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240" yWindow="105" windowWidth="14805" windowHeight="8010" tabRatio="735"/>
  </bookViews>
  <sheets>
    <sheet name="PL Budget " sheetId="25" r:id="rId1"/>
    <sheet name="detailed PL" sheetId="17" r:id="rId2"/>
    <sheet name="Свод. ст." sheetId="23" r:id="rId3"/>
    <sheet name="Свод. ст.-подст." sheetId="27" r:id="rId4"/>
    <sheet name="detailed CF" sheetId="32" r:id="rId5"/>
    <sheet name="CF Budget" sheetId="33" r:id="rId6"/>
    <sheet name="Work table " sheetId="11" r:id="rId7"/>
    <sheet name="Справочник" sheetId="8" r:id="rId8"/>
  </sheets>
  <definedNames>
    <definedName name="_xlnm._FilterDatabase" localSheetId="6" hidden="1">'Work table '!$A$1:$AQ$623</definedName>
    <definedName name="_xlnm._FilterDatabase" localSheetId="7" hidden="1">Справочник!$A$2:$S$401</definedName>
    <definedName name="_xlnm.Print_Area" localSheetId="5">'CF Budget'!$A$1:$AJ$101</definedName>
    <definedName name="_xlnm.Print_Area" localSheetId="4">'detailed CF'!$A$1:$Y$423</definedName>
    <definedName name="_xlnm.Print_Area" localSheetId="1">'detailed PL'!$A$1:$W$334</definedName>
    <definedName name="_xlnm.Print_Area" localSheetId="0">'PL Budget '!$B$1:$T$104</definedName>
    <definedName name="_xlnm.Print_Area" localSheetId="6">'Work table '!$A$1:$AG$625</definedName>
    <definedName name="_xlnm.Print_Area" localSheetId="7">Справочник!$A$1:$I$426</definedName>
  </definedNames>
  <calcPr calcId="125725"/>
  <pivotCaches>
    <pivotCache cacheId="0" r:id="rId9"/>
    <pivotCache cacheId="8" r:id="rId10"/>
    <pivotCache cacheId="20" r:id="rId11"/>
  </pivotCaches>
</workbook>
</file>

<file path=xl/calcChain.xml><?xml version="1.0" encoding="utf-8"?>
<calcChain xmlns="http://schemas.openxmlformats.org/spreadsheetml/2006/main">
  <c r="Q33" i="11"/>
  <c r="T33"/>
  <c r="X33"/>
  <c r="AB33"/>
  <c r="P33"/>
  <c r="N33"/>
  <c r="Q32"/>
  <c r="Q31"/>
  <c r="T31"/>
  <c r="X31"/>
  <c r="AB31"/>
  <c r="P31"/>
  <c r="N31"/>
  <c r="AE30"/>
  <c r="AD30"/>
  <c r="AC30"/>
  <c r="AA30"/>
  <c r="Z30"/>
  <c r="Y30"/>
  <c r="W30"/>
  <c r="V30"/>
  <c r="U30"/>
  <c r="AE26"/>
  <c r="AD26"/>
  <c r="AC26"/>
  <c r="AA26"/>
  <c r="Z26"/>
  <c r="Y26"/>
  <c r="W26"/>
  <c r="V26"/>
  <c r="U26"/>
  <c r="AE25"/>
  <c r="AD25"/>
  <c r="AC25"/>
  <c r="AA25"/>
  <c r="Z25"/>
  <c r="Y25"/>
  <c r="AE23"/>
  <c r="AD23"/>
  <c r="AC23"/>
  <c r="AA23"/>
  <c r="Z23"/>
  <c r="Y23"/>
  <c r="W23"/>
  <c r="V23"/>
  <c r="U23"/>
  <c r="W25"/>
  <c r="V25"/>
  <c r="U25"/>
  <c r="W24"/>
  <c r="V24"/>
  <c r="U24"/>
  <c r="S30"/>
  <c r="R30"/>
  <c r="S26"/>
  <c r="R26"/>
  <c r="S25"/>
  <c r="T25"/>
  <c r="R25"/>
  <c r="S23"/>
  <c r="T23"/>
  <c r="R23"/>
  <c r="Q26"/>
  <c r="Q25"/>
  <c r="Q30"/>
  <c r="T30"/>
  <c r="X30"/>
  <c r="AB30"/>
  <c r="P30"/>
  <c r="N30"/>
  <c r="Q23"/>
  <c r="AE14"/>
  <c r="AD14"/>
  <c r="AC14"/>
  <c r="AE13"/>
  <c r="AD13"/>
  <c r="AC13"/>
  <c r="AE12"/>
  <c r="AD12"/>
  <c r="AC12"/>
  <c r="AE11"/>
  <c r="AD11"/>
  <c r="AC11"/>
  <c r="AA14"/>
  <c r="Z14"/>
  <c r="Y14"/>
  <c r="AA13"/>
  <c r="Z13"/>
  <c r="Y13"/>
  <c r="AA12"/>
  <c r="Z12"/>
  <c r="Y12"/>
  <c r="AA11"/>
  <c r="Z11"/>
  <c r="Y11"/>
  <c r="W14"/>
  <c r="V14"/>
  <c r="U14"/>
  <c r="W13"/>
  <c r="V13"/>
  <c r="U13"/>
  <c r="W12"/>
  <c r="V12"/>
  <c r="U12"/>
  <c r="W11"/>
  <c r="V11"/>
  <c r="U11"/>
  <c r="R11"/>
  <c r="S11"/>
  <c r="R12"/>
  <c r="S12"/>
  <c r="R13"/>
  <c r="T13"/>
  <c r="X13"/>
  <c r="AB13"/>
  <c r="S13"/>
  <c r="R14"/>
  <c r="S14"/>
  <c r="Q12"/>
  <c r="Q13"/>
  <c r="Q14"/>
  <c r="Q11"/>
  <c r="T8"/>
  <c r="X8"/>
  <c r="AB8"/>
  <c r="P8"/>
  <c r="N8"/>
  <c r="T9"/>
  <c r="X9"/>
  <c r="AB9"/>
  <c r="P9"/>
  <c r="N9"/>
  <c r="T10"/>
  <c r="X10"/>
  <c r="AB10"/>
  <c r="P10"/>
  <c r="N10"/>
  <c r="T3"/>
  <c r="X3"/>
  <c r="AB3"/>
  <c r="P3"/>
  <c r="N3"/>
  <c r="T4"/>
  <c r="X4"/>
  <c r="AB4"/>
  <c r="P4"/>
  <c r="N4"/>
  <c r="T5"/>
  <c r="X5"/>
  <c r="AB5"/>
  <c r="P5"/>
  <c r="T6"/>
  <c r="X6"/>
  <c r="AB6"/>
  <c r="P6"/>
  <c r="N6"/>
  <c r="T7"/>
  <c r="X7"/>
  <c r="AB7"/>
  <c r="P7"/>
  <c r="N7"/>
  <c r="T15"/>
  <c r="X15"/>
  <c r="AB15"/>
  <c r="P15"/>
  <c r="N15"/>
  <c r="T16"/>
  <c r="X16"/>
  <c r="AB16"/>
  <c r="P16"/>
  <c r="T17"/>
  <c r="X17"/>
  <c r="AB17"/>
  <c r="P17"/>
  <c r="N17"/>
  <c r="T18"/>
  <c r="X18"/>
  <c r="AB18"/>
  <c r="P18"/>
  <c r="N18"/>
  <c r="T19"/>
  <c r="X19"/>
  <c r="AB19"/>
  <c r="P19"/>
  <c r="N19"/>
  <c r="T20"/>
  <c r="X20"/>
  <c r="AB20"/>
  <c r="P20"/>
  <c r="T21"/>
  <c r="X21"/>
  <c r="AB21"/>
  <c r="P21"/>
  <c r="N21"/>
  <c r="T22"/>
  <c r="X22"/>
  <c r="AB22"/>
  <c r="P22"/>
  <c r="N22"/>
  <c r="T24"/>
  <c r="T27"/>
  <c r="X27"/>
  <c r="AB27"/>
  <c r="P27"/>
  <c r="N27"/>
  <c r="T28"/>
  <c r="T29"/>
  <c r="X29"/>
  <c r="AB29"/>
  <c r="P29"/>
  <c r="N29"/>
  <c r="T32"/>
  <c r="X32"/>
  <c r="AB32"/>
  <c r="P32"/>
  <c r="N32"/>
  <c r="T34"/>
  <c r="X34"/>
  <c r="AB34"/>
  <c r="P34"/>
  <c r="N34"/>
  <c r="T35"/>
  <c r="X35"/>
  <c r="AB35"/>
  <c r="P35"/>
  <c r="N35"/>
  <c r="T36"/>
  <c r="X36"/>
  <c r="AB36"/>
  <c r="P36"/>
  <c r="T37"/>
  <c r="X37"/>
  <c r="AB37"/>
  <c r="P37"/>
  <c r="N37"/>
  <c r="T38"/>
  <c r="X38"/>
  <c r="AB38"/>
  <c r="P38"/>
  <c r="N38"/>
  <c r="T39"/>
  <c r="X39"/>
  <c r="AB39"/>
  <c r="P39"/>
  <c r="N39"/>
  <c r="T40"/>
  <c r="X40"/>
  <c r="AB40"/>
  <c r="P40"/>
  <c r="N40"/>
  <c r="T41"/>
  <c r="X41"/>
  <c r="AB41"/>
  <c r="P41"/>
  <c r="N41"/>
  <c r="T42"/>
  <c r="X42"/>
  <c r="AB42"/>
  <c r="P42"/>
  <c r="N42"/>
  <c r="T43"/>
  <c r="X43"/>
  <c r="AB43"/>
  <c r="P43"/>
  <c r="T44"/>
  <c r="X44"/>
  <c r="AB44"/>
  <c r="P44"/>
  <c r="N44"/>
  <c r="T45"/>
  <c r="X45"/>
  <c r="AB45"/>
  <c r="P45"/>
  <c r="N45"/>
  <c r="T46"/>
  <c r="X46"/>
  <c r="AB46"/>
  <c r="P46"/>
  <c r="N46"/>
  <c r="T47"/>
  <c r="X47"/>
  <c r="AB47"/>
  <c r="P47"/>
  <c r="N47"/>
  <c r="T48"/>
  <c r="X48"/>
  <c r="AB48"/>
  <c r="P48"/>
  <c r="T49"/>
  <c r="X49"/>
  <c r="AB49"/>
  <c r="P49"/>
  <c r="N49"/>
  <c r="T50"/>
  <c r="X50"/>
  <c r="AB50"/>
  <c r="P50"/>
  <c r="N50"/>
  <c r="T51"/>
  <c r="X51"/>
  <c r="AB51"/>
  <c r="P51"/>
  <c r="N51"/>
  <c r="T52"/>
  <c r="X52"/>
  <c r="AB52"/>
  <c r="P52"/>
  <c r="N52"/>
  <c r="T53"/>
  <c r="X53"/>
  <c r="AB53"/>
  <c r="P53"/>
  <c r="N53"/>
  <c r="T54"/>
  <c r="X54"/>
  <c r="AB54"/>
  <c r="P54"/>
  <c r="N54"/>
  <c r="T55"/>
  <c r="X55"/>
  <c r="AB55"/>
  <c r="P55"/>
  <c r="T56"/>
  <c r="X56"/>
  <c r="AB56"/>
  <c r="P56"/>
  <c r="N56"/>
  <c r="T57"/>
  <c r="X57"/>
  <c r="AB57"/>
  <c r="P57"/>
  <c r="N57"/>
  <c r="T58"/>
  <c r="X58"/>
  <c r="AB58"/>
  <c r="P58"/>
  <c r="N58"/>
  <c r="T59"/>
  <c r="X59"/>
  <c r="AB59"/>
  <c r="P59"/>
  <c r="N59"/>
  <c r="T60"/>
  <c r="X60"/>
  <c r="AB60"/>
  <c r="P60"/>
  <c r="N60"/>
  <c r="T61"/>
  <c r="X61"/>
  <c r="AB61"/>
  <c r="P61"/>
  <c r="N61"/>
  <c r="T62"/>
  <c r="X62"/>
  <c r="AB62"/>
  <c r="P62"/>
  <c r="N62"/>
  <c r="T63"/>
  <c r="X63"/>
  <c r="AB63"/>
  <c r="P63"/>
  <c r="N63"/>
  <c r="T64"/>
  <c r="X64"/>
  <c r="AB64"/>
  <c r="P64"/>
  <c r="T65"/>
  <c r="X65"/>
  <c r="AB65"/>
  <c r="P65"/>
  <c r="N65"/>
  <c r="T66"/>
  <c r="X66"/>
  <c r="AB66"/>
  <c r="P66"/>
  <c r="N66"/>
  <c r="T67"/>
  <c r="X67"/>
  <c r="AB67"/>
  <c r="P67"/>
  <c r="N67"/>
  <c r="T68"/>
  <c r="X68"/>
  <c r="AB68"/>
  <c r="P68"/>
  <c r="N68"/>
  <c r="T69"/>
  <c r="X69"/>
  <c r="AB69"/>
  <c r="P69"/>
  <c r="N69"/>
  <c r="T70"/>
  <c r="X70"/>
  <c r="AB70"/>
  <c r="P70"/>
  <c r="N70"/>
  <c r="T71"/>
  <c r="X71"/>
  <c r="AB71"/>
  <c r="P71"/>
  <c r="T72"/>
  <c r="X72"/>
  <c r="AB72"/>
  <c r="P72"/>
  <c r="N72"/>
  <c r="T73"/>
  <c r="X73"/>
  <c r="AB73"/>
  <c r="P73"/>
  <c r="N73"/>
  <c r="T74"/>
  <c r="X74"/>
  <c r="AB74"/>
  <c r="P74"/>
  <c r="N74"/>
  <c r="T75"/>
  <c r="X75"/>
  <c r="AB75"/>
  <c r="P75"/>
  <c r="N75"/>
  <c r="T76"/>
  <c r="X76"/>
  <c r="AB76"/>
  <c r="P76"/>
  <c r="N76"/>
  <c r="T77"/>
  <c r="X77"/>
  <c r="AB77"/>
  <c r="P77"/>
  <c r="N77"/>
  <c r="T78"/>
  <c r="X78"/>
  <c r="AB78"/>
  <c r="P78"/>
  <c r="N78"/>
  <c r="T79"/>
  <c r="X79"/>
  <c r="AB79"/>
  <c r="P79"/>
  <c r="N79"/>
  <c r="T80"/>
  <c r="X80"/>
  <c r="AB80"/>
  <c r="P80"/>
  <c r="N80"/>
  <c r="T81"/>
  <c r="X81"/>
  <c r="AB81"/>
  <c r="P81"/>
  <c r="N81"/>
  <c r="T82"/>
  <c r="X82"/>
  <c r="AB82"/>
  <c r="P82"/>
  <c r="N82"/>
  <c r="T83"/>
  <c r="X83"/>
  <c r="AB83"/>
  <c r="P83"/>
  <c r="N83"/>
  <c r="T84"/>
  <c r="X84"/>
  <c r="AB84"/>
  <c r="P84"/>
  <c r="T85"/>
  <c r="X85"/>
  <c r="AB85"/>
  <c r="P85"/>
  <c r="N85"/>
  <c r="T86"/>
  <c r="X86"/>
  <c r="AB86"/>
  <c r="P86"/>
  <c r="N86"/>
  <c r="T87"/>
  <c r="X87"/>
  <c r="AB87"/>
  <c r="P87"/>
  <c r="N87"/>
  <c r="T88"/>
  <c r="X88"/>
  <c r="AB88"/>
  <c r="P88"/>
  <c r="N88"/>
  <c r="T89"/>
  <c r="X89"/>
  <c r="AB89"/>
  <c r="P89"/>
  <c r="N89"/>
  <c r="T90"/>
  <c r="X90"/>
  <c r="AB90"/>
  <c r="P90"/>
  <c r="N90"/>
  <c r="T91"/>
  <c r="X91"/>
  <c r="AB91"/>
  <c r="P91"/>
  <c r="N91"/>
  <c r="T92"/>
  <c r="X92"/>
  <c r="AB92"/>
  <c r="P92"/>
  <c r="N92"/>
  <c r="T93"/>
  <c r="X93"/>
  <c r="AB93"/>
  <c r="P93"/>
  <c r="N93"/>
  <c r="T94"/>
  <c r="X94"/>
  <c r="AB94"/>
  <c r="P94"/>
  <c r="N94"/>
  <c r="T95"/>
  <c r="X95"/>
  <c r="AB95"/>
  <c r="P95"/>
  <c r="N95"/>
  <c r="T96"/>
  <c r="X96"/>
  <c r="AB96"/>
  <c r="P96"/>
  <c r="T97"/>
  <c r="X97"/>
  <c r="AB97"/>
  <c r="P97"/>
  <c r="N97"/>
  <c r="T98"/>
  <c r="X98"/>
  <c r="AB98"/>
  <c r="P98"/>
  <c r="N98"/>
  <c r="T99"/>
  <c r="X99"/>
  <c r="AB99"/>
  <c r="P99"/>
  <c r="N99"/>
  <c r="T100"/>
  <c r="X100"/>
  <c r="AB100"/>
  <c r="P100"/>
  <c r="N100"/>
  <c r="T101"/>
  <c r="X101"/>
  <c r="AB101"/>
  <c r="P101"/>
  <c r="N101"/>
  <c r="T102"/>
  <c r="X102"/>
  <c r="AB102"/>
  <c r="P102"/>
  <c r="N102"/>
  <c r="T103"/>
  <c r="X103"/>
  <c r="AB103"/>
  <c r="P103"/>
  <c r="N103"/>
  <c r="T104"/>
  <c r="X104"/>
  <c r="AB104"/>
  <c r="P104"/>
  <c r="N104"/>
  <c r="T105"/>
  <c r="X105"/>
  <c r="AB105"/>
  <c r="P105"/>
  <c r="N105"/>
  <c r="T106"/>
  <c r="X106"/>
  <c r="AB106"/>
  <c r="P106"/>
  <c r="N106"/>
  <c r="T107"/>
  <c r="X107"/>
  <c r="AB107"/>
  <c r="P107"/>
  <c r="N107"/>
  <c r="T108"/>
  <c r="X108"/>
  <c r="AB108"/>
  <c r="P108"/>
  <c r="N108"/>
  <c r="T109"/>
  <c r="X109"/>
  <c r="AB109"/>
  <c r="P109"/>
  <c r="N109"/>
  <c r="T110"/>
  <c r="X110"/>
  <c r="AB110"/>
  <c r="P110"/>
  <c r="N110"/>
  <c r="T111"/>
  <c r="X111"/>
  <c r="AB111"/>
  <c r="P111"/>
  <c r="N111"/>
  <c r="T112"/>
  <c r="X112"/>
  <c r="AB112"/>
  <c r="P112"/>
  <c r="T113"/>
  <c r="X113"/>
  <c r="AB113"/>
  <c r="P113"/>
  <c r="N113"/>
  <c r="T114"/>
  <c r="X114"/>
  <c r="AB114"/>
  <c r="P114"/>
  <c r="N114"/>
  <c r="T115"/>
  <c r="X115"/>
  <c r="AB115"/>
  <c r="P115"/>
  <c r="N115"/>
  <c r="T116"/>
  <c r="X116"/>
  <c r="AB116"/>
  <c r="P116"/>
  <c r="N116"/>
  <c r="T117"/>
  <c r="X117"/>
  <c r="AB117"/>
  <c r="P117"/>
  <c r="N117"/>
  <c r="T118"/>
  <c r="X118"/>
  <c r="AB118"/>
  <c r="P118"/>
  <c r="N118"/>
  <c r="T119"/>
  <c r="X119"/>
  <c r="AB119"/>
  <c r="P119"/>
  <c r="N119"/>
  <c r="T120"/>
  <c r="X120"/>
  <c r="AB120"/>
  <c r="P120"/>
  <c r="N120"/>
  <c r="T121"/>
  <c r="X121"/>
  <c r="AB121"/>
  <c r="P121"/>
  <c r="N121"/>
  <c r="T122"/>
  <c r="X122"/>
  <c r="AB122"/>
  <c r="P122"/>
  <c r="N122"/>
  <c r="T123"/>
  <c r="X123"/>
  <c r="AB123"/>
  <c r="P123"/>
  <c r="N123"/>
  <c r="T124"/>
  <c r="X124"/>
  <c r="AB124"/>
  <c r="P124"/>
  <c r="N124"/>
  <c r="T125"/>
  <c r="X125"/>
  <c r="AB125"/>
  <c r="P125"/>
  <c r="N125"/>
  <c r="T126"/>
  <c r="X126"/>
  <c r="AB126"/>
  <c r="P126"/>
  <c r="N126"/>
  <c r="T127"/>
  <c r="X127"/>
  <c r="AB127"/>
  <c r="P127"/>
  <c r="N127"/>
  <c r="T128"/>
  <c r="X128"/>
  <c r="AB128"/>
  <c r="P128"/>
  <c r="T129"/>
  <c r="X129"/>
  <c r="AB129"/>
  <c r="P129"/>
  <c r="N129"/>
  <c r="T130"/>
  <c r="X130"/>
  <c r="AB130"/>
  <c r="P130"/>
  <c r="N130"/>
  <c r="T131"/>
  <c r="X131"/>
  <c r="AB131"/>
  <c r="P131"/>
  <c r="N131"/>
  <c r="T132"/>
  <c r="X132"/>
  <c r="AB132"/>
  <c r="P132"/>
  <c r="T133"/>
  <c r="X133"/>
  <c r="AB133"/>
  <c r="P133"/>
  <c r="N133"/>
  <c r="T134"/>
  <c r="X134"/>
  <c r="AB134"/>
  <c r="P134"/>
  <c r="N134"/>
  <c r="T135"/>
  <c r="X135"/>
  <c r="AB135"/>
  <c r="P135"/>
  <c r="T136"/>
  <c r="X136"/>
  <c r="AB136"/>
  <c r="P136"/>
  <c r="N136"/>
  <c r="T137"/>
  <c r="X137"/>
  <c r="AB137"/>
  <c r="P137"/>
  <c r="N137"/>
  <c r="T138"/>
  <c r="X138"/>
  <c r="AB138"/>
  <c r="P138"/>
  <c r="N138"/>
  <c r="T139"/>
  <c r="X139"/>
  <c r="AB139"/>
  <c r="P139"/>
  <c r="T140"/>
  <c r="X140"/>
  <c r="AB140"/>
  <c r="P140"/>
  <c r="N140"/>
  <c r="T141"/>
  <c r="X141"/>
  <c r="AB141"/>
  <c r="P141"/>
  <c r="N141"/>
  <c r="T142"/>
  <c r="X142"/>
  <c r="AB142"/>
  <c r="P142"/>
  <c r="N142"/>
  <c r="T143"/>
  <c r="X143"/>
  <c r="AB143"/>
  <c r="P143"/>
  <c r="N143"/>
  <c r="T144"/>
  <c r="X144"/>
  <c r="AB144"/>
  <c r="P144"/>
  <c r="N144"/>
  <c r="T145"/>
  <c r="X145"/>
  <c r="AB145"/>
  <c r="P145"/>
  <c r="N145"/>
  <c r="T146"/>
  <c r="X146"/>
  <c r="AB146"/>
  <c r="P146"/>
  <c r="N146"/>
  <c r="T147"/>
  <c r="X147"/>
  <c r="AB147"/>
  <c r="P147"/>
  <c r="N147"/>
  <c r="T148"/>
  <c r="X148"/>
  <c r="AB148"/>
  <c r="P148"/>
  <c r="N148"/>
  <c r="T149"/>
  <c r="X149"/>
  <c r="AB149"/>
  <c r="P149"/>
  <c r="T150"/>
  <c r="X150"/>
  <c r="AB150"/>
  <c r="P150"/>
  <c r="N150"/>
  <c r="T151"/>
  <c r="X151"/>
  <c r="AB151"/>
  <c r="P151"/>
  <c r="N151"/>
  <c r="T152"/>
  <c r="X152"/>
  <c r="AB152"/>
  <c r="P152"/>
  <c r="N152"/>
  <c r="T153"/>
  <c r="X153"/>
  <c r="AB153"/>
  <c r="T154"/>
  <c r="X154"/>
  <c r="AB154"/>
  <c r="P154"/>
  <c r="N154"/>
  <c r="T155"/>
  <c r="X155"/>
  <c r="AB155"/>
  <c r="P155"/>
  <c r="N155"/>
  <c r="T156"/>
  <c r="X156"/>
  <c r="AB156"/>
  <c r="P156"/>
  <c r="N156"/>
  <c r="T157"/>
  <c r="X157"/>
  <c r="AB157"/>
  <c r="P157"/>
  <c r="N157"/>
  <c r="T158"/>
  <c r="X158"/>
  <c r="AB158"/>
  <c r="P158"/>
  <c r="N158"/>
  <c r="T159"/>
  <c r="X159"/>
  <c r="AB159"/>
  <c r="P159"/>
  <c r="N159"/>
  <c r="T160"/>
  <c r="X160"/>
  <c r="AB160"/>
  <c r="P160"/>
  <c r="N160"/>
  <c r="T161"/>
  <c r="X161"/>
  <c r="AB161"/>
  <c r="P161"/>
  <c r="N161"/>
  <c r="T162"/>
  <c r="X162"/>
  <c r="AB162"/>
  <c r="T163"/>
  <c r="X163"/>
  <c r="AB163"/>
  <c r="P163"/>
  <c r="N163"/>
  <c r="T164"/>
  <c r="X164"/>
  <c r="AB164"/>
  <c r="P164"/>
  <c r="N164"/>
  <c r="T165"/>
  <c r="X165"/>
  <c r="AB165"/>
  <c r="P165"/>
  <c r="T166"/>
  <c r="X166"/>
  <c r="AB166"/>
  <c r="P166"/>
  <c r="N166"/>
  <c r="T167"/>
  <c r="X167"/>
  <c r="AB167"/>
  <c r="P167"/>
  <c r="N167"/>
  <c r="T168"/>
  <c r="X168"/>
  <c r="AB168"/>
  <c r="P168"/>
  <c r="N168"/>
  <c r="T169"/>
  <c r="X169"/>
  <c r="AB169"/>
  <c r="T170"/>
  <c r="X170"/>
  <c r="AB170"/>
  <c r="P170"/>
  <c r="N170"/>
  <c r="T171"/>
  <c r="X171"/>
  <c r="AB171"/>
  <c r="P171"/>
  <c r="N171"/>
  <c r="T172"/>
  <c r="X172"/>
  <c r="AB172"/>
  <c r="P172"/>
  <c r="N172"/>
  <c r="T173"/>
  <c r="X173"/>
  <c r="AB173"/>
  <c r="P173"/>
  <c r="N173"/>
  <c r="T174"/>
  <c r="X174"/>
  <c r="AB174"/>
  <c r="P174"/>
  <c r="N174"/>
  <c r="T175"/>
  <c r="X175"/>
  <c r="AB175"/>
  <c r="P175"/>
  <c r="N175"/>
  <c r="T176"/>
  <c r="X176"/>
  <c r="AB176"/>
  <c r="P176"/>
  <c r="N176"/>
  <c r="T177"/>
  <c r="X177"/>
  <c r="AB177"/>
  <c r="P177"/>
  <c r="N177"/>
  <c r="T178"/>
  <c r="X178"/>
  <c r="AB178"/>
  <c r="P178"/>
  <c r="N178"/>
  <c r="T179"/>
  <c r="X179"/>
  <c r="AB179"/>
  <c r="P179"/>
  <c r="N179"/>
  <c r="T180"/>
  <c r="X180"/>
  <c r="AB180"/>
  <c r="P180"/>
  <c r="N180"/>
  <c r="T181"/>
  <c r="X181"/>
  <c r="AB181"/>
  <c r="P181"/>
  <c r="N181"/>
  <c r="T182"/>
  <c r="X182"/>
  <c r="AB182"/>
  <c r="P182"/>
  <c r="N182"/>
  <c r="T183"/>
  <c r="X183"/>
  <c r="AB183"/>
  <c r="P183"/>
  <c r="T184"/>
  <c r="X184"/>
  <c r="AB184"/>
  <c r="P184"/>
  <c r="N184"/>
  <c r="T185"/>
  <c r="X185"/>
  <c r="AB185"/>
  <c r="T186"/>
  <c r="X186"/>
  <c r="AB186"/>
  <c r="P186"/>
  <c r="N186"/>
  <c r="T187"/>
  <c r="X187"/>
  <c r="AB187"/>
  <c r="P187"/>
  <c r="N187"/>
  <c r="T188"/>
  <c r="X188"/>
  <c r="AB188"/>
  <c r="P188"/>
  <c r="N188"/>
  <c r="T189"/>
  <c r="X189"/>
  <c r="AB189"/>
  <c r="T190"/>
  <c r="X190"/>
  <c r="AB190"/>
  <c r="P190"/>
  <c r="N190"/>
  <c r="T191"/>
  <c r="X191"/>
  <c r="AB191"/>
  <c r="P191"/>
  <c r="N191"/>
  <c r="T192"/>
  <c r="X192"/>
  <c r="AB192"/>
  <c r="P192"/>
  <c r="N192"/>
  <c r="T193"/>
  <c r="X193"/>
  <c r="AB193"/>
  <c r="P193"/>
  <c r="N193"/>
  <c r="T194"/>
  <c r="X194"/>
  <c r="AB194"/>
  <c r="P194"/>
  <c r="N194"/>
  <c r="T195"/>
  <c r="X195"/>
  <c r="AB195"/>
  <c r="P195"/>
  <c r="N195"/>
  <c r="T196"/>
  <c r="X196"/>
  <c r="AB196"/>
  <c r="P196"/>
  <c r="N196"/>
  <c r="T197"/>
  <c r="X197"/>
  <c r="AB197"/>
  <c r="P197"/>
  <c r="N197"/>
  <c r="T198"/>
  <c r="X198"/>
  <c r="AB198"/>
  <c r="P198"/>
  <c r="N198"/>
  <c r="T199"/>
  <c r="X199"/>
  <c r="AB199"/>
  <c r="P199"/>
  <c r="T200"/>
  <c r="X200"/>
  <c r="AB200"/>
  <c r="P200"/>
  <c r="N200"/>
  <c r="T201"/>
  <c r="X201"/>
  <c r="AB201"/>
  <c r="P201"/>
  <c r="N201"/>
  <c r="T202"/>
  <c r="X202"/>
  <c r="AB202"/>
  <c r="P202"/>
  <c r="N202"/>
  <c r="T203"/>
  <c r="X203"/>
  <c r="AB203"/>
  <c r="P203"/>
  <c r="N203"/>
  <c r="T204"/>
  <c r="X204"/>
  <c r="AB204"/>
  <c r="P204"/>
  <c r="N204"/>
  <c r="T205"/>
  <c r="X205"/>
  <c r="AB205"/>
  <c r="P205"/>
  <c r="N205"/>
  <c r="T206"/>
  <c r="X206"/>
  <c r="AB206"/>
  <c r="P206"/>
  <c r="N206"/>
  <c r="T207"/>
  <c r="X207"/>
  <c r="AB207"/>
  <c r="P207"/>
  <c r="N207"/>
  <c r="T208"/>
  <c r="X208"/>
  <c r="AB208"/>
  <c r="P208"/>
  <c r="N208"/>
  <c r="T209"/>
  <c r="X209"/>
  <c r="AB209"/>
  <c r="P209"/>
  <c r="N209"/>
  <c r="T210"/>
  <c r="X210"/>
  <c r="AB210"/>
  <c r="P210"/>
  <c r="N210"/>
  <c r="T211"/>
  <c r="X211"/>
  <c r="AB211"/>
  <c r="P211"/>
  <c r="N211"/>
  <c r="T212"/>
  <c r="X212"/>
  <c r="AB212"/>
  <c r="T213"/>
  <c r="X213"/>
  <c r="AB213"/>
  <c r="P213"/>
  <c r="N213"/>
  <c r="T214"/>
  <c r="X214"/>
  <c r="AB214"/>
  <c r="P214"/>
  <c r="N214"/>
  <c r="T215"/>
  <c r="X215"/>
  <c r="AB215"/>
  <c r="P215"/>
  <c r="N215"/>
  <c r="T216"/>
  <c r="X216"/>
  <c r="AB216"/>
  <c r="P216"/>
  <c r="N216"/>
  <c r="T217"/>
  <c r="X217"/>
  <c r="AB217"/>
  <c r="P217"/>
  <c r="N217"/>
  <c r="T218"/>
  <c r="X218"/>
  <c r="AB218"/>
  <c r="P218"/>
  <c r="N218"/>
  <c r="T219"/>
  <c r="X219"/>
  <c r="AB219"/>
  <c r="P219"/>
  <c r="N219"/>
  <c r="T220"/>
  <c r="X220"/>
  <c r="AB220"/>
  <c r="P220"/>
  <c r="N220"/>
  <c r="T221"/>
  <c r="X221"/>
  <c r="AB221"/>
  <c r="P221"/>
  <c r="N221"/>
  <c r="T222"/>
  <c r="X222"/>
  <c r="AB222"/>
  <c r="P222"/>
  <c r="N222"/>
  <c r="T223"/>
  <c r="X223"/>
  <c r="AB223"/>
  <c r="P223"/>
  <c r="N223"/>
  <c r="T224"/>
  <c r="X224"/>
  <c r="AB224"/>
  <c r="P224"/>
  <c r="N224"/>
  <c r="T225"/>
  <c r="X225"/>
  <c r="AB225"/>
  <c r="P225"/>
  <c r="N225"/>
  <c r="T226"/>
  <c r="X226"/>
  <c r="AB226"/>
  <c r="T227"/>
  <c r="X227"/>
  <c r="AB227"/>
  <c r="P227"/>
  <c r="N227"/>
  <c r="T228"/>
  <c r="X228"/>
  <c r="AB228"/>
  <c r="P228"/>
  <c r="N228"/>
  <c r="T229"/>
  <c r="X229"/>
  <c r="AB229"/>
  <c r="P229"/>
  <c r="N229"/>
  <c r="T230"/>
  <c r="X230"/>
  <c r="AB230"/>
  <c r="P230"/>
  <c r="N230"/>
  <c r="T231"/>
  <c r="X231"/>
  <c r="AB231"/>
  <c r="P231"/>
  <c r="N231"/>
  <c r="T232"/>
  <c r="X232"/>
  <c r="AB232"/>
  <c r="P232"/>
  <c r="N232"/>
  <c r="T233"/>
  <c r="X233"/>
  <c r="AB233"/>
  <c r="P233"/>
  <c r="N233"/>
  <c r="T234"/>
  <c r="X234"/>
  <c r="AB234"/>
  <c r="P234"/>
  <c r="N234"/>
  <c r="T235"/>
  <c r="X235"/>
  <c r="AB235"/>
  <c r="P235"/>
  <c r="N235"/>
  <c r="T236"/>
  <c r="X236"/>
  <c r="AB236"/>
  <c r="T237"/>
  <c r="X237"/>
  <c r="AB237"/>
  <c r="P237"/>
  <c r="N237"/>
  <c r="T238"/>
  <c r="X238"/>
  <c r="AB238"/>
  <c r="P238"/>
  <c r="N238"/>
  <c r="T239"/>
  <c r="X239"/>
  <c r="AB239"/>
  <c r="P239"/>
  <c r="N239"/>
  <c r="T240"/>
  <c r="X240"/>
  <c r="AB240"/>
  <c r="P240"/>
  <c r="N240"/>
  <c r="T241"/>
  <c r="X241"/>
  <c r="AB241"/>
  <c r="P241"/>
  <c r="N241"/>
  <c r="T242"/>
  <c r="X242"/>
  <c r="AB242"/>
  <c r="T243"/>
  <c r="X243"/>
  <c r="AB243"/>
  <c r="P243"/>
  <c r="N243"/>
  <c r="T244"/>
  <c r="X244"/>
  <c r="AB244"/>
  <c r="P244"/>
  <c r="N244"/>
  <c r="T245"/>
  <c r="X245"/>
  <c r="AB245"/>
  <c r="P245"/>
  <c r="N245"/>
  <c r="T246"/>
  <c r="X246"/>
  <c r="AB246"/>
  <c r="P246"/>
  <c r="N246"/>
  <c r="T247"/>
  <c r="X247"/>
  <c r="AB247"/>
  <c r="P247"/>
  <c r="N247"/>
  <c r="T248"/>
  <c r="X248"/>
  <c r="AB248"/>
  <c r="P248"/>
  <c r="N248"/>
  <c r="T249"/>
  <c r="X249"/>
  <c r="AB249"/>
  <c r="P249"/>
  <c r="N249"/>
  <c r="T250"/>
  <c r="X250"/>
  <c r="AB250"/>
  <c r="P250"/>
  <c r="N250"/>
  <c r="T251"/>
  <c r="X251"/>
  <c r="AB251"/>
  <c r="P251"/>
  <c r="N251"/>
  <c r="T252"/>
  <c r="X252"/>
  <c r="AB252"/>
  <c r="P252"/>
  <c r="N252"/>
  <c r="T253"/>
  <c r="X253"/>
  <c r="AB253"/>
  <c r="T254"/>
  <c r="X254"/>
  <c r="AB254"/>
  <c r="P254"/>
  <c r="N254"/>
  <c r="T255"/>
  <c r="X255"/>
  <c r="AB255"/>
  <c r="P255"/>
  <c r="N255"/>
  <c r="T256"/>
  <c r="X256"/>
  <c r="AB256"/>
  <c r="P256"/>
  <c r="N256"/>
  <c r="T257"/>
  <c r="X257"/>
  <c r="AB257"/>
  <c r="P257"/>
  <c r="N257"/>
  <c r="T258"/>
  <c r="X258"/>
  <c r="AB258"/>
  <c r="P258"/>
  <c r="N258"/>
  <c r="T259"/>
  <c r="X259"/>
  <c r="AB259"/>
  <c r="P259"/>
  <c r="N259"/>
  <c r="T260"/>
  <c r="X260"/>
  <c r="AB260"/>
  <c r="T261"/>
  <c r="X261"/>
  <c r="AB261"/>
  <c r="P261"/>
  <c r="N261"/>
  <c r="T262"/>
  <c r="X262"/>
  <c r="AB262"/>
  <c r="P262"/>
  <c r="N262"/>
  <c r="T263"/>
  <c r="X263"/>
  <c r="AB263"/>
  <c r="P263"/>
  <c r="N263"/>
  <c r="T264"/>
  <c r="X264"/>
  <c r="AB264"/>
  <c r="P264"/>
  <c r="N264"/>
  <c r="T265"/>
  <c r="X265"/>
  <c r="AB265"/>
  <c r="P265"/>
  <c r="T266"/>
  <c r="X266"/>
  <c r="AB266"/>
  <c r="P266"/>
  <c r="N266"/>
  <c r="T267"/>
  <c r="X267"/>
  <c r="AB267"/>
  <c r="P267"/>
  <c r="N267"/>
  <c r="T268"/>
  <c r="X268"/>
  <c r="AB268"/>
  <c r="P268"/>
  <c r="N268"/>
  <c r="T269"/>
  <c r="X269"/>
  <c r="AB269"/>
  <c r="P269"/>
  <c r="N269"/>
  <c r="T270"/>
  <c r="X270"/>
  <c r="AB270"/>
  <c r="P270"/>
  <c r="N270"/>
  <c r="T271"/>
  <c r="X271"/>
  <c r="AB271"/>
  <c r="P271"/>
  <c r="N271"/>
  <c r="T272"/>
  <c r="X272"/>
  <c r="AB272"/>
  <c r="P272"/>
  <c r="N272"/>
  <c r="T273"/>
  <c r="X273"/>
  <c r="AB273"/>
  <c r="P273"/>
  <c r="N273"/>
  <c r="T274"/>
  <c r="X274"/>
  <c r="AB274"/>
  <c r="P274"/>
  <c r="N274"/>
  <c r="T275"/>
  <c r="X275"/>
  <c r="AB275"/>
  <c r="P275"/>
  <c r="N275"/>
  <c r="T276"/>
  <c r="X276"/>
  <c r="AB276"/>
  <c r="P276"/>
  <c r="N276"/>
  <c r="T277"/>
  <c r="X277"/>
  <c r="AB277"/>
  <c r="P277"/>
  <c r="N277"/>
  <c r="T278"/>
  <c r="X278"/>
  <c r="AB278"/>
  <c r="P278"/>
  <c r="N278"/>
  <c r="T279"/>
  <c r="X279"/>
  <c r="AB279"/>
  <c r="P279"/>
  <c r="N279"/>
  <c r="T280"/>
  <c r="X280"/>
  <c r="AB280"/>
  <c r="P280"/>
  <c r="N280"/>
  <c r="T281"/>
  <c r="X281"/>
  <c r="AB281"/>
  <c r="P281"/>
  <c r="T282"/>
  <c r="X282"/>
  <c r="AB282"/>
  <c r="P282"/>
  <c r="N282"/>
  <c r="T283"/>
  <c r="X283"/>
  <c r="AB283"/>
  <c r="P283"/>
  <c r="N283"/>
  <c r="T284"/>
  <c r="X284"/>
  <c r="AB284"/>
  <c r="P284"/>
  <c r="N284"/>
  <c r="T285"/>
  <c r="X285"/>
  <c r="AB285"/>
  <c r="P285"/>
  <c r="N285"/>
  <c r="T286"/>
  <c r="X286"/>
  <c r="AB286"/>
  <c r="P286"/>
  <c r="N286"/>
  <c r="T287"/>
  <c r="X287"/>
  <c r="AB287"/>
  <c r="P287"/>
  <c r="N287"/>
  <c r="T288"/>
  <c r="X288"/>
  <c r="AB288"/>
  <c r="P288"/>
  <c r="N288"/>
  <c r="T289"/>
  <c r="X289"/>
  <c r="AB289"/>
  <c r="P289"/>
  <c r="N289"/>
  <c r="T290"/>
  <c r="X290"/>
  <c r="AB290"/>
  <c r="P290"/>
  <c r="N290"/>
  <c r="T291"/>
  <c r="X291"/>
  <c r="AB291"/>
  <c r="P291"/>
  <c r="N291"/>
  <c r="T292"/>
  <c r="X292"/>
  <c r="AB292"/>
  <c r="P292"/>
  <c r="N292"/>
  <c r="T293"/>
  <c r="X293"/>
  <c r="AB293"/>
  <c r="P293"/>
  <c r="N293"/>
  <c r="T294"/>
  <c r="X294"/>
  <c r="AB294"/>
  <c r="P294"/>
  <c r="N294"/>
  <c r="T295"/>
  <c r="X295"/>
  <c r="AB295"/>
  <c r="P295"/>
  <c r="N295"/>
  <c r="T296"/>
  <c r="X296"/>
  <c r="AB296"/>
  <c r="P296"/>
  <c r="N296"/>
  <c r="T297"/>
  <c r="X297"/>
  <c r="AB297"/>
  <c r="P297"/>
  <c r="T298"/>
  <c r="X298"/>
  <c r="AB298"/>
  <c r="P298"/>
  <c r="N298"/>
  <c r="T299"/>
  <c r="X299"/>
  <c r="AB299"/>
  <c r="P299"/>
  <c r="N299"/>
  <c r="T300"/>
  <c r="X300"/>
  <c r="AB300"/>
  <c r="P300"/>
  <c r="N300"/>
  <c r="T301"/>
  <c r="X301"/>
  <c r="AB301"/>
  <c r="P301"/>
  <c r="N301"/>
  <c r="T302"/>
  <c r="X302"/>
  <c r="AB302"/>
  <c r="P302"/>
  <c r="N302"/>
  <c r="T303"/>
  <c r="X303"/>
  <c r="AB303"/>
  <c r="P303"/>
  <c r="N303"/>
  <c r="T304"/>
  <c r="X304"/>
  <c r="AB304"/>
  <c r="P304"/>
  <c r="N304"/>
  <c r="T305"/>
  <c r="X305"/>
  <c r="AB305"/>
  <c r="P305"/>
  <c r="N305"/>
  <c r="T306"/>
  <c r="X306"/>
  <c r="AB306"/>
  <c r="P306"/>
  <c r="N306"/>
  <c r="T307"/>
  <c r="X307"/>
  <c r="AB307"/>
  <c r="P307"/>
  <c r="N307"/>
  <c r="T308"/>
  <c r="X308"/>
  <c r="AB308"/>
  <c r="P308"/>
  <c r="N308"/>
  <c r="T309"/>
  <c r="X309"/>
  <c r="AB309"/>
  <c r="P309"/>
  <c r="N309"/>
  <c r="T310"/>
  <c r="X310"/>
  <c r="AB310"/>
  <c r="P310"/>
  <c r="N310"/>
  <c r="T311"/>
  <c r="X311"/>
  <c r="AB311"/>
  <c r="P311"/>
  <c r="N311"/>
  <c r="T312"/>
  <c r="X312"/>
  <c r="AB312"/>
  <c r="P312"/>
  <c r="N312"/>
  <c r="T313"/>
  <c r="X313"/>
  <c r="AB313"/>
  <c r="P313"/>
  <c r="N313"/>
  <c r="T314"/>
  <c r="X314"/>
  <c r="AB314"/>
  <c r="P314"/>
  <c r="N314"/>
  <c r="T315"/>
  <c r="X315"/>
  <c r="AB315"/>
  <c r="P315"/>
  <c r="N315"/>
  <c r="T316"/>
  <c r="X316"/>
  <c r="AB316"/>
  <c r="P316"/>
  <c r="N316"/>
  <c r="T317"/>
  <c r="X317"/>
  <c r="AB317"/>
  <c r="P317"/>
  <c r="N317"/>
  <c r="T318"/>
  <c r="X318"/>
  <c r="AB318"/>
  <c r="P318"/>
  <c r="N318"/>
  <c r="T319"/>
  <c r="X319"/>
  <c r="AB319"/>
  <c r="P319"/>
  <c r="N319"/>
  <c r="T320"/>
  <c r="X320"/>
  <c r="AB320"/>
  <c r="P320"/>
  <c r="N320"/>
  <c r="T321"/>
  <c r="X321"/>
  <c r="AB321"/>
  <c r="P321"/>
  <c r="N321"/>
  <c r="T322"/>
  <c r="X322"/>
  <c r="AB322"/>
  <c r="P322"/>
  <c r="N322"/>
  <c r="T323"/>
  <c r="X323"/>
  <c r="AB323"/>
  <c r="P323"/>
  <c r="N323"/>
  <c r="T324"/>
  <c r="X324"/>
  <c r="AB324"/>
  <c r="T325"/>
  <c r="X325"/>
  <c r="AB325"/>
  <c r="P325"/>
  <c r="N325"/>
  <c r="T326"/>
  <c r="X326"/>
  <c r="AB326"/>
  <c r="P326"/>
  <c r="N326"/>
  <c r="T327"/>
  <c r="X327"/>
  <c r="AB327"/>
  <c r="P327"/>
  <c r="N327"/>
  <c r="T328"/>
  <c r="X328"/>
  <c r="AB328"/>
  <c r="P328"/>
  <c r="N328"/>
  <c r="T329"/>
  <c r="X329"/>
  <c r="AB329"/>
  <c r="P329"/>
  <c r="N329"/>
  <c r="T330"/>
  <c r="X330"/>
  <c r="AB330"/>
  <c r="P330"/>
  <c r="N330"/>
  <c r="T331"/>
  <c r="X331"/>
  <c r="AB331"/>
  <c r="P331"/>
  <c r="N331"/>
  <c r="T332"/>
  <c r="X332"/>
  <c r="AB332"/>
  <c r="T333"/>
  <c r="X333"/>
  <c r="AB333"/>
  <c r="P333"/>
  <c r="N333"/>
  <c r="T334"/>
  <c r="X334"/>
  <c r="AB334"/>
  <c r="P334"/>
  <c r="N334"/>
  <c r="T335"/>
  <c r="X335"/>
  <c r="AB335"/>
  <c r="P335"/>
  <c r="N335"/>
  <c r="T336"/>
  <c r="X336"/>
  <c r="AB336"/>
  <c r="P336"/>
  <c r="N336"/>
  <c r="T337"/>
  <c r="X337"/>
  <c r="AB337"/>
  <c r="P337"/>
  <c r="N337"/>
  <c r="T338"/>
  <c r="X338"/>
  <c r="AB338"/>
  <c r="P338"/>
  <c r="N338"/>
  <c r="T339"/>
  <c r="X339"/>
  <c r="AB339"/>
  <c r="P339"/>
  <c r="N339"/>
  <c r="T340"/>
  <c r="X340"/>
  <c r="AB340"/>
  <c r="P340"/>
  <c r="N340"/>
  <c r="T341"/>
  <c r="X341"/>
  <c r="AB341"/>
  <c r="P341"/>
  <c r="N341"/>
  <c r="T342"/>
  <c r="X342"/>
  <c r="AB342"/>
  <c r="P342"/>
  <c r="N342"/>
  <c r="T343"/>
  <c r="X343"/>
  <c r="AB343"/>
  <c r="P343"/>
  <c r="N343"/>
  <c r="T344"/>
  <c r="X344"/>
  <c r="AB344"/>
  <c r="P344"/>
  <c r="N344"/>
  <c r="T345"/>
  <c r="X345"/>
  <c r="AB345"/>
  <c r="P345"/>
  <c r="N345"/>
  <c r="T346"/>
  <c r="X346"/>
  <c r="AB346"/>
  <c r="P346"/>
  <c r="N346"/>
  <c r="T347"/>
  <c r="X347"/>
  <c r="AB347"/>
  <c r="P347"/>
  <c r="N347"/>
  <c r="T348"/>
  <c r="X348"/>
  <c r="AB348"/>
  <c r="P348"/>
  <c r="N348"/>
  <c r="T349"/>
  <c r="X349"/>
  <c r="AB349"/>
  <c r="P349"/>
  <c r="N349"/>
  <c r="T350"/>
  <c r="X350"/>
  <c r="AB350"/>
  <c r="P350"/>
  <c r="N350"/>
  <c r="T351"/>
  <c r="X351"/>
  <c r="AB351"/>
  <c r="P351"/>
  <c r="N351"/>
  <c r="T352"/>
  <c r="X352"/>
  <c r="AB352"/>
  <c r="P352"/>
  <c r="N352"/>
  <c r="T353"/>
  <c r="X353"/>
  <c r="AB353"/>
  <c r="P353"/>
  <c r="N353"/>
  <c r="T354"/>
  <c r="X354"/>
  <c r="AB354"/>
  <c r="P354"/>
  <c r="N354"/>
  <c r="T355"/>
  <c r="X355"/>
  <c r="AB355"/>
  <c r="P355"/>
  <c r="N355"/>
  <c r="T356"/>
  <c r="X356"/>
  <c r="AB356"/>
  <c r="T357"/>
  <c r="X357"/>
  <c r="AB357"/>
  <c r="P357"/>
  <c r="N357"/>
  <c r="T358"/>
  <c r="X358"/>
  <c r="AB358"/>
  <c r="P358"/>
  <c r="N358"/>
  <c r="T359"/>
  <c r="X359"/>
  <c r="AB359"/>
  <c r="P359"/>
  <c r="N359"/>
  <c r="T360"/>
  <c r="X360"/>
  <c r="AB360"/>
  <c r="P360"/>
  <c r="N360"/>
  <c r="T361"/>
  <c r="X361"/>
  <c r="AB361"/>
  <c r="P361"/>
  <c r="N361"/>
  <c r="T362"/>
  <c r="X362"/>
  <c r="AB362"/>
  <c r="P362"/>
  <c r="N362"/>
  <c r="T363"/>
  <c r="X363"/>
  <c r="AB363"/>
  <c r="P363"/>
  <c r="N363"/>
  <c r="T364"/>
  <c r="X364"/>
  <c r="AB364"/>
  <c r="P364"/>
  <c r="N364"/>
  <c r="T365"/>
  <c r="X365"/>
  <c r="AB365"/>
  <c r="P365"/>
  <c r="N365"/>
  <c r="T366"/>
  <c r="X366"/>
  <c r="AB366"/>
  <c r="P366"/>
  <c r="N366"/>
  <c r="T367"/>
  <c r="X367"/>
  <c r="AB367"/>
  <c r="P367"/>
  <c r="N367"/>
  <c r="T368"/>
  <c r="X368"/>
  <c r="AB368"/>
  <c r="P368"/>
  <c r="N368"/>
  <c r="T369"/>
  <c r="X369"/>
  <c r="AB369"/>
  <c r="P369"/>
  <c r="N369"/>
  <c r="T370"/>
  <c r="X370"/>
  <c r="AB370"/>
  <c r="P370"/>
  <c r="N370"/>
  <c r="T371"/>
  <c r="X371"/>
  <c r="AB371"/>
  <c r="P371"/>
  <c r="N371"/>
  <c r="T372"/>
  <c r="X372"/>
  <c r="AB372"/>
  <c r="T373"/>
  <c r="X373"/>
  <c r="AB373"/>
  <c r="P373"/>
  <c r="N373"/>
  <c r="T374"/>
  <c r="X374"/>
  <c r="AB374"/>
  <c r="P374"/>
  <c r="N374"/>
  <c r="T375"/>
  <c r="X375"/>
  <c r="AB375"/>
  <c r="P375"/>
  <c r="N375"/>
  <c r="T376"/>
  <c r="X376"/>
  <c r="AB376"/>
  <c r="P376"/>
  <c r="N376"/>
  <c r="T377"/>
  <c r="X377"/>
  <c r="AB377"/>
  <c r="P377"/>
  <c r="N377"/>
  <c r="T378"/>
  <c r="X378"/>
  <c r="AB378"/>
  <c r="P378"/>
  <c r="N378"/>
  <c r="T379"/>
  <c r="X379"/>
  <c r="AB379"/>
  <c r="P379"/>
  <c r="N379"/>
  <c r="T380"/>
  <c r="X380"/>
  <c r="AB380"/>
  <c r="P380"/>
  <c r="N380"/>
  <c r="T381"/>
  <c r="X381"/>
  <c r="AB381"/>
  <c r="P381"/>
  <c r="N381"/>
  <c r="T382"/>
  <c r="X382"/>
  <c r="AB382"/>
  <c r="P382"/>
  <c r="N382"/>
  <c r="T383"/>
  <c r="X383"/>
  <c r="AB383"/>
  <c r="P383"/>
  <c r="N383"/>
  <c r="T384"/>
  <c r="X384"/>
  <c r="AB384"/>
  <c r="P384"/>
  <c r="N384"/>
  <c r="T385"/>
  <c r="X385"/>
  <c r="AB385"/>
  <c r="P385"/>
  <c r="N385"/>
  <c r="T386"/>
  <c r="X386"/>
  <c r="AB386"/>
  <c r="P386"/>
  <c r="N386"/>
  <c r="T387"/>
  <c r="X387"/>
  <c r="AB387"/>
  <c r="P387"/>
  <c r="N387"/>
  <c r="T388"/>
  <c r="X388"/>
  <c r="AB388"/>
  <c r="T389"/>
  <c r="X389"/>
  <c r="AB389"/>
  <c r="P389"/>
  <c r="N389"/>
  <c r="T390"/>
  <c r="X390"/>
  <c r="AB390"/>
  <c r="P390"/>
  <c r="N390"/>
  <c r="T391"/>
  <c r="X391"/>
  <c r="AB391"/>
  <c r="P391"/>
  <c r="N391"/>
  <c r="T392"/>
  <c r="X392"/>
  <c r="AB392"/>
  <c r="P392"/>
  <c r="N392"/>
  <c r="T393"/>
  <c r="X393"/>
  <c r="AB393"/>
  <c r="P393"/>
  <c r="T394"/>
  <c r="X394"/>
  <c r="AB394"/>
  <c r="P394"/>
  <c r="N394"/>
  <c r="T395"/>
  <c r="X395"/>
  <c r="AB395"/>
  <c r="P395"/>
  <c r="N395"/>
  <c r="T396"/>
  <c r="X396"/>
  <c r="AB396"/>
  <c r="P396"/>
  <c r="N396"/>
  <c r="T397"/>
  <c r="X397"/>
  <c r="AB397"/>
  <c r="P397"/>
  <c r="N397"/>
  <c r="T398"/>
  <c r="X398"/>
  <c r="AB398"/>
  <c r="P398"/>
  <c r="N398"/>
  <c r="T399"/>
  <c r="X399"/>
  <c r="AB399"/>
  <c r="P399"/>
  <c r="N399"/>
  <c r="T400"/>
  <c r="X400"/>
  <c r="AB400"/>
  <c r="P400"/>
  <c r="N400"/>
  <c r="T401"/>
  <c r="X401"/>
  <c r="AB401"/>
  <c r="P401"/>
  <c r="N401"/>
  <c r="T402"/>
  <c r="X402"/>
  <c r="AB402"/>
  <c r="P402"/>
  <c r="N402"/>
  <c r="T403"/>
  <c r="X403"/>
  <c r="AB403"/>
  <c r="P403"/>
  <c r="N403"/>
  <c r="T404"/>
  <c r="X404"/>
  <c r="AB404"/>
  <c r="P404"/>
  <c r="N404"/>
  <c r="T405"/>
  <c r="X405"/>
  <c r="AB405"/>
  <c r="P405"/>
  <c r="N405"/>
  <c r="T406"/>
  <c r="X406"/>
  <c r="AB406"/>
  <c r="P406"/>
  <c r="N406"/>
  <c r="T407"/>
  <c r="X407"/>
  <c r="AB407"/>
  <c r="P407"/>
  <c r="N407"/>
  <c r="T408"/>
  <c r="X408"/>
  <c r="AB408"/>
  <c r="P408"/>
  <c r="N408"/>
  <c r="T409"/>
  <c r="X409"/>
  <c r="AB409"/>
  <c r="P409"/>
  <c r="T410"/>
  <c r="X410"/>
  <c r="AB410"/>
  <c r="P410"/>
  <c r="N410"/>
  <c r="T411"/>
  <c r="X411"/>
  <c r="AB411"/>
  <c r="P411"/>
  <c r="N411"/>
  <c r="T412"/>
  <c r="X412"/>
  <c r="AB412"/>
  <c r="P412"/>
  <c r="N412"/>
  <c r="T413"/>
  <c r="X413"/>
  <c r="AB413"/>
  <c r="P413"/>
  <c r="N413"/>
  <c r="T414"/>
  <c r="X414"/>
  <c r="AB414"/>
  <c r="P414"/>
  <c r="N414"/>
  <c r="T415"/>
  <c r="X415"/>
  <c r="AB415"/>
  <c r="P415"/>
  <c r="N415"/>
  <c r="T416"/>
  <c r="X416"/>
  <c r="AB416"/>
  <c r="P416"/>
  <c r="N416"/>
  <c r="T417"/>
  <c r="X417"/>
  <c r="AB417"/>
  <c r="P417"/>
  <c r="N417"/>
  <c r="T418"/>
  <c r="X418"/>
  <c r="AB418"/>
  <c r="P418"/>
  <c r="N418"/>
  <c r="T419"/>
  <c r="X419"/>
  <c r="AB419"/>
  <c r="P419"/>
  <c r="N419"/>
  <c r="T420"/>
  <c r="X420"/>
  <c r="AB420"/>
  <c r="P420"/>
  <c r="N420"/>
  <c r="T421"/>
  <c r="X421"/>
  <c r="AB421"/>
  <c r="P421"/>
  <c r="N421"/>
  <c r="T422"/>
  <c r="X422"/>
  <c r="AB422"/>
  <c r="P422"/>
  <c r="N422"/>
  <c r="T423"/>
  <c r="X423"/>
  <c r="AB423"/>
  <c r="P423"/>
  <c r="N423"/>
  <c r="T424"/>
  <c r="X424"/>
  <c r="AB424"/>
  <c r="P424"/>
  <c r="N424"/>
  <c r="T425"/>
  <c r="X425"/>
  <c r="AB425"/>
  <c r="P425"/>
  <c r="T426"/>
  <c r="X426"/>
  <c r="AB426"/>
  <c r="P426"/>
  <c r="N426"/>
  <c r="T427"/>
  <c r="X427"/>
  <c r="AB427"/>
  <c r="P427"/>
  <c r="N427"/>
  <c r="T428"/>
  <c r="X428"/>
  <c r="AB428"/>
  <c r="P428"/>
  <c r="N428"/>
  <c r="T429"/>
  <c r="X429"/>
  <c r="AB429"/>
  <c r="P429"/>
  <c r="N429"/>
  <c r="T430"/>
  <c r="X430"/>
  <c r="AB430"/>
  <c r="P430"/>
  <c r="N430"/>
  <c r="T431"/>
  <c r="X431"/>
  <c r="AB431"/>
  <c r="P431"/>
  <c r="N431"/>
  <c r="T432"/>
  <c r="X432"/>
  <c r="AB432"/>
  <c r="P432"/>
  <c r="N432"/>
  <c r="T433"/>
  <c r="X433"/>
  <c r="AB433"/>
  <c r="P433"/>
  <c r="N433"/>
  <c r="T434"/>
  <c r="X434"/>
  <c r="AB434"/>
  <c r="P434"/>
  <c r="N434"/>
  <c r="T435"/>
  <c r="X435"/>
  <c r="AB435"/>
  <c r="P435"/>
  <c r="N435"/>
  <c r="T436"/>
  <c r="X436"/>
  <c r="AB436"/>
  <c r="P436"/>
  <c r="N436"/>
  <c r="T437"/>
  <c r="X437"/>
  <c r="AB437"/>
  <c r="P437"/>
  <c r="N437"/>
  <c r="T438"/>
  <c r="X438"/>
  <c r="AB438"/>
  <c r="P438"/>
  <c r="N438"/>
  <c r="T439"/>
  <c r="X439"/>
  <c r="AB439"/>
  <c r="P439"/>
  <c r="N439"/>
  <c r="T440"/>
  <c r="X440"/>
  <c r="AB440"/>
  <c r="P440"/>
  <c r="N440"/>
  <c r="T441"/>
  <c r="X441"/>
  <c r="AB441"/>
  <c r="P441"/>
  <c r="N441"/>
  <c r="T442"/>
  <c r="X442"/>
  <c r="AB442"/>
  <c r="P442"/>
  <c r="N442"/>
  <c r="T443"/>
  <c r="X443"/>
  <c r="AB443"/>
  <c r="P443"/>
  <c r="N443"/>
  <c r="T444"/>
  <c r="X444"/>
  <c r="AB444"/>
  <c r="P444"/>
  <c r="N444"/>
  <c r="T445"/>
  <c r="X445"/>
  <c r="AB445"/>
  <c r="P445"/>
  <c r="N445"/>
  <c r="T446"/>
  <c r="X446"/>
  <c r="AB446"/>
  <c r="P446"/>
  <c r="N446"/>
  <c r="T447"/>
  <c r="X447"/>
  <c r="AB447"/>
  <c r="P447"/>
  <c r="N447"/>
  <c r="T448"/>
  <c r="X448"/>
  <c r="AB448"/>
  <c r="P448"/>
  <c r="N448"/>
  <c r="T449"/>
  <c r="X449"/>
  <c r="AB449"/>
  <c r="P449"/>
  <c r="N449"/>
  <c r="T450"/>
  <c r="X450"/>
  <c r="AB450"/>
  <c r="P450"/>
  <c r="N450"/>
  <c r="T451"/>
  <c r="X451"/>
  <c r="AB451"/>
  <c r="P451"/>
  <c r="N451"/>
  <c r="T452"/>
  <c r="X452"/>
  <c r="AB452"/>
  <c r="T453"/>
  <c r="X453"/>
  <c r="AB453"/>
  <c r="P453"/>
  <c r="N453"/>
  <c r="T454"/>
  <c r="X454"/>
  <c r="AB454"/>
  <c r="P454"/>
  <c r="N454"/>
  <c r="T455"/>
  <c r="X455"/>
  <c r="AB455"/>
  <c r="P455"/>
  <c r="N455"/>
  <c r="T456"/>
  <c r="X456"/>
  <c r="AB456"/>
  <c r="P456"/>
  <c r="N456"/>
  <c r="T457"/>
  <c r="X457"/>
  <c r="AB457"/>
  <c r="P457"/>
  <c r="N457"/>
  <c r="T458"/>
  <c r="X458"/>
  <c r="AB458"/>
  <c r="P458"/>
  <c r="N458"/>
  <c r="T459"/>
  <c r="X459"/>
  <c r="AB459"/>
  <c r="P459"/>
  <c r="N459"/>
  <c r="T460"/>
  <c r="X460"/>
  <c r="AB460"/>
  <c r="T461"/>
  <c r="X461"/>
  <c r="AB461"/>
  <c r="P461"/>
  <c r="N461"/>
  <c r="T462"/>
  <c r="X462"/>
  <c r="AB462"/>
  <c r="P462"/>
  <c r="N462"/>
  <c r="T463"/>
  <c r="X463"/>
  <c r="AB463"/>
  <c r="P463"/>
  <c r="N463"/>
  <c r="T464"/>
  <c r="X464"/>
  <c r="AB464"/>
  <c r="P464"/>
  <c r="N464"/>
  <c r="T465"/>
  <c r="X465"/>
  <c r="AB465"/>
  <c r="P465"/>
  <c r="N465"/>
  <c r="T466"/>
  <c r="X466"/>
  <c r="AB466"/>
  <c r="P466"/>
  <c r="N466"/>
  <c r="T467"/>
  <c r="X467"/>
  <c r="AB467"/>
  <c r="P467"/>
  <c r="N467"/>
  <c r="T468"/>
  <c r="X468"/>
  <c r="AB468"/>
  <c r="P468"/>
  <c r="N468"/>
  <c r="T469"/>
  <c r="X469"/>
  <c r="AB469"/>
  <c r="P469"/>
  <c r="N469"/>
  <c r="T470"/>
  <c r="X470"/>
  <c r="AB470"/>
  <c r="P470"/>
  <c r="N470"/>
  <c r="T471"/>
  <c r="X471"/>
  <c r="AB471"/>
  <c r="P471"/>
  <c r="N471"/>
  <c r="T472"/>
  <c r="X472"/>
  <c r="AB472"/>
  <c r="P472"/>
  <c r="N472"/>
  <c r="T473"/>
  <c r="X473"/>
  <c r="AB473"/>
  <c r="P473"/>
  <c r="N473"/>
  <c r="T474"/>
  <c r="X474"/>
  <c r="AB474"/>
  <c r="P474"/>
  <c r="N474"/>
  <c r="T475"/>
  <c r="X475"/>
  <c r="AB475"/>
  <c r="P475"/>
  <c r="N475"/>
  <c r="T476"/>
  <c r="X476"/>
  <c r="AB476"/>
  <c r="P476"/>
  <c r="N476"/>
  <c r="T477"/>
  <c r="X477"/>
  <c r="AB477"/>
  <c r="P477"/>
  <c r="N477"/>
  <c r="T478"/>
  <c r="X478"/>
  <c r="AB478"/>
  <c r="P478"/>
  <c r="N478"/>
  <c r="T479"/>
  <c r="X479"/>
  <c r="AB479"/>
  <c r="P479"/>
  <c r="N479"/>
  <c r="T480"/>
  <c r="X480"/>
  <c r="AB480"/>
  <c r="P480"/>
  <c r="N480"/>
  <c r="T481"/>
  <c r="X481"/>
  <c r="AB481"/>
  <c r="P481"/>
  <c r="N481"/>
  <c r="T482"/>
  <c r="X482"/>
  <c r="AB482"/>
  <c r="P482"/>
  <c r="N482"/>
  <c r="T483"/>
  <c r="X483"/>
  <c r="AB483"/>
  <c r="P483"/>
  <c r="N483"/>
  <c r="T484"/>
  <c r="X484"/>
  <c r="AB484"/>
  <c r="T485"/>
  <c r="X485"/>
  <c r="AB485"/>
  <c r="P485"/>
  <c r="N485"/>
  <c r="T486"/>
  <c r="X486"/>
  <c r="AB486"/>
  <c r="P486"/>
  <c r="N486"/>
  <c r="T487"/>
  <c r="X487"/>
  <c r="AB487"/>
  <c r="P487"/>
  <c r="N487"/>
  <c r="T488"/>
  <c r="X488"/>
  <c r="AB488"/>
  <c r="P488"/>
  <c r="N488"/>
  <c r="T489"/>
  <c r="X489"/>
  <c r="AB489"/>
  <c r="P489"/>
  <c r="N489"/>
  <c r="T490"/>
  <c r="X490"/>
  <c r="AB490"/>
  <c r="P490"/>
  <c r="N490"/>
  <c r="T491"/>
  <c r="X491"/>
  <c r="AB491"/>
  <c r="P491"/>
  <c r="N491"/>
  <c r="T492"/>
  <c r="X492"/>
  <c r="AB492"/>
  <c r="P492"/>
  <c r="N492"/>
  <c r="T493"/>
  <c r="X493"/>
  <c r="AB493"/>
  <c r="P493"/>
  <c r="N493"/>
  <c r="T494"/>
  <c r="X494"/>
  <c r="AB494"/>
  <c r="P494"/>
  <c r="N494"/>
  <c r="T495"/>
  <c r="X495"/>
  <c r="AB495"/>
  <c r="P495"/>
  <c r="N495"/>
  <c r="T496"/>
  <c r="X496"/>
  <c r="AB496"/>
  <c r="P496"/>
  <c r="N496"/>
  <c r="T497"/>
  <c r="X497"/>
  <c r="AB497"/>
  <c r="P497"/>
  <c r="N497"/>
  <c r="T498"/>
  <c r="X498"/>
  <c r="AB498"/>
  <c r="P498"/>
  <c r="N498"/>
  <c r="T499"/>
  <c r="X499"/>
  <c r="AB499"/>
  <c r="P499"/>
  <c r="N499"/>
  <c r="T500"/>
  <c r="X500"/>
  <c r="AB500"/>
  <c r="T501"/>
  <c r="X501"/>
  <c r="AB501"/>
  <c r="P501"/>
  <c r="N501"/>
  <c r="T502"/>
  <c r="X502"/>
  <c r="AB502"/>
  <c r="P502"/>
  <c r="N502"/>
  <c r="T503"/>
  <c r="X503"/>
  <c r="AB503"/>
  <c r="P503"/>
  <c r="N503"/>
  <c r="T504"/>
  <c r="X504"/>
  <c r="AB504"/>
  <c r="P504"/>
  <c r="N504"/>
  <c r="T505"/>
  <c r="X505"/>
  <c r="AB505"/>
  <c r="P505"/>
  <c r="N505"/>
  <c r="T506"/>
  <c r="X506"/>
  <c r="AB506"/>
  <c r="P506"/>
  <c r="N506"/>
  <c r="T507"/>
  <c r="X507"/>
  <c r="AB507"/>
  <c r="P507"/>
  <c r="N507"/>
  <c r="T508"/>
  <c r="X508"/>
  <c r="AB508"/>
  <c r="P508"/>
  <c r="N508"/>
  <c r="T509"/>
  <c r="X509"/>
  <c r="AB509"/>
  <c r="P509"/>
  <c r="N509"/>
  <c r="T510"/>
  <c r="X510"/>
  <c r="AB510"/>
  <c r="P510"/>
  <c r="N510"/>
  <c r="T511"/>
  <c r="X511"/>
  <c r="AB511"/>
  <c r="P511"/>
  <c r="N511"/>
  <c r="T512"/>
  <c r="X512"/>
  <c r="AB512"/>
  <c r="P512"/>
  <c r="N512"/>
  <c r="T513"/>
  <c r="X513"/>
  <c r="AB513"/>
  <c r="P513"/>
  <c r="N513"/>
  <c r="T514"/>
  <c r="X514"/>
  <c r="AB514"/>
  <c r="P514"/>
  <c r="N514"/>
  <c r="T515"/>
  <c r="X515"/>
  <c r="AB515"/>
  <c r="P515"/>
  <c r="N515"/>
  <c r="T516"/>
  <c r="X516"/>
  <c r="AB516"/>
  <c r="T517"/>
  <c r="X517"/>
  <c r="AB517"/>
  <c r="P517"/>
  <c r="N517"/>
  <c r="T518"/>
  <c r="X518"/>
  <c r="AB518"/>
  <c r="P518"/>
  <c r="N518"/>
  <c r="T519"/>
  <c r="X519"/>
  <c r="AB519"/>
  <c r="P519"/>
  <c r="N519"/>
  <c r="T520"/>
  <c r="X520"/>
  <c r="AB520"/>
  <c r="P520"/>
  <c r="N520"/>
  <c r="T521"/>
  <c r="X521"/>
  <c r="AB521"/>
  <c r="P521"/>
  <c r="T522"/>
  <c r="X522"/>
  <c r="AB522"/>
  <c r="P522"/>
  <c r="N522"/>
  <c r="T523"/>
  <c r="X523"/>
  <c r="AB523"/>
  <c r="P523"/>
  <c r="N523"/>
  <c r="T524"/>
  <c r="X524"/>
  <c r="AB524"/>
  <c r="P524"/>
  <c r="N524"/>
  <c r="T525"/>
  <c r="X525"/>
  <c r="AB525"/>
  <c r="P525"/>
  <c r="N525"/>
  <c r="T526"/>
  <c r="X526"/>
  <c r="AB526"/>
  <c r="P526"/>
  <c r="N526"/>
  <c r="T527"/>
  <c r="X527"/>
  <c r="AB527"/>
  <c r="P527"/>
  <c r="N527"/>
  <c r="T528"/>
  <c r="X528"/>
  <c r="AB528"/>
  <c r="P528"/>
  <c r="N528"/>
  <c r="T529"/>
  <c r="X529"/>
  <c r="AB529"/>
  <c r="P529"/>
  <c r="N529"/>
  <c r="T530"/>
  <c r="X530"/>
  <c r="AB530"/>
  <c r="P530"/>
  <c r="N530"/>
  <c r="T531"/>
  <c r="X531"/>
  <c r="AB531"/>
  <c r="P531"/>
  <c r="N531"/>
  <c r="T532"/>
  <c r="X532"/>
  <c r="AB532"/>
  <c r="P532"/>
  <c r="N532"/>
  <c r="T533"/>
  <c r="X533"/>
  <c r="AB533"/>
  <c r="P533"/>
  <c r="N533"/>
  <c r="T534"/>
  <c r="X534"/>
  <c r="AB534"/>
  <c r="P534"/>
  <c r="N534"/>
  <c r="T535"/>
  <c r="X535"/>
  <c r="AB535"/>
  <c r="P535"/>
  <c r="N535"/>
  <c r="T536"/>
  <c r="X536"/>
  <c r="AB536"/>
  <c r="P536"/>
  <c r="N536"/>
  <c r="T537"/>
  <c r="X537"/>
  <c r="AB537"/>
  <c r="P537"/>
  <c r="T538"/>
  <c r="X538"/>
  <c r="AB538"/>
  <c r="P538"/>
  <c r="N538"/>
  <c r="T539"/>
  <c r="X539"/>
  <c r="AB539"/>
  <c r="P539"/>
  <c r="N539"/>
  <c r="T540"/>
  <c r="X540"/>
  <c r="AB540"/>
  <c r="P540"/>
  <c r="N540"/>
  <c r="T541"/>
  <c r="X541"/>
  <c r="AB541"/>
  <c r="P541"/>
  <c r="N541"/>
  <c r="T542"/>
  <c r="X542"/>
  <c r="AB542"/>
  <c r="P542"/>
  <c r="N542"/>
  <c r="T543"/>
  <c r="X543"/>
  <c r="AB543"/>
  <c r="P543"/>
  <c r="N543"/>
  <c r="T544"/>
  <c r="X544"/>
  <c r="AB544"/>
  <c r="P544"/>
  <c r="N544"/>
  <c r="T545"/>
  <c r="X545"/>
  <c r="AB545"/>
  <c r="P545"/>
  <c r="N545"/>
  <c r="T546"/>
  <c r="X546"/>
  <c r="AB546"/>
  <c r="P546"/>
  <c r="N546"/>
  <c r="T547"/>
  <c r="X547"/>
  <c r="AB547"/>
  <c r="P547"/>
  <c r="N547"/>
  <c r="T548"/>
  <c r="X548"/>
  <c r="AB548"/>
  <c r="P548"/>
  <c r="N548"/>
  <c r="T549"/>
  <c r="X549"/>
  <c r="AB549"/>
  <c r="P549"/>
  <c r="N549"/>
  <c r="T550"/>
  <c r="X550"/>
  <c r="AB550"/>
  <c r="P550"/>
  <c r="N550"/>
  <c r="T551"/>
  <c r="X551"/>
  <c r="AB551"/>
  <c r="P551"/>
  <c r="N551"/>
  <c r="T552"/>
  <c r="X552"/>
  <c r="AB552"/>
  <c r="P552"/>
  <c r="N552"/>
  <c r="T553"/>
  <c r="X553"/>
  <c r="AB553"/>
  <c r="P553"/>
  <c r="T554"/>
  <c r="X554"/>
  <c r="AB554"/>
  <c r="P554"/>
  <c r="N554"/>
  <c r="T555"/>
  <c r="X555"/>
  <c r="AB555"/>
  <c r="P555"/>
  <c r="N555"/>
  <c r="T556"/>
  <c r="X556"/>
  <c r="AB556"/>
  <c r="P556"/>
  <c r="N556"/>
  <c r="T557"/>
  <c r="X557"/>
  <c r="AB557"/>
  <c r="P557"/>
  <c r="N557"/>
  <c r="T558"/>
  <c r="X558"/>
  <c r="AB558"/>
  <c r="P558"/>
  <c r="N558"/>
  <c r="T559"/>
  <c r="X559"/>
  <c r="AB559"/>
  <c r="P559"/>
  <c r="N559"/>
  <c r="T560"/>
  <c r="X560"/>
  <c r="AB560"/>
  <c r="P560"/>
  <c r="N560"/>
  <c r="T561"/>
  <c r="X561"/>
  <c r="AB561"/>
  <c r="P561"/>
  <c r="N561"/>
  <c r="T562"/>
  <c r="X562"/>
  <c r="AB562"/>
  <c r="P562"/>
  <c r="N562"/>
  <c r="T563"/>
  <c r="X563"/>
  <c r="AB563"/>
  <c r="P563"/>
  <c r="N563"/>
  <c r="T564"/>
  <c r="X564"/>
  <c r="AB564"/>
  <c r="T565"/>
  <c r="X565"/>
  <c r="AB565"/>
  <c r="P565"/>
  <c r="N565"/>
  <c r="T566"/>
  <c r="X566"/>
  <c r="AB566"/>
  <c r="P566"/>
  <c r="N566"/>
  <c r="T567"/>
  <c r="X567"/>
  <c r="AB567"/>
  <c r="P567"/>
  <c r="N567"/>
  <c r="T568"/>
  <c r="X568"/>
  <c r="AB568"/>
  <c r="P568"/>
  <c r="N568"/>
  <c r="T569"/>
  <c r="X569"/>
  <c r="AB569"/>
  <c r="P569"/>
  <c r="N569"/>
  <c r="T570"/>
  <c r="X570"/>
  <c r="AB570"/>
  <c r="P570"/>
  <c r="N570"/>
  <c r="T2"/>
  <c r="X2"/>
  <c r="AB2"/>
  <c r="P2"/>
  <c r="N2"/>
  <c r="N5"/>
  <c r="N16"/>
  <c r="N20"/>
  <c r="N36"/>
  <c r="N43"/>
  <c r="N48"/>
  <c r="N55"/>
  <c r="N64"/>
  <c r="N71"/>
  <c r="N84"/>
  <c r="N96"/>
  <c r="N112"/>
  <c r="N128"/>
  <c r="N132"/>
  <c r="N135"/>
  <c r="N139"/>
  <c r="N149"/>
  <c r="P153"/>
  <c r="N153"/>
  <c r="P162"/>
  <c r="N162"/>
  <c r="N165"/>
  <c r="P169"/>
  <c r="N169"/>
  <c r="N183"/>
  <c r="P185"/>
  <c r="N185"/>
  <c r="P189"/>
  <c r="N189"/>
  <c r="N199"/>
  <c r="P212"/>
  <c r="N212"/>
  <c r="P226"/>
  <c r="N226"/>
  <c r="P236"/>
  <c r="N236"/>
  <c r="P242"/>
  <c r="N242"/>
  <c r="P253"/>
  <c r="N253"/>
  <c r="P260"/>
  <c r="N260"/>
  <c r="N265"/>
  <c r="N281"/>
  <c r="N297"/>
  <c r="P324"/>
  <c r="N324"/>
  <c r="P332"/>
  <c r="N332"/>
  <c r="P356"/>
  <c r="N356"/>
  <c r="P372"/>
  <c r="N372"/>
  <c r="P388"/>
  <c r="N388"/>
  <c r="N393"/>
  <c r="N409"/>
  <c r="N425"/>
  <c r="P452"/>
  <c r="N452"/>
  <c r="P460"/>
  <c r="N460"/>
  <c r="P484"/>
  <c r="N484"/>
  <c r="P500"/>
  <c r="N500"/>
  <c r="P516"/>
  <c r="N516"/>
  <c r="N521"/>
  <c r="N537"/>
  <c r="N553"/>
  <c r="P564"/>
  <c r="N564"/>
  <c r="A46"/>
  <c r="B46"/>
  <c r="E83" i="33"/>
  <c r="H83"/>
  <c r="K83"/>
  <c r="N83"/>
  <c r="Q83"/>
  <c r="T83"/>
  <c r="W83"/>
  <c r="Z83"/>
  <c r="AC83"/>
  <c r="AD83"/>
  <c r="AE83"/>
  <c r="AF83"/>
  <c r="AG83"/>
  <c r="AH83"/>
  <c r="AI83"/>
  <c r="AJ83"/>
  <c r="O23"/>
  <c r="P23"/>
  <c r="R23"/>
  <c r="S23"/>
  <c r="U23"/>
  <c r="V23"/>
  <c r="X23"/>
  <c r="Y23"/>
  <c r="AA23"/>
  <c r="AB23"/>
  <c r="AL23"/>
  <c r="AK23"/>
  <c r="E35"/>
  <c r="H35"/>
  <c r="K35"/>
  <c r="N35"/>
  <c r="Q35"/>
  <c r="T35"/>
  <c r="W35"/>
  <c r="Z35"/>
  <c r="AC35"/>
  <c r="AD35"/>
  <c r="AE35"/>
  <c r="AF35"/>
  <c r="AG35"/>
  <c r="AH35"/>
  <c r="AI35"/>
  <c r="AJ35"/>
  <c r="A40"/>
  <c r="H40"/>
  <c r="A28"/>
  <c r="E28"/>
  <c r="H28"/>
  <c r="N28"/>
  <c r="Q28"/>
  <c r="T28"/>
  <c r="W28"/>
  <c r="Z28"/>
  <c r="AC28"/>
  <c r="AD28"/>
  <c r="AE28"/>
  <c r="AF28"/>
  <c r="AG28"/>
  <c r="AH28"/>
  <c r="AI28"/>
  <c r="A27" i="11"/>
  <c r="B27"/>
  <c r="A395" i="8"/>
  <c r="AI40" i="33"/>
  <c r="AG40"/>
  <c r="AE40"/>
  <c r="AC40"/>
  <c r="W40"/>
  <c r="Q40"/>
  <c r="K40"/>
  <c r="E40"/>
  <c r="AH40"/>
  <c r="AF40"/>
  <c r="AD40"/>
  <c r="Z40"/>
  <c r="T40"/>
  <c r="N40"/>
  <c r="K28"/>
  <c r="B538" i="11"/>
  <c r="A538"/>
  <c r="A265" i="8"/>
  <c r="B242" i="11"/>
  <c r="A242"/>
  <c r="B241"/>
  <c r="A241"/>
  <c r="A155" i="8"/>
  <c r="A156"/>
  <c r="E92" i="25"/>
  <c r="F92"/>
  <c r="G92"/>
  <c r="H92" s="1"/>
  <c r="I92"/>
  <c r="J92"/>
  <c r="K92"/>
  <c r="M92"/>
  <c r="N92"/>
  <c r="O92"/>
  <c r="Q92"/>
  <c r="R92"/>
  <c r="S92"/>
  <c r="B181" i="11"/>
  <c r="A181"/>
  <c r="A44" i="8"/>
  <c r="A33" i="11"/>
  <c r="B33"/>
  <c r="A34"/>
  <c r="B34"/>
  <c r="A35"/>
  <c r="B35"/>
  <c r="A124" i="8"/>
  <c r="A125"/>
  <c r="A126"/>
  <c r="A19" i="11"/>
  <c r="B19"/>
  <c r="A34" i="8"/>
  <c r="A180"/>
  <c r="A165"/>
  <c r="A2" i="11"/>
  <c r="B2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20"/>
  <c r="B20"/>
  <c r="A21"/>
  <c r="B21"/>
  <c r="A22"/>
  <c r="B22"/>
  <c r="A23"/>
  <c r="B23"/>
  <c r="A24"/>
  <c r="B24"/>
  <c r="A25"/>
  <c r="B25"/>
  <c r="A26"/>
  <c r="B26"/>
  <c r="A28"/>
  <c r="B28"/>
  <c r="A29"/>
  <c r="B29"/>
  <c r="A30"/>
  <c r="B30"/>
  <c r="A31"/>
  <c r="B31"/>
  <c r="A32"/>
  <c r="B32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2"/>
  <c r="B182"/>
  <c r="A183"/>
  <c r="B183"/>
  <c r="A184"/>
  <c r="B184"/>
  <c r="A185"/>
  <c r="B185"/>
  <c r="A186"/>
  <c r="B186"/>
  <c r="A187"/>
  <c r="B187"/>
  <c r="A188"/>
  <c r="B188"/>
  <c r="A189"/>
  <c r="B189"/>
  <c r="A190"/>
  <c r="B190"/>
  <c r="A191"/>
  <c r="B191"/>
  <c r="A192"/>
  <c r="B192"/>
  <c r="A193"/>
  <c r="B193"/>
  <c r="A194"/>
  <c r="B194"/>
  <c r="A195"/>
  <c r="B195"/>
  <c r="A196"/>
  <c r="B196"/>
  <c r="A197"/>
  <c r="B197"/>
  <c r="A198"/>
  <c r="B198"/>
  <c r="A199"/>
  <c r="B199"/>
  <c r="A200"/>
  <c r="B200"/>
  <c r="A201"/>
  <c r="B201"/>
  <c r="A202"/>
  <c r="B202"/>
  <c r="A203"/>
  <c r="B203"/>
  <c r="A204"/>
  <c r="B204"/>
  <c r="A205"/>
  <c r="B205"/>
  <c r="A206"/>
  <c r="B206"/>
  <c r="A207"/>
  <c r="B207"/>
  <c r="A208"/>
  <c r="B208"/>
  <c r="A209"/>
  <c r="B209"/>
  <c r="A210"/>
  <c r="B210"/>
  <c r="A211"/>
  <c r="B211"/>
  <c r="A212"/>
  <c r="B212"/>
  <c r="A213"/>
  <c r="B213"/>
  <c r="A214"/>
  <c r="B214"/>
  <c r="A215"/>
  <c r="B215"/>
  <c r="A216"/>
  <c r="B216"/>
  <c r="A217"/>
  <c r="B217"/>
  <c r="A218"/>
  <c r="B218"/>
  <c r="A219"/>
  <c r="B219"/>
  <c r="A220"/>
  <c r="B220"/>
  <c r="A221"/>
  <c r="B221"/>
  <c r="A222"/>
  <c r="B222"/>
  <c r="A223"/>
  <c r="B223"/>
  <c r="A224"/>
  <c r="B224"/>
  <c r="A225"/>
  <c r="B225"/>
  <c r="A226"/>
  <c r="B226"/>
  <c r="A227"/>
  <c r="B227"/>
  <c r="A228"/>
  <c r="B228"/>
  <c r="A229"/>
  <c r="B229"/>
  <c r="A230"/>
  <c r="B230"/>
  <c r="A231"/>
  <c r="B231"/>
  <c r="A232"/>
  <c r="B232"/>
  <c r="A233"/>
  <c r="B233"/>
  <c r="A234"/>
  <c r="B234"/>
  <c r="A235"/>
  <c r="B235"/>
  <c r="A236"/>
  <c r="B236"/>
  <c r="A237"/>
  <c r="B237"/>
  <c r="A238"/>
  <c r="B238"/>
  <c r="A239"/>
  <c r="B239"/>
  <c r="A240"/>
  <c r="B240"/>
  <c r="A243"/>
  <c r="B243"/>
  <c r="A244"/>
  <c r="B244"/>
  <c r="A245"/>
  <c r="B245"/>
  <c r="A246"/>
  <c r="B246"/>
  <c r="A247"/>
  <c r="B247"/>
  <c r="A248"/>
  <c r="B248"/>
  <c r="A249"/>
  <c r="B249"/>
  <c r="A250"/>
  <c r="B250"/>
  <c r="A251"/>
  <c r="B251"/>
  <c r="A252"/>
  <c r="B252"/>
  <c r="A253"/>
  <c r="B253"/>
  <c r="A254"/>
  <c r="B254"/>
  <c r="A255"/>
  <c r="B255"/>
  <c r="A256"/>
  <c r="B256"/>
  <c r="A257"/>
  <c r="B257"/>
  <c r="A258"/>
  <c r="B258"/>
  <c r="A259"/>
  <c r="B259"/>
  <c r="A260"/>
  <c r="B260"/>
  <c r="A261"/>
  <c r="B261"/>
  <c r="A262"/>
  <c r="B262"/>
  <c r="A263"/>
  <c r="B263"/>
  <c r="A264"/>
  <c r="B264"/>
  <c r="A265"/>
  <c r="B265"/>
  <c r="A266"/>
  <c r="B266"/>
  <c r="A267"/>
  <c r="B267"/>
  <c r="A268"/>
  <c r="B268"/>
  <c r="A269"/>
  <c r="B269"/>
  <c r="A270"/>
  <c r="B270"/>
  <c r="A271"/>
  <c r="B271"/>
  <c r="A272"/>
  <c r="B272"/>
  <c r="A273"/>
  <c r="B273"/>
  <c r="A274"/>
  <c r="B274"/>
  <c r="A275"/>
  <c r="B275"/>
  <c r="A276"/>
  <c r="B276"/>
  <c r="A277"/>
  <c r="B277"/>
  <c r="A278"/>
  <c r="B278"/>
  <c r="A279"/>
  <c r="B279"/>
  <c r="A280"/>
  <c r="B280"/>
  <c r="A281"/>
  <c r="B281"/>
  <c r="A282"/>
  <c r="B282"/>
  <c r="A283"/>
  <c r="B283"/>
  <c r="A284"/>
  <c r="B284"/>
  <c r="A285"/>
  <c r="B285"/>
  <c r="A286"/>
  <c r="B286"/>
  <c r="A287"/>
  <c r="B287"/>
  <c r="A288"/>
  <c r="B288"/>
  <c r="A289"/>
  <c r="B289"/>
  <c r="A290"/>
  <c r="B290"/>
  <c r="A291"/>
  <c r="B291"/>
  <c r="A292"/>
  <c r="B292"/>
  <c r="A293"/>
  <c r="B293"/>
  <c r="A294"/>
  <c r="B294"/>
  <c r="A295"/>
  <c r="B295"/>
  <c r="A296"/>
  <c r="B296"/>
  <c r="A297"/>
  <c r="B297"/>
  <c r="A298"/>
  <c r="B298"/>
  <c r="A299"/>
  <c r="B299"/>
  <c r="A300"/>
  <c r="B300"/>
  <c r="A301"/>
  <c r="B301"/>
  <c r="A302"/>
  <c r="B302"/>
  <c r="A303"/>
  <c r="B303"/>
  <c r="A304"/>
  <c r="B304"/>
  <c r="A305"/>
  <c r="B305"/>
  <c r="A306"/>
  <c r="B306"/>
  <c r="A307"/>
  <c r="B307"/>
  <c r="A308"/>
  <c r="B308"/>
  <c r="A309"/>
  <c r="B309"/>
  <c r="A310"/>
  <c r="B310"/>
  <c r="A311"/>
  <c r="B311"/>
  <c r="A312"/>
  <c r="B312"/>
  <c r="A313"/>
  <c r="B313"/>
  <c r="A314"/>
  <c r="B314"/>
  <c r="A315"/>
  <c r="B315"/>
  <c r="A316"/>
  <c r="B316"/>
  <c r="A317"/>
  <c r="B317"/>
  <c r="A318"/>
  <c r="B318"/>
  <c r="A319"/>
  <c r="B319"/>
  <c r="A320"/>
  <c r="B320"/>
  <c r="A321"/>
  <c r="B321"/>
  <c r="A322"/>
  <c r="B322"/>
  <c r="A323"/>
  <c r="B323"/>
  <c r="A324"/>
  <c r="B324"/>
  <c r="A325"/>
  <c r="B325"/>
  <c r="A326"/>
  <c r="B326"/>
  <c r="A327"/>
  <c r="B327"/>
  <c r="A328"/>
  <c r="B328"/>
  <c r="A329"/>
  <c r="B329"/>
  <c r="A330"/>
  <c r="B330"/>
  <c r="A331"/>
  <c r="B331"/>
  <c r="A332"/>
  <c r="B332"/>
  <c r="A333"/>
  <c r="B333"/>
  <c r="A334"/>
  <c r="B334"/>
  <c r="A335"/>
  <c r="B335"/>
  <c r="A336"/>
  <c r="B336"/>
  <c r="A337"/>
  <c r="B337"/>
  <c r="A338"/>
  <c r="B338"/>
  <c r="A339"/>
  <c r="B339"/>
  <c r="A340"/>
  <c r="B340"/>
  <c r="A341"/>
  <c r="B341"/>
  <c r="A342"/>
  <c r="B342"/>
  <c r="A343"/>
  <c r="B343"/>
  <c r="A344"/>
  <c r="B344"/>
  <c r="A345"/>
  <c r="B345"/>
  <c r="A346"/>
  <c r="B346"/>
  <c r="A347"/>
  <c r="B347"/>
  <c r="A348"/>
  <c r="B348"/>
  <c r="A349"/>
  <c r="B349"/>
  <c r="A350"/>
  <c r="B350"/>
  <c r="A351"/>
  <c r="B351"/>
  <c r="A352"/>
  <c r="B352"/>
  <c r="A353"/>
  <c r="B353"/>
  <c r="A354"/>
  <c r="B354"/>
  <c r="A355"/>
  <c r="B355"/>
  <c r="A356"/>
  <c r="B356"/>
  <c r="A357"/>
  <c r="B357"/>
  <c r="A358"/>
  <c r="B358"/>
  <c r="A359"/>
  <c r="B359"/>
  <c r="A360"/>
  <c r="B360"/>
  <c r="A361"/>
  <c r="B361"/>
  <c r="A362"/>
  <c r="B362"/>
  <c r="A363"/>
  <c r="B363"/>
  <c r="A364"/>
  <c r="B364"/>
  <c r="A365"/>
  <c r="B365"/>
  <c r="A366"/>
  <c r="B366"/>
  <c r="A367"/>
  <c r="B367"/>
  <c r="A368"/>
  <c r="B368"/>
  <c r="A369"/>
  <c r="B369"/>
  <c r="A370"/>
  <c r="B370"/>
  <c r="A371"/>
  <c r="B371"/>
  <c r="A372"/>
  <c r="B372"/>
  <c r="A373"/>
  <c r="B373"/>
  <c r="A374"/>
  <c r="B374"/>
  <c r="A375"/>
  <c r="B375"/>
  <c r="A376"/>
  <c r="B376"/>
  <c r="A377"/>
  <c r="B377"/>
  <c r="A378"/>
  <c r="B378"/>
  <c r="A379"/>
  <c r="B379"/>
  <c r="A380"/>
  <c r="B380"/>
  <c r="A381"/>
  <c r="B381"/>
  <c r="A382"/>
  <c r="B382"/>
  <c r="A383"/>
  <c r="B383"/>
  <c r="A384"/>
  <c r="B384"/>
  <c r="A385"/>
  <c r="B385"/>
  <c r="A386"/>
  <c r="B386"/>
  <c r="A387"/>
  <c r="B387"/>
  <c r="A388"/>
  <c r="B388"/>
  <c r="A389"/>
  <c r="B389"/>
  <c r="A390"/>
  <c r="B390"/>
  <c r="A391"/>
  <c r="B391"/>
  <c r="A392"/>
  <c r="B392"/>
  <c r="A393"/>
  <c r="B393"/>
  <c r="A394"/>
  <c r="B394"/>
  <c r="A395"/>
  <c r="B395"/>
  <c r="A396"/>
  <c r="B396"/>
  <c r="A397"/>
  <c r="B397"/>
  <c r="A398"/>
  <c r="B398"/>
  <c r="A399"/>
  <c r="B399"/>
  <c r="A400"/>
  <c r="B400"/>
  <c r="A401"/>
  <c r="B401"/>
  <c r="A402"/>
  <c r="B402"/>
  <c r="A403"/>
  <c r="B403"/>
  <c r="A404"/>
  <c r="B404"/>
  <c r="A405"/>
  <c r="B405"/>
  <c r="A406"/>
  <c r="B406"/>
  <c r="A407"/>
  <c r="B407"/>
  <c r="A408"/>
  <c r="B408"/>
  <c r="A409"/>
  <c r="B409"/>
  <c r="A410"/>
  <c r="B410"/>
  <c r="A411"/>
  <c r="B411"/>
  <c r="A412"/>
  <c r="B412"/>
  <c r="A413"/>
  <c r="B413"/>
  <c r="A414"/>
  <c r="B414"/>
  <c r="A415"/>
  <c r="B415"/>
  <c r="A416"/>
  <c r="B416"/>
  <c r="A417"/>
  <c r="B417"/>
  <c r="A418"/>
  <c r="B418"/>
  <c r="A419"/>
  <c r="B419"/>
  <c r="A420"/>
  <c r="B420"/>
  <c r="A421"/>
  <c r="B421"/>
  <c r="A422"/>
  <c r="B422"/>
  <c r="A423"/>
  <c r="B423"/>
  <c r="A424"/>
  <c r="B424"/>
  <c r="A425"/>
  <c r="B425"/>
  <c r="A426"/>
  <c r="B426"/>
  <c r="A427"/>
  <c r="B427"/>
  <c r="A428"/>
  <c r="B428"/>
  <c r="A429"/>
  <c r="B429"/>
  <c r="A430"/>
  <c r="B430"/>
  <c r="A431"/>
  <c r="B431"/>
  <c r="A432"/>
  <c r="B432"/>
  <c r="A433"/>
  <c r="B433"/>
  <c r="A434"/>
  <c r="B434"/>
  <c r="A435"/>
  <c r="B435"/>
  <c r="A436"/>
  <c r="B436"/>
  <c r="A437"/>
  <c r="B437"/>
  <c r="A438"/>
  <c r="B438"/>
  <c r="A439"/>
  <c r="B439"/>
  <c r="A440"/>
  <c r="B440"/>
  <c r="A441"/>
  <c r="B441"/>
  <c r="A442"/>
  <c r="B442"/>
  <c r="A443"/>
  <c r="B443"/>
  <c r="A444"/>
  <c r="B444"/>
  <c r="A445"/>
  <c r="B445"/>
  <c r="A446"/>
  <c r="B446"/>
  <c r="A447"/>
  <c r="B447"/>
  <c r="A448"/>
  <c r="B448"/>
  <c r="A449"/>
  <c r="B449"/>
  <c r="A450"/>
  <c r="B450"/>
  <c r="A451"/>
  <c r="B451"/>
  <c r="A452"/>
  <c r="B452"/>
  <c r="A453"/>
  <c r="B453"/>
  <c r="A454"/>
  <c r="B454"/>
  <c r="A455"/>
  <c r="B455"/>
  <c r="A456"/>
  <c r="B456"/>
  <c r="A457"/>
  <c r="B457"/>
  <c r="A458"/>
  <c r="B458"/>
  <c r="A459"/>
  <c r="B459"/>
  <c r="A460"/>
  <c r="B460"/>
  <c r="A461"/>
  <c r="B461"/>
  <c r="A462"/>
  <c r="B462"/>
  <c r="A463"/>
  <c r="B463"/>
  <c r="A464"/>
  <c r="B464"/>
  <c r="A465"/>
  <c r="B465"/>
  <c r="A466"/>
  <c r="B466"/>
  <c r="A467"/>
  <c r="B467"/>
  <c r="A468"/>
  <c r="B468"/>
  <c r="A469"/>
  <c r="B469"/>
  <c r="A470"/>
  <c r="B470"/>
  <c r="A471"/>
  <c r="B471"/>
  <c r="A472"/>
  <c r="B472"/>
  <c r="A473"/>
  <c r="B473"/>
  <c r="A474"/>
  <c r="B474"/>
  <c r="A475"/>
  <c r="B475"/>
  <c r="A476"/>
  <c r="B476"/>
  <c r="A477"/>
  <c r="B477"/>
  <c r="A478"/>
  <c r="B478"/>
  <c r="A479"/>
  <c r="B479"/>
  <c r="A480"/>
  <c r="B480"/>
  <c r="A481"/>
  <c r="B481"/>
  <c r="A482"/>
  <c r="B482"/>
  <c r="A483"/>
  <c r="B483"/>
  <c r="A484"/>
  <c r="B484"/>
  <c r="A485"/>
  <c r="B485"/>
  <c r="A486"/>
  <c r="B486"/>
  <c r="A487"/>
  <c r="B487"/>
  <c r="A488"/>
  <c r="B488"/>
  <c r="A489"/>
  <c r="B489"/>
  <c r="A490"/>
  <c r="B490"/>
  <c r="A491"/>
  <c r="B491"/>
  <c r="A492"/>
  <c r="B492"/>
  <c r="A493"/>
  <c r="B493"/>
  <c r="A494"/>
  <c r="B494"/>
  <c r="A495"/>
  <c r="B495"/>
  <c r="A496"/>
  <c r="B496"/>
  <c r="A497"/>
  <c r="B497"/>
  <c r="A498"/>
  <c r="B498"/>
  <c r="A499"/>
  <c r="B499"/>
  <c r="A500"/>
  <c r="B500"/>
  <c r="A501"/>
  <c r="B501"/>
  <c r="A502"/>
  <c r="B502"/>
  <c r="A503"/>
  <c r="B503"/>
  <c r="A504"/>
  <c r="B504"/>
  <c r="A505"/>
  <c r="B505"/>
  <c r="A506"/>
  <c r="B506"/>
  <c r="A507"/>
  <c r="B507"/>
  <c r="A508"/>
  <c r="B508"/>
  <c r="A509"/>
  <c r="B509"/>
  <c r="A510"/>
  <c r="B510"/>
  <c r="A511"/>
  <c r="B511"/>
  <c r="A512"/>
  <c r="B512"/>
  <c r="A513"/>
  <c r="B513"/>
  <c r="A514"/>
  <c r="B514"/>
  <c r="A515"/>
  <c r="B515"/>
  <c r="A516"/>
  <c r="B516"/>
  <c r="A517"/>
  <c r="B517"/>
  <c r="A518"/>
  <c r="B518"/>
  <c r="A519"/>
  <c r="B519"/>
  <c r="A520"/>
  <c r="B520"/>
  <c r="A521"/>
  <c r="B521"/>
  <c r="A522"/>
  <c r="B522"/>
  <c r="A523"/>
  <c r="B523"/>
  <c r="A524"/>
  <c r="B524"/>
  <c r="A525"/>
  <c r="B525"/>
  <c r="A526"/>
  <c r="B526"/>
  <c r="A527"/>
  <c r="B527"/>
  <c r="A528"/>
  <c r="B528"/>
  <c r="A529"/>
  <c r="B529"/>
  <c r="A530"/>
  <c r="B530"/>
  <c r="A531"/>
  <c r="B531"/>
  <c r="A532"/>
  <c r="B532"/>
  <c r="A533"/>
  <c r="B533"/>
  <c r="A534"/>
  <c r="B534"/>
  <c r="A535"/>
  <c r="B535"/>
  <c r="A536"/>
  <c r="B536"/>
  <c r="A537"/>
  <c r="B537"/>
  <c r="A539"/>
  <c r="B539"/>
  <c r="A540"/>
  <c r="B540"/>
  <c r="A541"/>
  <c r="B541"/>
  <c r="A542"/>
  <c r="B542"/>
  <c r="A543"/>
  <c r="B543"/>
  <c r="A544"/>
  <c r="B544"/>
  <c r="H544"/>
  <c r="A545"/>
  <c r="B545"/>
  <c r="H545"/>
  <c r="A546"/>
  <c r="B546"/>
  <c r="A547"/>
  <c r="B547"/>
  <c r="A548"/>
  <c r="B548"/>
  <c r="A549"/>
  <c r="B549"/>
  <c r="A550"/>
  <c r="B550"/>
  <c r="A551"/>
  <c r="B551"/>
  <c r="A552"/>
  <c r="B552"/>
  <c r="A553"/>
  <c r="B553"/>
  <c r="A554"/>
  <c r="B554"/>
  <c r="A555"/>
  <c r="B555"/>
  <c r="A556"/>
  <c r="B556"/>
  <c r="A557"/>
  <c r="B557"/>
  <c r="A558"/>
  <c r="B558"/>
  <c r="A559"/>
  <c r="B559"/>
  <c r="A560"/>
  <c r="B560"/>
  <c r="A561"/>
  <c r="B561"/>
  <c r="A562"/>
  <c r="B562"/>
  <c r="A563"/>
  <c r="B563"/>
  <c r="A564"/>
  <c r="B564"/>
  <c r="A565"/>
  <c r="B565"/>
  <c r="A566"/>
  <c r="B566"/>
  <c r="A567"/>
  <c r="B567"/>
  <c r="A568"/>
  <c r="B568"/>
  <c r="A569"/>
  <c r="B569"/>
  <c r="A570"/>
  <c r="B570"/>
  <c r="A381" i="8"/>
  <c r="A257"/>
  <c r="A261"/>
  <c r="A255"/>
  <c r="A260"/>
  <c r="A256"/>
  <c r="A259"/>
  <c r="A258"/>
  <c r="A272"/>
  <c r="A273"/>
  <c r="A252"/>
  <c r="A353"/>
  <c r="A344"/>
  <c r="A307"/>
  <c r="A227"/>
  <c r="A228"/>
  <c r="A225"/>
  <c r="A226"/>
  <c r="A199"/>
  <c r="A200"/>
  <c r="A188"/>
  <c r="A189"/>
  <c r="A193"/>
  <c r="A174"/>
  <c r="A115"/>
  <c r="A113"/>
  <c r="A112"/>
  <c r="A114"/>
  <c r="A111"/>
  <c r="A109"/>
  <c r="A108"/>
  <c r="A110"/>
  <c r="A86"/>
  <c r="A71"/>
  <c r="A73"/>
  <c r="A72"/>
  <c r="A308"/>
  <c r="E46" i="33"/>
  <c r="H46"/>
  <c r="K46"/>
  <c r="N46"/>
  <c r="Q46"/>
  <c r="T46"/>
  <c r="W46"/>
  <c r="Z46"/>
  <c r="AC46"/>
  <c r="AD46"/>
  <c r="AE46"/>
  <c r="AF46"/>
  <c r="AG46"/>
  <c r="AH46"/>
  <c r="AI46"/>
  <c r="AJ46"/>
  <c r="E48" i="25"/>
  <c r="F48"/>
  <c r="G48"/>
  <c r="I48"/>
  <c r="J48"/>
  <c r="K48"/>
  <c r="M48"/>
  <c r="N48"/>
  <c r="O48"/>
  <c r="Q48"/>
  <c r="R48"/>
  <c r="S48"/>
  <c r="A146" i="8"/>
  <c r="A34" i="25"/>
  <c r="F34"/>
  <c r="A29"/>
  <c r="F29"/>
  <c r="A22"/>
  <c r="F22"/>
  <c r="F39" s="1"/>
  <c r="A13"/>
  <c r="E13"/>
  <c r="E78"/>
  <c r="F78"/>
  <c r="G78"/>
  <c r="I78"/>
  <c r="J78"/>
  <c r="K78"/>
  <c r="M78"/>
  <c r="N78"/>
  <c r="O78"/>
  <c r="Q78"/>
  <c r="R78"/>
  <c r="S78"/>
  <c r="E84"/>
  <c r="F84"/>
  <c r="G84"/>
  <c r="I84"/>
  <c r="J84"/>
  <c r="K84"/>
  <c r="M84"/>
  <c r="N84"/>
  <c r="O84"/>
  <c r="Q84"/>
  <c r="R84"/>
  <c r="S84"/>
  <c r="E77"/>
  <c r="F77"/>
  <c r="G77"/>
  <c r="I77"/>
  <c r="J77"/>
  <c r="K77"/>
  <c r="M77"/>
  <c r="N77"/>
  <c r="O77"/>
  <c r="Q77"/>
  <c r="R77"/>
  <c r="S77"/>
  <c r="E45"/>
  <c r="F45"/>
  <c r="G45"/>
  <c r="I45"/>
  <c r="J45"/>
  <c r="K45"/>
  <c r="M45"/>
  <c r="N45"/>
  <c r="O45"/>
  <c r="Q45"/>
  <c r="R45"/>
  <c r="S45"/>
  <c r="G67"/>
  <c r="G91"/>
  <c r="G14"/>
  <c r="G90"/>
  <c r="G88"/>
  <c r="G87"/>
  <c r="G86"/>
  <c r="G85"/>
  <c r="G83"/>
  <c r="G82"/>
  <c r="G81"/>
  <c r="G80"/>
  <c r="G79"/>
  <c r="G76"/>
  <c r="G75"/>
  <c r="G74"/>
  <c r="G73"/>
  <c r="G72"/>
  <c r="G71"/>
  <c r="G70"/>
  <c r="G69"/>
  <c r="G68"/>
  <c r="G66"/>
  <c r="G65"/>
  <c r="G58"/>
  <c r="G57"/>
  <c r="G56"/>
  <c r="G55"/>
  <c r="G53"/>
  <c r="G52"/>
  <c r="G51"/>
  <c r="G50"/>
  <c r="G49"/>
  <c r="G47"/>
  <c r="G46"/>
  <c r="G44"/>
  <c r="G43"/>
  <c r="G42"/>
  <c r="G41"/>
  <c r="G30"/>
  <c r="G23"/>
  <c r="G17"/>
  <c r="G8"/>
  <c r="K67"/>
  <c r="K91"/>
  <c r="K14"/>
  <c r="K90"/>
  <c r="K88"/>
  <c r="K87"/>
  <c r="K86"/>
  <c r="K85"/>
  <c r="K83"/>
  <c r="K82"/>
  <c r="K81"/>
  <c r="K80"/>
  <c r="K79"/>
  <c r="K76"/>
  <c r="K75"/>
  <c r="K74"/>
  <c r="K73"/>
  <c r="K72"/>
  <c r="K71"/>
  <c r="K70"/>
  <c r="K69"/>
  <c r="K68"/>
  <c r="K66"/>
  <c r="K65"/>
  <c r="K58"/>
  <c r="K57"/>
  <c r="K56"/>
  <c r="K55"/>
  <c r="K53"/>
  <c r="K52"/>
  <c r="K51"/>
  <c r="K50"/>
  <c r="K49"/>
  <c r="K47"/>
  <c r="K46"/>
  <c r="K44"/>
  <c r="K43"/>
  <c r="K42"/>
  <c r="K41"/>
  <c r="K30"/>
  <c r="K23"/>
  <c r="K17"/>
  <c r="K8"/>
  <c r="F67"/>
  <c r="F91"/>
  <c r="F14"/>
  <c r="F90"/>
  <c r="F88"/>
  <c r="F87"/>
  <c r="F86"/>
  <c r="F85"/>
  <c r="F83"/>
  <c r="F82"/>
  <c r="F81"/>
  <c r="F80"/>
  <c r="F79"/>
  <c r="F76"/>
  <c r="F75"/>
  <c r="F74"/>
  <c r="F73"/>
  <c r="F72"/>
  <c r="F71"/>
  <c r="F70"/>
  <c r="F69"/>
  <c r="F68"/>
  <c r="F66"/>
  <c r="F65"/>
  <c r="F58"/>
  <c r="F57"/>
  <c r="F56"/>
  <c r="F55"/>
  <c r="F53"/>
  <c r="F52"/>
  <c r="F51"/>
  <c r="F50"/>
  <c r="F49"/>
  <c r="F47"/>
  <c r="F46"/>
  <c r="F44"/>
  <c r="F43"/>
  <c r="F42"/>
  <c r="F41"/>
  <c r="F30"/>
  <c r="F23"/>
  <c r="F17"/>
  <c r="F8"/>
  <c r="E67"/>
  <c r="E91"/>
  <c r="H91" s="1"/>
  <c r="E14"/>
  <c r="E90"/>
  <c r="E88"/>
  <c r="H88" s="1"/>
  <c r="E87"/>
  <c r="H87" s="1"/>
  <c r="E86"/>
  <c r="H86" s="1"/>
  <c r="E85"/>
  <c r="E83"/>
  <c r="H83" s="1"/>
  <c r="E82"/>
  <c r="E81"/>
  <c r="H81" s="1"/>
  <c r="E80"/>
  <c r="H80" s="1"/>
  <c r="E79"/>
  <c r="E76"/>
  <c r="H76" s="1"/>
  <c r="E75"/>
  <c r="E74"/>
  <c r="H74" s="1"/>
  <c r="E73"/>
  <c r="E72"/>
  <c r="E71"/>
  <c r="H71" s="1"/>
  <c r="E70"/>
  <c r="E69"/>
  <c r="H69" s="1"/>
  <c r="E68"/>
  <c r="H68" s="1"/>
  <c r="E66"/>
  <c r="H66" s="1"/>
  <c r="E65"/>
  <c r="H65" s="1"/>
  <c r="E58"/>
  <c r="E57"/>
  <c r="H57" s="1"/>
  <c r="E56"/>
  <c r="H56" s="1"/>
  <c r="E55"/>
  <c r="H55" s="1"/>
  <c r="E53"/>
  <c r="E52"/>
  <c r="H52" s="1"/>
  <c r="E51"/>
  <c r="E50"/>
  <c r="E49"/>
  <c r="H49" s="1"/>
  <c r="E47"/>
  <c r="H47" s="1"/>
  <c r="E46"/>
  <c r="E44"/>
  <c r="H44" s="1"/>
  <c r="E43"/>
  <c r="E42"/>
  <c r="H42" s="1"/>
  <c r="E41"/>
  <c r="E30"/>
  <c r="H30" s="1"/>
  <c r="E23"/>
  <c r="E17"/>
  <c r="E8"/>
  <c r="A145" i="8"/>
  <c r="A144"/>
  <c r="A221"/>
  <c r="A217"/>
  <c r="A232"/>
  <c r="A233"/>
  <c r="A231"/>
  <c r="A229"/>
  <c r="A219"/>
  <c r="A230"/>
  <c r="A234"/>
  <c r="A218"/>
  <c r="A222"/>
  <c r="A15"/>
  <c r="A223"/>
  <c r="R13" i="25"/>
  <c r="O13"/>
  <c r="M13"/>
  <c r="J13"/>
  <c r="G13"/>
  <c r="A209" i="8"/>
  <c r="A286"/>
  <c r="A47"/>
  <c r="A139"/>
  <c r="A288"/>
  <c r="A130"/>
  <c r="A296"/>
  <c r="A397"/>
  <c r="A204"/>
  <c r="A182"/>
  <c r="A38"/>
  <c r="A137"/>
  <c r="I49" i="25"/>
  <c r="J49"/>
  <c r="M49"/>
  <c r="N49"/>
  <c r="O49"/>
  <c r="Q49"/>
  <c r="R49"/>
  <c r="S49"/>
  <c r="A159" i="8"/>
  <c r="A7"/>
  <c r="A6"/>
  <c r="A8"/>
  <c r="A4"/>
  <c r="A9"/>
  <c r="A10"/>
  <c r="A5"/>
  <c r="A3"/>
  <c r="L476" i="11" s="1"/>
  <c r="A11" i="8"/>
  <c r="A13"/>
  <c r="A12"/>
  <c r="A14"/>
  <c r="A17"/>
  <c r="A18"/>
  <c r="A19"/>
  <c r="A20"/>
  <c r="A21"/>
  <c r="A22"/>
  <c r="A25"/>
  <c r="A23"/>
  <c r="A24"/>
  <c r="A26"/>
  <c r="A27"/>
  <c r="A28"/>
  <c r="A29"/>
  <c r="A30"/>
  <c r="A31"/>
  <c r="A32"/>
  <c r="A33"/>
  <c r="A35"/>
  <c r="A36"/>
  <c r="A37"/>
  <c r="A40"/>
  <c r="A39"/>
  <c r="A41"/>
  <c r="A42"/>
  <c r="A52"/>
  <c r="A48"/>
  <c r="A49"/>
  <c r="A50"/>
  <c r="A51"/>
  <c r="A53"/>
  <c r="A54"/>
  <c r="A55"/>
  <c r="A141"/>
  <c r="A143"/>
  <c r="A142"/>
  <c r="A62"/>
  <c r="A64"/>
  <c r="A61"/>
  <c r="A63"/>
  <c r="A60"/>
  <c r="A80"/>
  <c r="A82"/>
  <c r="A81"/>
  <c r="A69"/>
  <c r="A70"/>
  <c r="A68"/>
  <c r="A66"/>
  <c r="A67"/>
  <c r="A65"/>
  <c r="A78"/>
  <c r="A79"/>
  <c r="A77"/>
  <c r="A75"/>
  <c r="A76"/>
  <c r="A74"/>
  <c r="A58"/>
  <c r="A59"/>
  <c r="A57"/>
  <c r="A84"/>
  <c r="A88"/>
  <c r="A87"/>
  <c r="A85"/>
  <c r="A83"/>
  <c r="A89"/>
  <c r="A90"/>
  <c r="A91"/>
  <c r="A106"/>
  <c r="A104"/>
  <c r="A105"/>
  <c r="A107"/>
  <c r="A98"/>
  <c r="A96"/>
  <c r="A97"/>
  <c r="A99"/>
  <c r="A118"/>
  <c r="A116"/>
  <c r="A117"/>
  <c r="A119"/>
  <c r="A94"/>
  <c r="A92"/>
  <c r="A93"/>
  <c r="A95"/>
  <c r="A122"/>
  <c r="A120"/>
  <c r="A121"/>
  <c r="A123"/>
  <c r="A102"/>
  <c r="A100"/>
  <c r="A101"/>
  <c r="A103"/>
  <c r="A127"/>
  <c r="A128"/>
  <c r="A129"/>
  <c r="A131"/>
  <c r="A132"/>
  <c r="A133"/>
  <c r="A134"/>
  <c r="A135"/>
  <c r="A136"/>
  <c r="A138"/>
  <c r="A140"/>
  <c r="A147"/>
  <c r="A148"/>
  <c r="A150"/>
  <c r="A151"/>
  <c r="A149"/>
  <c r="A153"/>
  <c r="A157"/>
  <c r="A152"/>
  <c r="A158"/>
  <c r="A154"/>
  <c r="A160"/>
  <c r="A164"/>
  <c r="A161"/>
  <c r="A162"/>
  <c r="A166"/>
  <c r="A167"/>
  <c r="A163"/>
  <c r="A285"/>
  <c r="A168"/>
  <c r="A169"/>
  <c r="A173"/>
  <c r="A176"/>
  <c r="A175"/>
  <c r="A171"/>
  <c r="A170"/>
  <c r="A172"/>
  <c r="A177"/>
  <c r="A178"/>
  <c r="A179"/>
  <c r="A181"/>
  <c r="A184"/>
  <c r="A183"/>
  <c r="A186"/>
  <c r="A190"/>
  <c r="A185"/>
  <c r="A191"/>
  <c r="A187"/>
  <c r="A192"/>
  <c r="A194"/>
  <c r="A198"/>
  <c r="A196"/>
  <c r="A201"/>
  <c r="A195"/>
  <c r="A202"/>
  <c r="A197"/>
  <c r="A203"/>
  <c r="A206"/>
  <c r="A205"/>
  <c r="A210"/>
  <c r="A211"/>
  <c r="A212"/>
  <c r="A213"/>
  <c r="A215"/>
  <c r="A214"/>
  <c r="A216"/>
  <c r="A224"/>
  <c r="A220"/>
  <c r="A207"/>
  <c r="A208"/>
  <c r="A237"/>
  <c r="A240"/>
  <c r="A236"/>
  <c r="A241"/>
  <c r="A239"/>
  <c r="A238"/>
  <c r="A244"/>
  <c r="A243"/>
  <c r="A242"/>
  <c r="A247"/>
  <c r="A245"/>
  <c r="A246"/>
  <c r="A235"/>
  <c r="A251"/>
  <c r="A249"/>
  <c r="A253"/>
  <c r="A248"/>
  <c r="A254"/>
  <c r="A250"/>
  <c r="A270"/>
  <c r="A274"/>
  <c r="A269"/>
  <c r="A275"/>
  <c r="A271"/>
  <c r="A266"/>
  <c r="A263"/>
  <c r="A267"/>
  <c r="A262"/>
  <c r="A268"/>
  <c r="A264"/>
  <c r="A276"/>
  <c r="A277"/>
  <c r="A278"/>
  <c r="A279"/>
  <c r="A280"/>
  <c r="A281"/>
  <c r="A282"/>
  <c r="A283"/>
  <c r="A284"/>
  <c r="A290"/>
  <c r="A287"/>
  <c r="A289"/>
  <c r="A291"/>
  <c r="A292"/>
  <c r="A293"/>
  <c r="A294"/>
  <c r="A295"/>
  <c r="A299"/>
  <c r="A297"/>
  <c r="A298"/>
  <c r="A300"/>
  <c r="A301"/>
  <c r="A302"/>
  <c r="A303"/>
  <c r="A304"/>
  <c r="A43"/>
  <c r="A45"/>
  <c r="A46"/>
  <c r="A306"/>
  <c r="A305"/>
  <c r="A309"/>
  <c r="A324"/>
  <c r="A317"/>
  <c r="A319"/>
  <c r="A318"/>
  <c r="A320"/>
  <c r="A321"/>
  <c r="A322"/>
  <c r="A323"/>
  <c r="A310"/>
  <c r="A312"/>
  <c r="A311"/>
  <c r="A313"/>
  <c r="A314"/>
  <c r="A315"/>
  <c r="A316"/>
  <c r="A325"/>
  <c r="A326"/>
  <c r="A332"/>
  <c r="A327"/>
  <c r="A328"/>
  <c r="A329"/>
  <c r="A330"/>
  <c r="A331"/>
  <c r="A333"/>
  <c r="A334"/>
  <c r="A335"/>
  <c r="A336"/>
  <c r="A337"/>
  <c r="A338"/>
  <c r="A341"/>
  <c r="A345"/>
  <c r="A342"/>
  <c r="A343"/>
  <c r="A340"/>
  <c r="A346"/>
  <c r="A347"/>
  <c r="A348"/>
  <c r="A16"/>
  <c r="A56"/>
  <c r="A339"/>
  <c r="A361"/>
  <c r="A350"/>
  <c r="A354"/>
  <c r="A349"/>
  <c r="A355"/>
  <c r="A352"/>
  <c r="A351"/>
  <c r="A358"/>
  <c r="A357"/>
  <c r="A356"/>
  <c r="A359"/>
  <c r="A360"/>
  <c r="A362"/>
  <c r="A364"/>
  <c r="A363"/>
  <c r="A367"/>
  <c r="A365"/>
  <c r="A366"/>
  <c r="A368"/>
  <c r="A369"/>
  <c r="A370"/>
  <c r="A372"/>
  <c r="A371"/>
  <c r="A373"/>
  <c r="A374"/>
  <c r="A375"/>
  <c r="A376"/>
  <c r="A380"/>
  <c r="A378"/>
  <c r="A382"/>
  <c r="A377"/>
  <c r="A383"/>
  <c r="A379"/>
  <c r="A384"/>
  <c r="A385"/>
  <c r="A386"/>
  <c r="A388"/>
  <c r="A391"/>
  <c r="A389"/>
  <c r="A387"/>
  <c r="A390"/>
  <c r="A392"/>
  <c r="A393"/>
  <c r="A394"/>
  <c r="A396"/>
  <c r="A399"/>
  <c r="A398"/>
  <c r="A400"/>
  <c r="A401"/>
  <c r="E24" i="33"/>
  <c r="F24"/>
  <c r="F23"/>
  <c r="G24"/>
  <c r="G23"/>
  <c r="H24"/>
  <c r="I24"/>
  <c r="I23" s="1"/>
  <c r="I89" s="1"/>
  <c r="J24"/>
  <c r="J23" s="1"/>
  <c r="J89" s="1"/>
  <c r="K24"/>
  <c r="L24"/>
  <c r="L23"/>
  <c r="M24"/>
  <c r="M23"/>
  <c r="N24"/>
  <c r="Q24"/>
  <c r="T24"/>
  <c r="W24"/>
  <c r="Z24"/>
  <c r="AC24"/>
  <c r="AD24"/>
  <c r="AE24"/>
  <c r="AF24"/>
  <c r="AG24"/>
  <c r="AH24"/>
  <c r="AI24"/>
  <c r="AJ24"/>
  <c r="A26"/>
  <c r="E26"/>
  <c r="A27"/>
  <c r="E27"/>
  <c r="E29"/>
  <c r="H29"/>
  <c r="K29"/>
  <c r="N29"/>
  <c r="Q29"/>
  <c r="T29"/>
  <c r="W29"/>
  <c r="Z29"/>
  <c r="AC29"/>
  <c r="AD29"/>
  <c r="AE29"/>
  <c r="AF29"/>
  <c r="AG29"/>
  <c r="AH29"/>
  <c r="AI29"/>
  <c r="AJ29"/>
  <c r="E30"/>
  <c r="H30"/>
  <c r="K30"/>
  <c r="N30"/>
  <c r="Q30"/>
  <c r="T30"/>
  <c r="W30"/>
  <c r="Z30"/>
  <c r="AC30"/>
  <c r="AD30"/>
  <c r="AE30"/>
  <c r="AF30"/>
  <c r="AG30"/>
  <c r="AH30"/>
  <c r="AI30"/>
  <c r="AJ30"/>
  <c r="E31"/>
  <c r="H31"/>
  <c r="K31"/>
  <c r="N31"/>
  <c r="Q31"/>
  <c r="T31"/>
  <c r="W31"/>
  <c r="Z31"/>
  <c r="AC31"/>
  <c r="AD31"/>
  <c r="AE31"/>
  <c r="AF31"/>
  <c r="AG31"/>
  <c r="AH31"/>
  <c r="AI31"/>
  <c r="AJ31"/>
  <c r="E32"/>
  <c r="H32"/>
  <c r="K32"/>
  <c r="N32"/>
  <c r="Q32"/>
  <c r="T32"/>
  <c r="W32"/>
  <c r="Z32"/>
  <c r="AC32"/>
  <c r="AD32"/>
  <c r="AE32"/>
  <c r="AF32"/>
  <c r="AG32"/>
  <c r="AH32"/>
  <c r="AI32"/>
  <c r="AJ32"/>
  <c r="E34"/>
  <c r="H34"/>
  <c r="K34"/>
  <c r="N34"/>
  <c r="Q34"/>
  <c r="T34"/>
  <c r="W34"/>
  <c r="Z34"/>
  <c r="AC34"/>
  <c r="AD34"/>
  <c r="AE34"/>
  <c r="AF34"/>
  <c r="AG34"/>
  <c r="AH34"/>
  <c r="AI34"/>
  <c r="AJ34"/>
  <c r="E36"/>
  <c r="H36"/>
  <c r="K36"/>
  <c r="N36"/>
  <c r="Q36"/>
  <c r="T36"/>
  <c r="W36"/>
  <c r="Z36"/>
  <c r="AC36"/>
  <c r="AD36"/>
  <c r="AE36"/>
  <c r="AF36"/>
  <c r="AG36"/>
  <c r="AH36"/>
  <c r="AI36"/>
  <c r="AJ36"/>
  <c r="A38"/>
  <c r="E38"/>
  <c r="A39"/>
  <c r="E39"/>
  <c r="Z39"/>
  <c r="E41"/>
  <c r="H41"/>
  <c r="K41"/>
  <c r="N41"/>
  <c r="Q41"/>
  <c r="T41"/>
  <c r="W41"/>
  <c r="Z41"/>
  <c r="AC41"/>
  <c r="AD41"/>
  <c r="AE41"/>
  <c r="AF41"/>
  <c r="AG41"/>
  <c r="AH41"/>
  <c r="AI41"/>
  <c r="AJ41"/>
  <c r="AK41"/>
  <c r="AL41"/>
  <c r="E42"/>
  <c r="H42"/>
  <c r="K42"/>
  <c r="N42"/>
  <c r="Q42"/>
  <c r="T42"/>
  <c r="W42"/>
  <c r="Z42"/>
  <c r="AC42"/>
  <c r="AD42"/>
  <c r="AE42"/>
  <c r="AF42"/>
  <c r="AG42"/>
  <c r="AH42"/>
  <c r="AI42"/>
  <c r="AJ42"/>
  <c r="E43"/>
  <c r="H43"/>
  <c r="K43"/>
  <c r="N43"/>
  <c r="Q43"/>
  <c r="T43"/>
  <c r="W43"/>
  <c r="Z43"/>
  <c r="AC43"/>
  <c r="AD43"/>
  <c r="AE43"/>
  <c r="AF43"/>
  <c r="AG43"/>
  <c r="AH43"/>
  <c r="AI43"/>
  <c r="AJ43"/>
  <c r="E44"/>
  <c r="H44"/>
  <c r="K44"/>
  <c r="N44"/>
  <c r="Q44"/>
  <c r="T44"/>
  <c r="W44"/>
  <c r="Z44"/>
  <c r="AC44"/>
  <c r="AD44"/>
  <c r="AE44"/>
  <c r="AF44"/>
  <c r="AG44"/>
  <c r="AH44"/>
  <c r="AI44"/>
  <c r="AJ44"/>
  <c r="E45"/>
  <c r="H45"/>
  <c r="K45"/>
  <c r="N45"/>
  <c r="Q45"/>
  <c r="T45"/>
  <c r="W45"/>
  <c r="Z45"/>
  <c r="AC45"/>
  <c r="AD45"/>
  <c r="AE45"/>
  <c r="AF45"/>
  <c r="AG45"/>
  <c r="AH45"/>
  <c r="AI45"/>
  <c r="AJ45"/>
  <c r="E47"/>
  <c r="H47"/>
  <c r="K47"/>
  <c r="N47"/>
  <c r="Q47"/>
  <c r="T47"/>
  <c r="W47"/>
  <c r="Z47"/>
  <c r="AC47"/>
  <c r="AD47"/>
  <c r="AE47"/>
  <c r="AF47"/>
  <c r="AG47"/>
  <c r="AH47"/>
  <c r="AI47"/>
  <c r="AJ47"/>
  <c r="E48"/>
  <c r="H48"/>
  <c r="K48"/>
  <c r="N48"/>
  <c r="Q48"/>
  <c r="T48"/>
  <c r="W48"/>
  <c r="Z48"/>
  <c r="AC48"/>
  <c r="AD48"/>
  <c r="AE48"/>
  <c r="AF48"/>
  <c r="AG48"/>
  <c r="AH48"/>
  <c r="AI48"/>
  <c r="AJ48"/>
  <c r="E49"/>
  <c r="H49"/>
  <c r="K49"/>
  <c r="N49"/>
  <c r="Q49"/>
  <c r="T49"/>
  <c r="W49"/>
  <c r="Z49"/>
  <c r="AC49"/>
  <c r="AD49"/>
  <c r="AE49"/>
  <c r="AF49"/>
  <c r="AG49"/>
  <c r="AH49"/>
  <c r="AI49"/>
  <c r="AJ49"/>
  <c r="E50"/>
  <c r="H50"/>
  <c r="K50"/>
  <c r="N50"/>
  <c r="Q50"/>
  <c r="T50"/>
  <c r="W50"/>
  <c r="Z50"/>
  <c r="AC50"/>
  <c r="AD50"/>
  <c r="AE50"/>
  <c r="AF50"/>
  <c r="AG50"/>
  <c r="AH50"/>
  <c r="AI50"/>
  <c r="AJ50"/>
  <c r="E51"/>
  <c r="H51"/>
  <c r="K51"/>
  <c r="N51"/>
  <c r="Q51"/>
  <c r="T51"/>
  <c r="W51"/>
  <c r="Z51"/>
  <c r="AC51"/>
  <c r="AD51"/>
  <c r="AE51"/>
  <c r="AF51"/>
  <c r="AG51"/>
  <c r="AH51"/>
  <c r="AI51"/>
  <c r="AJ51"/>
  <c r="E52"/>
  <c r="H52"/>
  <c r="K52"/>
  <c r="N52"/>
  <c r="Q52"/>
  <c r="T52"/>
  <c r="W52"/>
  <c r="Z52"/>
  <c r="AC52"/>
  <c r="AD52"/>
  <c r="AE52"/>
  <c r="AF52"/>
  <c r="AG52"/>
  <c r="AH52"/>
  <c r="AI52"/>
  <c r="AJ52"/>
  <c r="E53"/>
  <c r="H53"/>
  <c r="K53"/>
  <c r="N53"/>
  <c r="Q53"/>
  <c r="T53"/>
  <c r="W53"/>
  <c r="Z53"/>
  <c r="AC53"/>
  <c r="AD53"/>
  <c r="AE53"/>
  <c r="AF53"/>
  <c r="AG53"/>
  <c r="AH53"/>
  <c r="AI53"/>
  <c r="AJ53"/>
  <c r="E54"/>
  <c r="H54"/>
  <c r="K54"/>
  <c r="N54"/>
  <c r="Q54"/>
  <c r="T54"/>
  <c r="W54"/>
  <c r="Z54"/>
  <c r="AC54"/>
  <c r="AD54"/>
  <c r="AE54"/>
  <c r="AF54"/>
  <c r="AG54"/>
  <c r="AH54"/>
  <c r="AI54"/>
  <c r="AJ54"/>
  <c r="E55"/>
  <c r="H55"/>
  <c r="K55"/>
  <c r="N55"/>
  <c r="Q55"/>
  <c r="T55"/>
  <c r="W55"/>
  <c r="Z55"/>
  <c r="AC55"/>
  <c r="AD55"/>
  <c r="AE55"/>
  <c r="AF55"/>
  <c r="AG55"/>
  <c r="AH55"/>
  <c r="AI55"/>
  <c r="AJ55"/>
  <c r="E56"/>
  <c r="H56"/>
  <c r="K56"/>
  <c r="N56"/>
  <c r="Q56"/>
  <c r="T56"/>
  <c r="W56"/>
  <c r="Z56"/>
  <c r="AC56"/>
  <c r="AD56"/>
  <c r="AE56"/>
  <c r="AF56"/>
  <c r="AG56"/>
  <c r="AH56"/>
  <c r="AI56"/>
  <c r="AJ56"/>
  <c r="E57"/>
  <c r="H57"/>
  <c r="K57"/>
  <c r="N57"/>
  <c r="Q57"/>
  <c r="T57"/>
  <c r="W57"/>
  <c r="Z57"/>
  <c r="AC57"/>
  <c r="AD57"/>
  <c r="AE57"/>
  <c r="AF57"/>
  <c r="AG57"/>
  <c r="AH57"/>
  <c r="AI57"/>
  <c r="AJ57"/>
  <c r="E58"/>
  <c r="H58"/>
  <c r="K58"/>
  <c r="N58"/>
  <c r="Q58"/>
  <c r="T58"/>
  <c r="W58"/>
  <c r="Z58"/>
  <c r="AC58"/>
  <c r="AD58"/>
  <c r="AE58"/>
  <c r="AF58"/>
  <c r="AG58"/>
  <c r="AH58"/>
  <c r="AI58"/>
  <c r="AJ58"/>
  <c r="F59"/>
  <c r="G59"/>
  <c r="I59"/>
  <c r="J59"/>
  <c r="L59"/>
  <c r="L33"/>
  <c r="M59"/>
  <c r="M33"/>
  <c r="O59"/>
  <c r="O33"/>
  <c r="P59"/>
  <c r="P33"/>
  <c r="R59"/>
  <c r="R33"/>
  <c r="S59"/>
  <c r="U59"/>
  <c r="U33"/>
  <c r="V59"/>
  <c r="V33"/>
  <c r="X59"/>
  <c r="X33"/>
  <c r="Y59"/>
  <c r="Y33"/>
  <c r="AA59"/>
  <c r="AA33"/>
  <c r="AB59"/>
  <c r="AB33"/>
  <c r="E60"/>
  <c r="H60"/>
  <c r="K60"/>
  <c r="N60"/>
  <c r="Q60"/>
  <c r="T60"/>
  <c r="W60"/>
  <c r="Z60"/>
  <c r="AC60"/>
  <c r="AD60"/>
  <c r="AE60"/>
  <c r="AF60"/>
  <c r="AG60"/>
  <c r="AH60"/>
  <c r="AI60"/>
  <c r="AJ60"/>
  <c r="E61"/>
  <c r="H61"/>
  <c r="K61"/>
  <c r="N61"/>
  <c r="Q61"/>
  <c r="T61"/>
  <c r="W61"/>
  <c r="Z61"/>
  <c r="AC61"/>
  <c r="AD61"/>
  <c r="AE61"/>
  <c r="AF61"/>
  <c r="AG61"/>
  <c r="AH61"/>
  <c r="AI61"/>
  <c r="AJ61"/>
  <c r="E62"/>
  <c r="H62"/>
  <c r="K62"/>
  <c r="N62"/>
  <c r="Q62"/>
  <c r="T62"/>
  <c r="W62"/>
  <c r="Z62"/>
  <c r="AC62"/>
  <c r="AD62"/>
  <c r="AE62"/>
  <c r="AF62"/>
  <c r="AG62"/>
  <c r="AH62"/>
  <c r="AI62"/>
  <c r="AJ62"/>
  <c r="E63"/>
  <c r="H63"/>
  <c r="K63"/>
  <c r="N63"/>
  <c r="Q63"/>
  <c r="T63"/>
  <c r="W63"/>
  <c r="Z63"/>
  <c r="AC63"/>
  <c r="AD63"/>
  <c r="AE63"/>
  <c r="AF63"/>
  <c r="AG63"/>
  <c r="AH63"/>
  <c r="AI63"/>
  <c r="AJ63"/>
  <c r="E64"/>
  <c r="H64"/>
  <c r="K64"/>
  <c r="N64"/>
  <c r="Q64"/>
  <c r="T64"/>
  <c r="W64"/>
  <c r="Z64"/>
  <c r="AC64"/>
  <c r="AD64"/>
  <c r="AE64"/>
  <c r="AF64"/>
  <c r="AG64"/>
  <c r="AH64"/>
  <c r="AI64"/>
  <c r="AJ64"/>
  <c r="E65"/>
  <c r="H65"/>
  <c r="K65"/>
  <c r="N65"/>
  <c r="Q65"/>
  <c r="T65"/>
  <c r="W65"/>
  <c r="Z65"/>
  <c r="AC65"/>
  <c r="AD65"/>
  <c r="AE65"/>
  <c r="AF65"/>
  <c r="AG65"/>
  <c r="AH65"/>
  <c r="AI65"/>
  <c r="AJ65"/>
  <c r="E66"/>
  <c r="H66"/>
  <c r="K66"/>
  <c r="N66"/>
  <c r="Q66"/>
  <c r="T66"/>
  <c r="W66"/>
  <c r="Z66"/>
  <c r="AC66"/>
  <c r="AD66"/>
  <c r="AE66"/>
  <c r="AF66"/>
  <c r="AG66"/>
  <c r="AH66"/>
  <c r="AI66"/>
  <c r="AJ66"/>
  <c r="E67"/>
  <c r="H67"/>
  <c r="K67"/>
  <c r="N67"/>
  <c r="Q67"/>
  <c r="T67"/>
  <c r="W67"/>
  <c r="Z67"/>
  <c r="AC67"/>
  <c r="AD67"/>
  <c r="AE67"/>
  <c r="AF67"/>
  <c r="AG67"/>
  <c r="AH67"/>
  <c r="AI67"/>
  <c r="AJ67"/>
  <c r="E68"/>
  <c r="H68"/>
  <c r="K68"/>
  <c r="N68"/>
  <c r="Q68"/>
  <c r="T68"/>
  <c r="W68"/>
  <c r="Z68"/>
  <c r="AC68"/>
  <c r="AD68"/>
  <c r="AE68"/>
  <c r="AF68"/>
  <c r="AG68"/>
  <c r="AH68"/>
  <c r="AI68"/>
  <c r="AJ68"/>
  <c r="E69"/>
  <c r="H69"/>
  <c r="K69"/>
  <c r="N69"/>
  <c r="Q69"/>
  <c r="T69"/>
  <c r="W69"/>
  <c r="Z69"/>
  <c r="AC69"/>
  <c r="AD69"/>
  <c r="AE69"/>
  <c r="AF69"/>
  <c r="AG69"/>
  <c r="AH69"/>
  <c r="AI69"/>
  <c r="AJ69"/>
  <c r="E70"/>
  <c r="H70"/>
  <c r="K70"/>
  <c r="N70"/>
  <c r="Q70"/>
  <c r="T70"/>
  <c r="W70"/>
  <c r="Z70"/>
  <c r="AC70"/>
  <c r="AD70"/>
  <c r="AE70"/>
  <c r="AF70"/>
  <c r="AG70"/>
  <c r="AH70"/>
  <c r="AI70"/>
  <c r="AJ70"/>
  <c r="E71"/>
  <c r="H71"/>
  <c r="K71"/>
  <c r="N71"/>
  <c r="Q71"/>
  <c r="T71"/>
  <c r="W71"/>
  <c r="Z71"/>
  <c r="AC71"/>
  <c r="AD71"/>
  <c r="AE71"/>
  <c r="AF71"/>
  <c r="AG71"/>
  <c r="AH71"/>
  <c r="AI71"/>
  <c r="AJ71"/>
  <c r="E72"/>
  <c r="H72"/>
  <c r="K72"/>
  <c r="N72"/>
  <c r="Q72"/>
  <c r="T72"/>
  <c r="W72"/>
  <c r="Z72"/>
  <c r="AC72"/>
  <c r="AD72"/>
  <c r="AE72"/>
  <c r="AF72"/>
  <c r="AG72"/>
  <c r="AH72"/>
  <c r="AI72"/>
  <c r="AJ72"/>
  <c r="E73"/>
  <c r="H73"/>
  <c r="K73"/>
  <c r="N73"/>
  <c r="Q73"/>
  <c r="T73"/>
  <c r="W73"/>
  <c r="Z73"/>
  <c r="AC73"/>
  <c r="AD73"/>
  <c r="AE73"/>
  <c r="AF73"/>
  <c r="AG73"/>
  <c r="AH73"/>
  <c r="AI73"/>
  <c r="AJ73"/>
  <c r="E74"/>
  <c r="H74"/>
  <c r="K74"/>
  <c r="N74"/>
  <c r="Q74"/>
  <c r="T74"/>
  <c r="W74"/>
  <c r="Z74"/>
  <c r="AC74"/>
  <c r="AD74"/>
  <c r="AE74"/>
  <c r="AF74"/>
  <c r="AG74"/>
  <c r="AH74"/>
  <c r="AI74"/>
  <c r="AJ74"/>
  <c r="E75"/>
  <c r="H75"/>
  <c r="K75"/>
  <c r="N75"/>
  <c r="Q75"/>
  <c r="T75"/>
  <c r="W75"/>
  <c r="Z75"/>
  <c r="AC75"/>
  <c r="AD75"/>
  <c r="AE75"/>
  <c r="AF75"/>
  <c r="AG75"/>
  <c r="AH75"/>
  <c r="AI75"/>
  <c r="AJ75"/>
  <c r="E76"/>
  <c r="H76"/>
  <c r="K76"/>
  <c r="N76"/>
  <c r="Q76"/>
  <c r="T76"/>
  <c r="W76"/>
  <c r="Z76"/>
  <c r="AC76"/>
  <c r="AD76"/>
  <c r="AE76"/>
  <c r="AF76"/>
  <c r="AG76"/>
  <c r="AH76"/>
  <c r="AI76"/>
  <c r="AJ76"/>
  <c r="E77"/>
  <c r="H77"/>
  <c r="K77"/>
  <c r="N77"/>
  <c r="Q77"/>
  <c r="T77"/>
  <c r="W77"/>
  <c r="Z77"/>
  <c r="AC77"/>
  <c r="AD77"/>
  <c r="AE77"/>
  <c r="AF77"/>
  <c r="AG77"/>
  <c r="AH77"/>
  <c r="AI77"/>
  <c r="AJ77"/>
  <c r="E78"/>
  <c r="H78"/>
  <c r="K78"/>
  <c r="N78"/>
  <c r="Q78"/>
  <c r="T78"/>
  <c r="W78"/>
  <c r="Z78"/>
  <c r="AC78"/>
  <c r="AD78"/>
  <c r="AE78"/>
  <c r="AF78"/>
  <c r="AG78"/>
  <c r="AH78"/>
  <c r="AI78"/>
  <c r="AJ78"/>
  <c r="E79"/>
  <c r="H79"/>
  <c r="K79"/>
  <c r="N79"/>
  <c r="Q79"/>
  <c r="T79"/>
  <c r="W79"/>
  <c r="Z79"/>
  <c r="AC79"/>
  <c r="AD79"/>
  <c r="AE79"/>
  <c r="AF79"/>
  <c r="AG79"/>
  <c r="AH79"/>
  <c r="AI79"/>
  <c r="AJ79"/>
  <c r="E80"/>
  <c r="H80"/>
  <c r="K80"/>
  <c r="N80"/>
  <c r="Q80"/>
  <c r="T80"/>
  <c r="W80"/>
  <c r="Z80"/>
  <c r="AC80"/>
  <c r="AD80"/>
  <c r="AE80"/>
  <c r="AF80"/>
  <c r="AG80"/>
  <c r="AH80"/>
  <c r="AI80"/>
  <c r="AJ80"/>
  <c r="E81"/>
  <c r="H81"/>
  <c r="K81"/>
  <c r="N81"/>
  <c r="Q81"/>
  <c r="T81"/>
  <c r="W81"/>
  <c r="Z81"/>
  <c r="AC81"/>
  <c r="AD81"/>
  <c r="AE81"/>
  <c r="AE59"/>
  <c r="AF81"/>
  <c r="AG81"/>
  <c r="AH81"/>
  <c r="AI81"/>
  <c r="AJ81"/>
  <c r="E82"/>
  <c r="H82"/>
  <c r="K82"/>
  <c r="N82"/>
  <c r="Q82"/>
  <c r="T82"/>
  <c r="W82"/>
  <c r="Z82"/>
  <c r="AC82"/>
  <c r="AD82"/>
  <c r="AE82"/>
  <c r="AF82"/>
  <c r="AG82"/>
  <c r="AH82"/>
  <c r="AI82"/>
  <c r="AJ82"/>
  <c r="E84"/>
  <c r="H84"/>
  <c r="K84"/>
  <c r="N84"/>
  <c r="Q84"/>
  <c r="T84"/>
  <c r="W84"/>
  <c r="Z84"/>
  <c r="AC84"/>
  <c r="AD84"/>
  <c r="AE84"/>
  <c r="AF84"/>
  <c r="AG84"/>
  <c r="AH84"/>
  <c r="AI84"/>
  <c r="AJ84"/>
  <c r="E85"/>
  <c r="H85"/>
  <c r="K85"/>
  <c r="N85"/>
  <c r="Q85"/>
  <c r="T85"/>
  <c r="W85"/>
  <c r="Z85"/>
  <c r="AC85"/>
  <c r="AD85"/>
  <c r="AE85"/>
  <c r="AF85"/>
  <c r="AG85"/>
  <c r="AH85"/>
  <c r="AI85"/>
  <c r="AJ85"/>
  <c r="I8" i="25"/>
  <c r="J8"/>
  <c r="M8"/>
  <c r="N8"/>
  <c r="O8"/>
  <c r="Q8"/>
  <c r="R8"/>
  <c r="S8"/>
  <c r="H9"/>
  <c r="L9" s="1"/>
  <c r="P9" s="1"/>
  <c r="T9" s="1"/>
  <c r="A10"/>
  <c r="I10"/>
  <c r="A11"/>
  <c r="G11"/>
  <c r="A12"/>
  <c r="I12"/>
  <c r="I17"/>
  <c r="J17"/>
  <c r="M17"/>
  <c r="N17"/>
  <c r="O17"/>
  <c r="Q17"/>
  <c r="R17"/>
  <c r="S17"/>
  <c r="H18"/>
  <c r="L18" s="1"/>
  <c r="P18" s="1"/>
  <c r="T18" s="1"/>
  <c r="A19"/>
  <c r="G19"/>
  <c r="A20"/>
  <c r="J20"/>
  <c r="A21"/>
  <c r="G21"/>
  <c r="I23"/>
  <c r="J23"/>
  <c r="M23"/>
  <c r="N23"/>
  <c r="O23"/>
  <c r="Q23"/>
  <c r="R23"/>
  <c r="S23"/>
  <c r="H24"/>
  <c r="L24" s="1"/>
  <c r="P24" s="1"/>
  <c r="T24" s="1"/>
  <c r="A25"/>
  <c r="I25"/>
  <c r="A26"/>
  <c r="F26"/>
  <c r="A27"/>
  <c r="G27"/>
  <c r="A28"/>
  <c r="I28"/>
  <c r="I30"/>
  <c r="J30"/>
  <c r="M30"/>
  <c r="N30"/>
  <c r="O30"/>
  <c r="Q30"/>
  <c r="R30"/>
  <c r="S30"/>
  <c r="H31"/>
  <c r="L31" s="1"/>
  <c r="P31" s="1"/>
  <c r="T31" s="1"/>
  <c r="A32"/>
  <c r="G32"/>
  <c r="A33"/>
  <c r="G33"/>
  <c r="H36"/>
  <c r="L36" s="1"/>
  <c r="P36" s="1"/>
  <c r="T36" s="1"/>
  <c r="I41"/>
  <c r="J41"/>
  <c r="M41"/>
  <c r="N41"/>
  <c r="O41"/>
  <c r="Q41"/>
  <c r="R41"/>
  <c r="S41"/>
  <c r="I42"/>
  <c r="J42"/>
  <c r="M42"/>
  <c r="N42"/>
  <c r="O42"/>
  <c r="Q42"/>
  <c r="R42"/>
  <c r="S42"/>
  <c r="I43"/>
  <c r="J43"/>
  <c r="M43"/>
  <c r="N43"/>
  <c r="O43"/>
  <c r="Q43"/>
  <c r="R43"/>
  <c r="S43"/>
  <c r="I44"/>
  <c r="J44"/>
  <c r="M44"/>
  <c r="N44"/>
  <c r="O44"/>
  <c r="Q44"/>
  <c r="R44"/>
  <c r="S44"/>
  <c r="I46"/>
  <c r="J46"/>
  <c r="M46"/>
  <c r="N46"/>
  <c r="O46"/>
  <c r="Q46"/>
  <c r="R46"/>
  <c r="S46"/>
  <c r="I47"/>
  <c r="J47"/>
  <c r="M47"/>
  <c r="N47"/>
  <c r="O47"/>
  <c r="Q47"/>
  <c r="R47"/>
  <c r="S47"/>
  <c r="I50"/>
  <c r="J50"/>
  <c r="M50"/>
  <c r="N50"/>
  <c r="O50"/>
  <c r="Q50"/>
  <c r="R50"/>
  <c r="S50"/>
  <c r="I51"/>
  <c r="J51"/>
  <c r="M51"/>
  <c r="N51"/>
  <c r="O51"/>
  <c r="Q51"/>
  <c r="R51"/>
  <c r="S51"/>
  <c r="I52"/>
  <c r="J52"/>
  <c r="M52"/>
  <c r="N52"/>
  <c r="O52"/>
  <c r="Q52"/>
  <c r="R52"/>
  <c r="S52"/>
  <c r="I53"/>
  <c r="J53"/>
  <c r="M53"/>
  <c r="N53"/>
  <c r="O53"/>
  <c r="Q53"/>
  <c r="R53"/>
  <c r="S53"/>
  <c r="H54"/>
  <c r="L54" s="1"/>
  <c r="P54" s="1"/>
  <c r="T54" s="1"/>
  <c r="I55"/>
  <c r="J55"/>
  <c r="M55"/>
  <c r="N55"/>
  <c r="O55"/>
  <c r="Q55"/>
  <c r="R55"/>
  <c r="S55"/>
  <c r="I56"/>
  <c r="J56"/>
  <c r="M56"/>
  <c r="N56"/>
  <c r="O56"/>
  <c r="Q56"/>
  <c r="R56"/>
  <c r="S56"/>
  <c r="I57"/>
  <c r="J57"/>
  <c r="M57"/>
  <c r="N57"/>
  <c r="O57"/>
  <c r="Q57"/>
  <c r="R57"/>
  <c r="S57"/>
  <c r="I58"/>
  <c r="J58"/>
  <c r="M58"/>
  <c r="N58"/>
  <c r="O58"/>
  <c r="Q58"/>
  <c r="R58"/>
  <c r="S58"/>
  <c r="H59"/>
  <c r="L59" s="1"/>
  <c r="P59" s="1"/>
  <c r="T59" s="1"/>
  <c r="A60"/>
  <c r="I60"/>
  <c r="H63"/>
  <c r="L63" s="1"/>
  <c r="P63" s="1"/>
  <c r="T63" s="1"/>
  <c r="A64"/>
  <c r="K64"/>
  <c r="I65"/>
  <c r="J65"/>
  <c r="M65"/>
  <c r="N65"/>
  <c r="O65"/>
  <c r="Q65"/>
  <c r="R65"/>
  <c r="S65"/>
  <c r="I66"/>
  <c r="J66"/>
  <c r="M66"/>
  <c r="N66"/>
  <c r="O66"/>
  <c r="Q66"/>
  <c r="R66"/>
  <c r="S66"/>
  <c r="I68"/>
  <c r="J68"/>
  <c r="M68"/>
  <c r="N68"/>
  <c r="O68"/>
  <c r="Q68"/>
  <c r="R68"/>
  <c r="S68"/>
  <c r="I69"/>
  <c r="J69"/>
  <c r="M69"/>
  <c r="N69"/>
  <c r="O69"/>
  <c r="Q69"/>
  <c r="R69"/>
  <c r="S69"/>
  <c r="I70"/>
  <c r="J70"/>
  <c r="M70"/>
  <c r="N70"/>
  <c r="O70"/>
  <c r="Q70"/>
  <c r="R70"/>
  <c r="S70"/>
  <c r="I71"/>
  <c r="J71"/>
  <c r="M71"/>
  <c r="N71"/>
  <c r="O71"/>
  <c r="Q71"/>
  <c r="R71"/>
  <c r="S71"/>
  <c r="I72"/>
  <c r="J72"/>
  <c r="M72"/>
  <c r="N72"/>
  <c r="O72"/>
  <c r="Q72"/>
  <c r="R72"/>
  <c r="S72"/>
  <c r="I73"/>
  <c r="J73"/>
  <c r="M73"/>
  <c r="N73"/>
  <c r="O73"/>
  <c r="Q73"/>
  <c r="R73"/>
  <c r="S73"/>
  <c r="I74"/>
  <c r="J74"/>
  <c r="M74"/>
  <c r="N74"/>
  <c r="O74"/>
  <c r="Q74"/>
  <c r="R74"/>
  <c r="S74"/>
  <c r="I75"/>
  <c r="J75"/>
  <c r="M75"/>
  <c r="N75"/>
  <c r="O75"/>
  <c r="Q75"/>
  <c r="R75"/>
  <c r="S75"/>
  <c r="I76"/>
  <c r="J76"/>
  <c r="L76" s="1"/>
  <c r="M76"/>
  <c r="N76"/>
  <c r="O76"/>
  <c r="Q76"/>
  <c r="R76"/>
  <c r="S76"/>
  <c r="H79"/>
  <c r="I79"/>
  <c r="J79"/>
  <c r="L79"/>
  <c r="M79"/>
  <c r="N79"/>
  <c r="O79"/>
  <c r="Q79"/>
  <c r="R79"/>
  <c r="S79"/>
  <c r="I80"/>
  <c r="J80"/>
  <c r="M80"/>
  <c r="N80"/>
  <c r="O80"/>
  <c r="Q80"/>
  <c r="R80"/>
  <c r="S80"/>
  <c r="I81"/>
  <c r="J81"/>
  <c r="M81"/>
  <c r="N81"/>
  <c r="O81"/>
  <c r="Q81"/>
  <c r="R81"/>
  <c r="S81"/>
  <c r="I82"/>
  <c r="J82"/>
  <c r="M82"/>
  <c r="N82"/>
  <c r="O82"/>
  <c r="Q82"/>
  <c r="R82"/>
  <c r="S82"/>
  <c r="I83"/>
  <c r="J83"/>
  <c r="M83"/>
  <c r="N83"/>
  <c r="O83"/>
  <c r="Q83"/>
  <c r="R83"/>
  <c r="S83"/>
  <c r="I85"/>
  <c r="J85"/>
  <c r="M85"/>
  <c r="N85"/>
  <c r="O85"/>
  <c r="Q85"/>
  <c r="R85"/>
  <c r="S85"/>
  <c r="I86"/>
  <c r="J86"/>
  <c r="M86"/>
  <c r="N86"/>
  <c r="O86"/>
  <c r="Q86"/>
  <c r="R86"/>
  <c r="S86"/>
  <c r="I87"/>
  <c r="J87"/>
  <c r="M87"/>
  <c r="N87"/>
  <c r="O87"/>
  <c r="Q87"/>
  <c r="R87"/>
  <c r="S87"/>
  <c r="I88"/>
  <c r="J88"/>
  <c r="M88"/>
  <c r="N88"/>
  <c r="O88"/>
  <c r="Q88"/>
  <c r="R88"/>
  <c r="S88"/>
  <c r="I90"/>
  <c r="J90"/>
  <c r="M90"/>
  <c r="N90"/>
  <c r="O90"/>
  <c r="Q90"/>
  <c r="R90"/>
  <c r="S90"/>
  <c r="I14"/>
  <c r="J14"/>
  <c r="M14"/>
  <c r="N14"/>
  <c r="O14"/>
  <c r="Q14"/>
  <c r="R14"/>
  <c r="S14"/>
  <c r="I91"/>
  <c r="J91"/>
  <c r="M91"/>
  <c r="N91"/>
  <c r="O91"/>
  <c r="Q91"/>
  <c r="R91"/>
  <c r="S91"/>
  <c r="I67"/>
  <c r="J67"/>
  <c r="M67"/>
  <c r="N67"/>
  <c r="O67"/>
  <c r="Q67"/>
  <c r="R67"/>
  <c r="S67"/>
  <c r="H94"/>
  <c r="L94"/>
  <c r="P94"/>
  <c r="T94"/>
  <c r="H95"/>
  <c r="L95"/>
  <c r="P95" s="1"/>
  <c r="T95" s="1"/>
  <c r="R64"/>
  <c r="M64"/>
  <c r="M62" s="1"/>
  <c r="Q33"/>
  <c r="O32"/>
  <c r="N12"/>
  <c r="M27"/>
  <c r="O25"/>
  <c r="Q20"/>
  <c r="Q12"/>
  <c r="Q10"/>
  <c r="J60"/>
  <c r="M60"/>
  <c r="O60"/>
  <c r="R60"/>
  <c r="R33"/>
  <c r="M33"/>
  <c r="R28"/>
  <c r="M28"/>
  <c r="R20"/>
  <c r="M20"/>
  <c r="Q19"/>
  <c r="K19"/>
  <c r="O12"/>
  <c r="R10"/>
  <c r="AI27" i="33"/>
  <c r="AG27"/>
  <c r="AE27"/>
  <c r="AC27"/>
  <c r="W27"/>
  <c r="Q27"/>
  <c r="K27"/>
  <c r="AI26"/>
  <c r="AG26"/>
  <c r="AE26"/>
  <c r="AC26"/>
  <c r="W26"/>
  <c r="Q26"/>
  <c r="K26"/>
  <c r="Q60" i="25"/>
  <c r="S25"/>
  <c r="N25"/>
  <c r="S21"/>
  <c r="Q21"/>
  <c r="N21"/>
  <c r="K21"/>
  <c r="R19"/>
  <c r="H70"/>
  <c r="AH59" i="33"/>
  <c r="AF59"/>
  <c r="H46" i="25"/>
  <c r="N16"/>
  <c r="N35" s="1"/>
  <c r="Q59" i="33"/>
  <c r="G64" i="25"/>
  <c r="F64"/>
  <c r="E64"/>
  <c r="J64"/>
  <c r="N64"/>
  <c r="N62" s="1"/>
  <c r="S64"/>
  <c r="I64"/>
  <c r="I62" s="1"/>
  <c r="E10"/>
  <c r="E12"/>
  <c r="E20"/>
  <c r="E25"/>
  <c r="E28"/>
  <c r="E60"/>
  <c r="F10"/>
  <c r="F12"/>
  <c r="F20"/>
  <c r="F25"/>
  <c r="F28"/>
  <c r="F60"/>
  <c r="I11"/>
  <c r="I20"/>
  <c r="I27"/>
  <c r="G10"/>
  <c r="G12"/>
  <c r="G20"/>
  <c r="G25"/>
  <c r="G28"/>
  <c r="G60"/>
  <c r="S13"/>
  <c r="N13"/>
  <c r="I13"/>
  <c r="R22"/>
  <c r="O22"/>
  <c r="M22"/>
  <c r="J22"/>
  <c r="G22"/>
  <c r="R26"/>
  <c r="O26"/>
  <c r="M26"/>
  <c r="J26"/>
  <c r="G26"/>
  <c r="E26"/>
  <c r="R29"/>
  <c r="O29"/>
  <c r="M29"/>
  <c r="J29"/>
  <c r="G29"/>
  <c r="E29"/>
  <c r="R34"/>
  <c r="O34"/>
  <c r="M34"/>
  <c r="J34"/>
  <c r="G34"/>
  <c r="S33"/>
  <c r="J33"/>
  <c r="S32"/>
  <c r="N32"/>
  <c r="J32"/>
  <c r="Q25"/>
  <c r="J25"/>
  <c r="R11"/>
  <c r="O11"/>
  <c r="M11"/>
  <c r="J11"/>
  <c r="E11"/>
  <c r="E19"/>
  <c r="E21"/>
  <c r="E27"/>
  <c r="E32"/>
  <c r="E33"/>
  <c r="F11"/>
  <c r="F19"/>
  <c r="F21"/>
  <c r="F27"/>
  <c r="F32"/>
  <c r="F33"/>
  <c r="I19"/>
  <c r="I21"/>
  <c r="I32"/>
  <c r="I33"/>
  <c r="S26"/>
  <c r="Q26"/>
  <c r="N26"/>
  <c r="K26"/>
  <c r="I26"/>
  <c r="S29"/>
  <c r="Q29"/>
  <c r="N29"/>
  <c r="K29"/>
  <c r="I29"/>
  <c r="AF39" i="33"/>
  <c r="N39"/>
  <c r="Z38"/>
  <c r="AH27"/>
  <c r="AH39"/>
  <c r="AD39"/>
  <c r="T39"/>
  <c r="H39"/>
  <c r="AF38"/>
  <c r="N38"/>
  <c r="AH26"/>
  <c r="W59"/>
  <c r="AH38"/>
  <c r="AD38"/>
  <c r="T38"/>
  <c r="H38"/>
  <c r="T27"/>
  <c r="T26"/>
  <c r="AI39"/>
  <c r="AG39"/>
  <c r="AE39"/>
  <c r="AC39"/>
  <c r="W39"/>
  <c r="Q39"/>
  <c r="K39"/>
  <c r="AI38"/>
  <c r="AG38"/>
  <c r="AE38"/>
  <c r="AC38"/>
  <c r="W38"/>
  <c r="Q38"/>
  <c r="K38"/>
  <c r="AD27"/>
  <c r="H27"/>
  <c r="AD26"/>
  <c r="H26"/>
  <c r="AF27"/>
  <c r="Z27"/>
  <c r="N27"/>
  <c r="AF26"/>
  <c r="AJ26" s="1"/>
  <c r="Z26"/>
  <c r="N26"/>
  <c r="G62" i="25"/>
  <c r="S33" i="33"/>
  <c r="S89"/>
  <c r="V19"/>
  <c r="V89"/>
  <c r="J33"/>
  <c r="G33"/>
  <c r="G89"/>
  <c r="I33"/>
  <c r="F33"/>
  <c r="F89"/>
  <c r="H174" i="11"/>
  <c r="L80"/>
  <c r="J213"/>
  <c r="L167"/>
  <c r="H125"/>
  <c r="J82"/>
  <c r="L55"/>
  <c r="L38"/>
  <c r="H24"/>
  <c r="J12"/>
  <c r="Q11" i="25"/>
  <c r="K11"/>
  <c r="S60"/>
  <c r="K60"/>
  <c r="O21"/>
  <c r="S16"/>
  <c r="Q16"/>
  <c r="AJ33" i="33"/>
  <c r="AI23"/>
  <c r="W23"/>
  <c r="AE33"/>
  <c r="AJ23"/>
  <c r="AF23"/>
  <c r="Z23"/>
  <c r="N23"/>
  <c r="N60" i="25"/>
  <c r="N28"/>
  <c r="K25"/>
  <c r="J21"/>
  <c r="N33"/>
  <c r="S28"/>
  <c r="J28"/>
  <c r="N27"/>
  <c r="R21"/>
  <c r="M21"/>
  <c r="M38" s="1"/>
  <c r="N20"/>
  <c r="J19"/>
  <c r="Q13"/>
  <c r="F401" i="8"/>
  <c r="F375"/>
  <c r="F319"/>
  <c r="F236"/>
  <c r="F203"/>
  <c r="F168"/>
  <c r="F134"/>
  <c r="F106"/>
  <c r="F32"/>
  <c r="F400"/>
  <c r="F370"/>
  <c r="F47"/>
  <c r="F221"/>
  <c r="F160"/>
  <c r="F88"/>
  <c r="F24"/>
  <c r="O28" i="25"/>
  <c r="O33"/>
  <c r="M25"/>
  <c r="R25"/>
  <c r="R27"/>
  <c r="K33"/>
  <c r="K32"/>
  <c r="Q28"/>
  <c r="K28"/>
  <c r="S27"/>
  <c r="J27"/>
  <c r="J12"/>
  <c r="R89" i="33"/>
  <c r="U19"/>
  <c r="U89"/>
  <c r="F13" i="25"/>
  <c r="H13" s="1"/>
  <c r="H32"/>
  <c r="L32" s="1"/>
  <c r="AJ38" i="33"/>
  <c r="M19" i="25"/>
  <c r="S20"/>
  <c r="M10"/>
  <c r="O10"/>
  <c r="M12"/>
  <c r="R12"/>
  <c r="N19"/>
  <c r="S19"/>
  <c r="O20"/>
  <c r="K10"/>
  <c r="K12"/>
  <c r="K20"/>
  <c r="O27"/>
  <c r="N10"/>
  <c r="M32"/>
  <c r="R32"/>
  <c r="R37" s="1"/>
  <c r="O64"/>
  <c r="Q64"/>
  <c r="Q62" s="1"/>
  <c r="Q32"/>
  <c r="Q27"/>
  <c r="K27"/>
  <c r="O19"/>
  <c r="S12"/>
  <c r="S11"/>
  <c r="N11"/>
  <c r="S10"/>
  <c r="S37" s="1"/>
  <c r="J10"/>
  <c r="J37"/>
  <c r="K13"/>
  <c r="E22"/>
  <c r="H22" s="1"/>
  <c r="E34"/>
  <c r="S22"/>
  <c r="S39" s="1"/>
  <c r="N22"/>
  <c r="I22"/>
  <c r="S34"/>
  <c r="N34"/>
  <c r="I34"/>
  <c r="Q22"/>
  <c r="K22"/>
  <c r="Q34"/>
  <c r="K34"/>
  <c r="N38"/>
  <c r="O16"/>
  <c r="H90"/>
  <c r="Q35"/>
  <c r="G40"/>
  <c r="H17"/>
  <c r="Z59" i="33"/>
  <c r="T59"/>
  <c r="N59"/>
  <c r="E59"/>
  <c r="AF33"/>
  <c r="N33"/>
  <c r="W33"/>
  <c r="AE23"/>
  <c r="K23"/>
  <c r="H50" i="25"/>
  <c r="L50"/>
  <c r="P50" s="1"/>
  <c r="T50" s="1"/>
  <c r="H72"/>
  <c r="H82"/>
  <c r="L82" s="1"/>
  <c r="P82" s="1"/>
  <c r="T82" s="1"/>
  <c r="H51"/>
  <c r="L51" s="1"/>
  <c r="P51" s="1"/>
  <c r="T51" s="1"/>
  <c r="L90"/>
  <c r="P90" s="1"/>
  <c r="T90" s="1"/>
  <c r="H73"/>
  <c r="L73"/>
  <c r="P73" s="1"/>
  <c r="T73" s="1"/>
  <c r="H14"/>
  <c r="H67"/>
  <c r="L67" s="1"/>
  <c r="P67" s="1"/>
  <c r="T67" s="1"/>
  <c r="H84"/>
  <c r="L84" s="1"/>
  <c r="P84" s="1"/>
  <c r="T84" s="1"/>
  <c r="H21"/>
  <c r="L21" s="1"/>
  <c r="P21" s="1"/>
  <c r="T21" s="1"/>
  <c r="H11"/>
  <c r="AJ28" i="33"/>
  <c r="H34" i="25"/>
  <c r="L34" s="1"/>
  <c r="K38"/>
  <c r="H12"/>
  <c r="H20"/>
  <c r="E37"/>
  <c r="AJ27" i="33"/>
  <c r="H33" i="25"/>
  <c r="I38"/>
  <c r="S40"/>
  <c r="Q40"/>
  <c r="R38"/>
  <c r="O38"/>
  <c r="F38"/>
  <c r="F37"/>
  <c r="E38"/>
  <c r="H19"/>
  <c r="L19" s="1"/>
  <c r="H29"/>
  <c r="L29" s="1"/>
  <c r="P29" s="1"/>
  <c r="T29" s="1"/>
  <c r="H26"/>
  <c r="L26" s="1"/>
  <c r="P26" s="1"/>
  <c r="T26" s="1"/>
  <c r="G39"/>
  <c r="M39"/>
  <c r="R39"/>
  <c r="I37"/>
  <c r="M40"/>
  <c r="AJ40" i="33"/>
  <c r="H61" i="11"/>
  <c r="H93"/>
  <c r="L135"/>
  <c r="J178"/>
  <c r="L10"/>
  <c r="H102"/>
  <c r="L287"/>
  <c r="F252" i="8"/>
  <c r="F50"/>
  <c r="F128"/>
  <c r="F201"/>
  <c r="F267"/>
  <c r="F336"/>
  <c r="F63"/>
  <c r="F279"/>
  <c r="F347"/>
  <c r="F3"/>
  <c r="H375" i="11"/>
  <c r="H224"/>
  <c r="H206"/>
  <c r="L184"/>
  <c r="J162"/>
  <c r="L151"/>
  <c r="H134"/>
  <c r="L119"/>
  <c r="H109"/>
  <c r="J91"/>
  <c r="H77"/>
  <c r="L63"/>
  <c r="H53"/>
  <c r="L47"/>
  <c r="H36"/>
  <c r="J21"/>
  <c r="L9"/>
  <c r="J558"/>
  <c r="H331"/>
  <c r="L243"/>
  <c r="L208"/>
  <c r="H198"/>
  <c r="J187"/>
  <c r="H182"/>
  <c r="J170"/>
  <c r="J163"/>
  <c r="J154"/>
  <c r="H149"/>
  <c r="J139"/>
  <c r="H133"/>
  <c r="L127"/>
  <c r="H118"/>
  <c r="L111"/>
  <c r="J106"/>
  <c r="L96"/>
  <c r="J90"/>
  <c r="H85"/>
  <c r="J75"/>
  <c r="J70"/>
  <c r="H65"/>
  <c r="J62"/>
  <c r="H57"/>
  <c r="L51"/>
  <c r="J45"/>
  <c r="H40"/>
  <c r="L31"/>
  <c r="L28"/>
  <c r="L22"/>
  <c r="H16"/>
  <c r="H11"/>
  <c r="J5"/>
  <c r="F156" i="8"/>
  <c r="F9"/>
  <c r="F36"/>
  <c r="F69"/>
  <c r="F116"/>
  <c r="F140"/>
  <c r="F172"/>
  <c r="F215"/>
  <c r="F246"/>
  <c r="F289"/>
  <c r="F311"/>
  <c r="F355"/>
  <c r="F388"/>
  <c r="F20"/>
  <c r="F41"/>
  <c r="F74"/>
  <c r="F122"/>
  <c r="F151"/>
  <c r="F186"/>
  <c r="F230"/>
  <c r="F250"/>
  <c r="F297"/>
  <c r="F328"/>
  <c r="F356"/>
  <c r="F392"/>
  <c r="F108"/>
  <c r="F199"/>
  <c r="F34"/>
  <c r="J22" i="11"/>
  <c r="X24"/>
  <c r="AB24"/>
  <c r="P24"/>
  <c r="N24"/>
  <c r="T26"/>
  <c r="X26"/>
  <c r="AB26"/>
  <c r="P26"/>
  <c r="N26"/>
  <c r="F17" i="8"/>
  <c r="F31"/>
  <c r="F39"/>
  <c r="F62"/>
  <c r="F77"/>
  <c r="F104"/>
  <c r="F120"/>
  <c r="F130"/>
  <c r="F149"/>
  <c r="F286"/>
  <c r="F190"/>
  <c r="F206"/>
  <c r="F229"/>
  <c r="F241"/>
  <c r="F272"/>
  <c r="F280"/>
  <c r="F298"/>
  <c r="F318"/>
  <c r="F327"/>
  <c r="F346"/>
  <c r="F362"/>
  <c r="F378"/>
  <c r="F394"/>
  <c r="F28"/>
  <c r="F38"/>
  <c r="F54"/>
  <c r="F66"/>
  <c r="F83"/>
  <c r="F118"/>
  <c r="F127"/>
  <c r="F139"/>
  <c r="F164"/>
  <c r="F177"/>
  <c r="F196"/>
  <c r="F213"/>
  <c r="F222"/>
  <c r="F245"/>
  <c r="F263"/>
  <c r="F288"/>
  <c r="F45"/>
  <c r="F313"/>
  <c r="F337"/>
  <c r="F350"/>
  <c r="F366"/>
  <c r="F384"/>
  <c r="F396"/>
  <c r="F112"/>
  <c r="F72"/>
  <c r="F189"/>
  <c r="F353"/>
  <c r="F273"/>
  <c r="F125"/>
  <c r="L5" i="11"/>
  <c r="J16"/>
  <c r="L42"/>
  <c r="J54"/>
  <c r="J331"/>
  <c r="L558"/>
  <c r="X28"/>
  <c r="AB28"/>
  <c r="P28"/>
  <c r="N28"/>
  <c r="X25"/>
  <c r="AB25"/>
  <c r="P25"/>
  <c r="N25"/>
  <c r="X23"/>
  <c r="AB23"/>
  <c r="P23"/>
  <c r="N23"/>
  <c r="H519"/>
  <c r="J519"/>
  <c r="H396"/>
  <c r="J396"/>
  <c r="J352"/>
  <c r="L352"/>
  <c r="H266"/>
  <c r="J266"/>
  <c r="H220"/>
  <c r="J220"/>
  <c r="L202"/>
  <c r="H202"/>
  <c r="H196"/>
  <c r="J196"/>
  <c r="L196"/>
  <c r="L194"/>
  <c r="H194"/>
  <c r="H191"/>
  <c r="J191"/>
  <c r="L186"/>
  <c r="H186"/>
  <c r="H183"/>
  <c r="J183"/>
  <c r="H179"/>
  <c r="J179"/>
  <c r="L179"/>
  <c r="L177"/>
  <c r="H177"/>
  <c r="J171"/>
  <c r="L171"/>
  <c r="L169"/>
  <c r="H169"/>
  <c r="J168"/>
  <c r="L168"/>
  <c r="H166"/>
  <c r="J166"/>
  <c r="H163"/>
  <c r="L163"/>
  <c r="L161"/>
  <c r="H161"/>
  <c r="H158"/>
  <c r="J158"/>
  <c r="H155"/>
  <c r="L155"/>
  <c r="L153"/>
  <c r="H153"/>
  <c r="J152"/>
  <c r="L152"/>
  <c r="H147"/>
  <c r="J147"/>
  <c r="L147"/>
  <c r="L145"/>
  <c r="H145"/>
  <c r="H142"/>
  <c r="J142"/>
  <c r="H139"/>
  <c r="L139"/>
  <c r="L137"/>
  <c r="H137"/>
  <c r="J136"/>
  <c r="L136"/>
  <c r="H131"/>
  <c r="J131"/>
  <c r="L131"/>
  <c r="L129"/>
  <c r="H129"/>
  <c r="H126"/>
  <c r="J126"/>
  <c r="H123"/>
  <c r="L123"/>
  <c r="L121"/>
  <c r="H121"/>
  <c r="J120"/>
  <c r="L120"/>
  <c r="H115"/>
  <c r="J115"/>
  <c r="L115"/>
  <c r="L113"/>
  <c r="H113"/>
  <c r="H110"/>
  <c r="J110"/>
  <c r="H107"/>
  <c r="L107"/>
  <c r="L105"/>
  <c r="H105"/>
  <c r="J104"/>
  <c r="L104"/>
  <c r="H99"/>
  <c r="J99"/>
  <c r="L99"/>
  <c r="L97"/>
  <c r="H97"/>
  <c r="H94"/>
  <c r="J94"/>
  <c r="H91"/>
  <c r="L91"/>
  <c r="L89"/>
  <c r="H89"/>
  <c r="J88"/>
  <c r="L88"/>
  <c r="H83"/>
  <c r="J83"/>
  <c r="L83"/>
  <c r="L81"/>
  <c r="H81"/>
  <c r="H78"/>
  <c r="J78"/>
  <c r="H75"/>
  <c r="L75"/>
  <c r="L73"/>
  <c r="H73"/>
  <c r="J72"/>
  <c r="L72"/>
  <c r="H67"/>
  <c r="J67"/>
  <c r="J56"/>
  <c r="L56"/>
  <c r="H51"/>
  <c r="J51"/>
  <c r="J39"/>
  <c r="L39"/>
  <c r="H31"/>
  <c r="J31"/>
  <c r="J18"/>
  <c r="L18"/>
  <c r="H13"/>
  <c r="J13"/>
  <c r="J2"/>
  <c r="L2"/>
  <c r="H565"/>
  <c r="L563"/>
  <c r="H498"/>
  <c r="L497"/>
  <c r="H455"/>
  <c r="L443"/>
  <c r="H433"/>
  <c r="L432"/>
  <c r="J411"/>
  <c r="J385"/>
  <c r="H363"/>
  <c r="H342"/>
  <c r="L341"/>
  <c r="J320"/>
  <c r="H309"/>
  <c r="L308"/>
  <c r="H298"/>
  <c r="H277"/>
  <c r="L276"/>
  <c r="J255"/>
  <c r="H231"/>
  <c r="L222"/>
  <c r="J221"/>
  <c r="J217"/>
  <c r="H216"/>
  <c r="L214"/>
  <c r="J212"/>
  <c r="L210"/>
  <c r="H208"/>
  <c r="J207"/>
  <c r="L206"/>
  <c r="J205"/>
  <c r="L204"/>
  <c r="L201"/>
  <c r="H200"/>
  <c r="J199"/>
  <c r="L198"/>
  <c r="J197"/>
  <c r="H192"/>
  <c r="L190"/>
  <c r="J189"/>
  <c r="L188"/>
  <c r="J185"/>
  <c r="H184"/>
  <c r="L182"/>
  <c r="J180"/>
  <c r="L176"/>
  <c r="H175"/>
  <c r="J174"/>
  <c r="L173"/>
  <c r="J172"/>
  <c r="H167"/>
  <c r="L165"/>
  <c r="J164"/>
  <c r="L160"/>
  <c r="H159"/>
  <c r="L157"/>
  <c r="L156"/>
  <c r="H154"/>
  <c r="J151"/>
  <c r="J150"/>
  <c r="L149"/>
  <c r="L148"/>
  <c r="H146"/>
  <c r="J144"/>
  <c r="J143"/>
  <c r="L141"/>
  <c r="L140"/>
  <c r="H138"/>
  <c r="J135"/>
  <c r="J134"/>
  <c r="L133"/>
  <c r="L132"/>
  <c r="H130"/>
  <c r="J128"/>
  <c r="J127"/>
  <c r="L125"/>
  <c r="L124"/>
  <c r="H122"/>
  <c r="J119"/>
  <c r="J118"/>
  <c r="L117"/>
  <c r="L116"/>
  <c r="H114"/>
  <c r="J112"/>
  <c r="J111"/>
  <c r="L109"/>
  <c r="L108"/>
  <c r="H106"/>
  <c r="J103"/>
  <c r="J102"/>
  <c r="L101"/>
  <c r="L100"/>
  <c r="H98"/>
  <c r="J96"/>
  <c r="J95"/>
  <c r="L93"/>
  <c r="L92"/>
  <c r="H90"/>
  <c r="J87"/>
  <c r="J86"/>
  <c r="L85"/>
  <c r="L84"/>
  <c r="H82"/>
  <c r="J80"/>
  <c r="J79"/>
  <c r="L77"/>
  <c r="L76"/>
  <c r="H74"/>
  <c r="J71"/>
  <c r="L69"/>
  <c r="L68"/>
  <c r="H66"/>
  <c r="L65"/>
  <c r="J64"/>
  <c r="J63"/>
  <c r="H62"/>
  <c r="L61"/>
  <c r="L60"/>
  <c r="H59"/>
  <c r="H58"/>
  <c r="L57"/>
  <c r="J55"/>
  <c r="L53"/>
  <c r="L52"/>
  <c r="H50"/>
  <c r="L49"/>
  <c r="J48"/>
  <c r="J47"/>
  <c r="H45"/>
  <c r="L44"/>
  <c r="L43"/>
  <c r="H42"/>
  <c r="H41"/>
  <c r="L40"/>
  <c r="J38"/>
  <c r="L36"/>
  <c r="L32"/>
  <c r="H30"/>
  <c r="L29"/>
  <c r="J28"/>
  <c r="J26"/>
  <c r="H25"/>
  <c r="L24"/>
  <c r="L23"/>
  <c r="H22"/>
  <c r="H21"/>
  <c r="L20"/>
  <c r="J17"/>
  <c r="L15"/>
  <c r="L14"/>
  <c r="H12"/>
  <c r="L11"/>
  <c r="J10"/>
  <c r="J9"/>
  <c r="H8"/>
  <c r="L7"/>
  <c r="L6"/>
  <c r="H5"/>
  <c r="H4"/>
  <c r="L3"/>
  <c r="L538"/>
  <c r="H27"/>
  <c r="T11"/>
  <c r="X11"/>
  <c r="AB11"/>
  <c r="P11"/>
  <c r="N11"/>
  <c r="T14"/>
  <c r="X14"/>
  <c r="AB14"/>
  <c r="P14"/>
  <c r="N14"/>
  <c r="T12"/>
  <c r="X12"/>
  <c r="AB12"/>
  <c r="P12"/>
  <c r="N12"/>
  <c r="P13"/>
  <c r="N13"/>
  <c r="J188"/>
  <c r="J46"/>
  <c r="J33"/>
  <c r="J535"/>
  <c r="L535"/>
  <c r="J508"/>
  <c r="L508"/>
  <c r="H487"/>
  <c r="J487"/>
  <c r="H380"/>
  <c r="J380"/>
  <c r="J368"/>
  <c r="L368"/>
  <c r="H347"/>
  <c r="J347"/>
  <c r="J336"/>
  <c r="L336"/>
  <c r="H315"/>
  <c r="J315"/>
  <c r="J303"/>
  <c r="L303"/>
  <c r="H282"/>
  <c r="J282"/>
  <c r="J271"/>
  <c r="L271"/>
  <c r="H249"/>
  <c r="J249"/>
  <c r="J236"/>
  <c r="L236"/>
  <c r="H543"/>
  <c r="L541"/>
  <c r="H466"/>
  <c r="L465"/>
  <c r="H449"/>
  <c r="J443"/>
  <c r="J438"/>
  <c r="L427"/>
  <c r="H422"/>
  <c r="H417"/>
  <c r="J406"/>
  <c r="L400"/>
  <c r="H391"/>
  <c r="L390"/>
  <c r="H358"/>
  <c r="L357"/>
  <c r="H326"/>
  <c r="L325"/>
  <c r="H293"/>
  <c r="L292"/>
  <c r="H261"/>
  <c r="L260"/>
  <c r="H226"/>
  <c r="L225"/>
  <c r="H215"/>
  <c r="L209"/>
  <c r="J204"/>
  <c r="H199"/>
  <c r="L193"/>
  <c r="J19"/>
  <c r="J538"/>
  <c r="F11" i="8"/>
  <c r="F21"/>
  <c r="F29"/>
  <c r="F33"/>
  <c r="F37"/>
  <c r="F42"/>
  <c r="F55"/>
  <c r="F60"/>
  <c r="F67"/>
  <c r="F58"/>
  <c r="F89"/>
  <c r="F96"/>
  <c r="F92"/>
  <c r="F100"/>
  <c r="F133"/>
  <c r="F136"/>
  <c r="F147"/>
  <c r="F152"/>
  <c r="F166"/>
  <c r="F176"/>
  <c r="F182"/>
  <c r="F192"/>
  <c r="F204"/>
  <c r="F210"/>
  <c r="F223"/>
  <c r="F231"/>
  <c r="F208"/>
  <c r="F243"/>
  <c r="F253"/>
  <c r="F275"/>
  <c r="F276"/>
  <c r="F284"/>
  <c r="F294"/>
  <c r="F303"/>
  <c r="F309"/>
  <c r="F323"/>
  <c r="F316"/>
  <c r="F331"/>
  <c r="F345"/>
  <c r="F56"/>
  <c r="F357"/>
  <c r="F365"/>
  <c r="F374"/>
  <c r="F379"/>
  <c r="F390"/>
  <c r="F399"/>
  <c r="F4"/>
  <c r="F14"/>
  <c r="F23"/>
  <c r="F30"/>
  <c r="F35"/>
  <c r="F40"/>
  <c r="F49"/>
  <c r="F142"/>
  <c r="F81"/>
  <c r="F79"/>
  <c r="F84"/>
  <c r="F90"/>
  <c r="F98"/>
  <c r="F94"/>
  <c r="F102"/>
  <c r="F132"/>
  <c r="F135"/>
  <c r="F146"/>
  <c r="F158"/>
  <c r="F167"/>
  <c r="F175"/>
  <c r="F181"/>
  <c r="F187"/>
  <c r="F197"/>
  <c r="F205"/>
  <c r="F224"/>
  <c r="F233"/>
  <c r="F209"/>
  <c r="F244"/>
  <c r="F249"/>
  <c r="F269"/>
  <c r="F264"/>
  <c r="F283"/>
  <c r="F293"/>
  <c r="F302"/>
  <c r="F305"/>
  <c r="F322"/>
  <c r="F325"/>
  <c r="F333"/>
  <c r="F342"/>
  <c r="F339"/>
  <c r="F352"/>
  <c r="F364"/>
  <c r="F372"/>
  <c r="F382"/>
  <c r="F391"/>
  <c r="F397"/>
  <c r="F398"/>
  <c r="F115"/>
  <c r="F111"/>
  <c r="F71"/>
  <c r="F86"/>
  <c r="F227"/>
  <c r="F174"/>
  <c r="F307"/>
  <c r="F257"/>
  <c r="F258"/>
  <c r="F381"/>
  <c r="F165"/>
  <c r="F395"/>
  <c r="C65" i="33"/>
  <c r="J6" i="11"/>
  <c r="H9"/>
  <c r="J14"/>
  <c r="H17"/>
  <c r="J23"/>
  <c r="H26"/>
  <c r="J32"/>
  <c r="H38"/>
  <c r="J43"/>
  <c r="H47"/>
  <c r="J52"/>
  <c r="H55"/>
  <c r="J60"/>
  <c r="H63"/>
  <c r="J68"/>
  <c r="H71"/>
  <c r="J76"/>
  <c r="H79"/>
  <c r="J84"/>
  <c r="H87"/>
  <c r="J92"/>
  <c r="H95"/>
  <c r="J100"/>
  <c r="H103"/>
  <c r="J108"/>
  <c r="H111"/>
  <c r="J116"/>
  <c r="H119"/>
  <c r="J124"/>
  <c r="H127"/>
  <c r="J132"/>
  <c r="H135"/>
  <c r="J140"/>
  <c r="H143"/>
  <c r="J148"/>
  <c r="H151"/>
  <c r="J156"/>
  <c r="J160"/>
  <c r="H171"/>
  <c r="J176"/>
  <c r="H188"/>
  <c r="J193"/>
  <c r="J201"/>
  <c r="H204"/>
  <c r="J209"/>
  <c r="H212"/>
  <c r="J225"/>
  <c r="J231"/>
  <c r="L255"/>
  <c r="J298"/>
  <c r="L320"/>
  <c r="J363"/>
  <c r="L385"/>
  <c r="L411"/>
  <c r="J455"/>
  <c r="H35"/>
  <c r="L181"/>
  <c r="L46"/>
  <c r="J35"/>
  <c r="L35"/>
  <c r="H34"/>
  <c r="J34"/>
  <c r="F7" i="8"/>
  <c r="H33" i="11"/>
  <c r="J241"/>
  <c r="L241"/>
  <c r="H242"/>
  <c r="J242"/>
  <c r="J27"/>
  <c r="L19"/>
  <c r="L568"/>
  <c r="H548"/>
  <c r="H525"/>
  <c r="J553"/>
  <c r="J530"/>
  <c r="L513"/>
  <c r="H503"/>
  <c r="J492"/>
  <c r="L481"/>
  <c r="H471"/>
  <c r="J460"/>
  <c r="L448"/>
  <c r="H438"/>
  <c r="J427"/>
  <c r="L416"/>
  <c r="H406"/>
  <c r="H569"/>
  <c r="J548"/>
  <c r="J525"/>
  <c r="L553"/>
  <c r="L530"/>
  <c r="H514"/>
  <c r="J503"/>
  <c r="L492"/>
  <c r="H482"/>
  <c r="J471"/>
  <c r="L460"/>
  <c r="F5" i="8"/>
  <c r="F12"/>
  <c r="F19"/>
  <c r="F25"/>
  <c r="F27"/>
  <c r="F48"/>
  <c r="F53"/>
  <c r="F143"/>
  <c r="F61"/>
  <c r="F82"/>
  <c r="F68"/>
  <c r="F78"/>
  <c r="F76"/>
  <c r="F57"/>
  <c r="F85"/>
  <c r="F91"/>
  <c r="F107"/>
  <c r="F99"/>
  <c r="F119"/>
  <c r="F95"/>
  <c r="F123"/>
  <c r="F103"/>
  <c r="F131"/>
  <c r="F138"/>
  <c r="F145"/>
  <c r="F150"/>
  <c r="F153"/>
  <c r="F154"/>
  <c r="F161"/>
  <c r="F163"/>
  <c r="F169"/>
  <c r="F171"/>
  <c r="F178"/>
  <c r="F184"/>
  <c r="F191"/>
  <c r="F198"/>
  <c r="F202"/>
  <c r="F212"/>
  <c r="F216"/>
  <c r="F219"/>
  <c r="F232"/>
  <c r="F217"/>
  <c r="F207"/>
  <c r="F240"/>
  <c r="F238"/>
  <c r="F247"/>
  <c r="F251"/>
  <c r="F254"/>
  <c r="F274"/>
  <c r="F266"/>
  <c r="F268"/>
  <c r="F278"/>
  <c r="F282"/>
  <c r="F287"/>
  <c r="F292"/>
  <c r="F299"/>
  <c r="F301"/>
  <c r="F296"/>
  <c r="F306"/>
  <c r="F317"/>
  <c r="F321"/>
  <c r="F310"/>
  <c r="F314"/>
  <c r="F326"/>
  <c r="F329"/>
  <c r="F334"/>
  <c r="F338"/>
  <c r="F343"/>
  <c r="F348"/>
  <c r="F354"/>
  <c r="F351"/>
  <c r="F359"/>
  <c r="F363"/>
  <c r="F368"/>
  <c r="F371"/>
  <c r="F376"/>
  <c r="F377"/>
  <c r="F385"/>
  <c r="F389"/>
  <c r="F393"/>
  <c r="F6"/>
  <c r="F10"/>
  <c r="F13"/>
  <c r="F18"/>
  <c r="F22"/>
  <c r="F26"/>
  <c r="F52"/>
  <c r="F51"/>
  <c r="F141"/>
  <c r="F64"/>
  <c r="F80"/>
  <c r="F70"/>
  <c r="F65"/>
  <c r="F75"/>
  <c r="F59"/>
  <c r="F87"/>
  <c r="F105"/>
  <c r="F97"/>
  <c r="F117"/>
  <c r="F93"/>
  <c r="F121"/>
  <c r="F101"/>
  <c r="F129"/>
  <c r="F137"/>
  <c r="F144"/>
  <c r="F148"/>
  <c r="F157"/>
  <c r="F159"/>
  <c r="F162"/>
  <c r="F285"/>
  <c r="F173"/>
  <c r="F170"/>
  <c r="F179"/>
  <c r="F183"/>
  <c r="F185"/>
  <c r="F194"/>
  <c r="F195"/>
  <c r="F211"/>
  <c r="F214"/>
  <c r="F220"/>
  <c r="F234"/>
  <c r="F218"/>
  <c r="F15"/>
  <c r="F237"/>
  <c r="F239"/>
  <c r="F242"/>
  <c r="F235"/>
  <c r="F248"/>
  <c r="F270"/>
  <c r="F271"/>
  <c r="F262"/>
  <c r="F277"/>
  <c r="F281"/>
  <c r="F290"/>
  <c r="F291"/>
  <c r="F295"/>
  <c r="F300"/>
  <c r="F304"/>
  <c r="F46"/>
  <c r="F324"/>
  <c r="F320"/>
  <c r="F312"/>
  <c r="F315"/>
  <c r="F332"/>
  <c r="F330"/>
  <c r="F335"/>
  <c r="F341"/>
  <c r="F340"/>
  <c r="F16"/>
  <c r="F361"/>
  <c r="F349"/>
  <c r="F358"/>
  <c r="F360"/>
  <c r="F367"/>
  <c r="F369"/>
  <c r="F373"/>
  <c r="F380"/>
  <c r="F383"/>
  <c r="F386"/>
  <c r="F387"/>
  <c r="F8"/>
  <c r="F113"/>
  <c r="F114"/>
  <c r="F109"/>
  <c r="F110"/>
  <c r="F73"/>
  <c r="F43"/>
  <c r="F308"/>
  <c r="F226"/>
  <c r="F188"/>
  <c r="F193"/>
  <c r="F225"/>
  <c r="F228"/>
  <c r="F344"/>
  <c r="F259"/>
  <c r="F255"/>
  <c r="F256"/>
  <c r="F261"/>
  <c r="F260"/>
  <c r="F200"/>
  <c r="F180"/>
  <c r="F126"/>
  <c r="F124"/>
  <c r="F155"/>
  <c r="F44"/>
  <c r="F265"/>
  <c r="H181" i="11"/>
  <c r="L33"/>
  <c r="J181"/>
  <c r="L34"/>
  <c r="H241"/>
  <c r="L242"/>
  <c r="H46"/>
  <c r="H558"/>
  <c r="H554"/>
  <c r="H553"/>
  <c r="L552"/>
  <c r="H549"/>
  <c r="L548"/>
  <c r="L547"/>
  <c r="L542"/>
  <c r="L536"/>
  <c r="H535"/>
  <c r="H531"/>
  <c r="H530"/>
  <c r="L529"/>
  <c r="H526"/>
  <c r="L525"/>
  <c r="L524"/>
  <c r="L519"/>
  <c r="H516"/>
  <c r="L511"/>
  <c r="H508"/>
  <c r="H506"/>
  <c r="L505"/>
  <c r="L503"/>
  <c r="H500"/>
  <c r="L495"/>
  <c r="H492"/>
  <c r="H490"/>
  <c r="L489"/>
  <c r="L487"/>
  <c r="H484"/>
  <c r="L479"/>
  <c r="H476"/>
  <c r="H474"/>
  <c r="L473"/>
  <c r="L471"/>
  <c r="H468"/>
  <c r="L463"/>
  <c r="H460"/>
  <c r="H458"/>
  <c r="L457"/>
  <c r="L455"/>
  <c r="H452"/>
  <c r="L446"/>
  <c r="H443"/>
  <c r="H441"/>
  <c r="L440"/>
  <c r="L438"/>
  <c r="H435"/>
  <c r="L430"/>
  <c r="H427"/>
  <c r="H425"/>
  <c r="L424"/>
  <c r="L422"/>
  <c r="H419"/>
  <c r="L414"/>
  <c r="H411"/>
  <c r="H409"/>
  <c r="L408"/>
  <c r="L406"/>
  <c r="J403"/>
  <c r="J401"/>
  <c r="H398"/>
  <c r="L396"/>
  <c r="H393"/>
  <c r="L388"/>
  <c r="H385"/>
  <c r="H383"/>
  <c r="L382"/>
  <c r="L380"/>
  <c r="H377"/>
  <c r="L372"/>
  <c r="H368"/>
  <c r="H366"/>
  <c r="L365"/>
  <c r="L363"/>
  <c r="H360"/>
  <c r="L355"/>
  <c r="H352"/>
  <c r="H350"/>
  <c r="L349"/>
  <c r="L347"/>
  <c r="H344"/>
  <c r="L339"/>
  <c r="H336"/>
  <c r="H334"/>
  <c r="L333"/>
  <c r="L331"/>
  <c r="H328"/>
  <c r="L323"/>
  <c r="H320"/>
  <c r="H318"/>
  <c r="L317"/>
  <c r="L315"/>
  <c r="H311"/>
  <c r="L306"/>
  <c r="H303"/>
  <c r="H301"/>
  <c r="L300"/>
  <c r="L298"/>
  <c r="H295"/>
  <c r="L290"/>
  <c r="H287"/>
  <c r="H285"/>
  <c r="L284"/>
  <c r="L282"/>
  <c r="H279"/>
  <c r="L274"/>
  <c r="H271"/>
  <c r="H269"/>
  <c r="L268"/>
  <c r="L266"/>
  <c r="H263"/>
  <c r="L258"/>
  <c r="H255"/>
  <c r="H253"/>
  <c r="L251"/>
  <c r="L249"/>
  <c r="H246"/>
  <c r="L239"/>
  <c r="H236"/>
  <c r="H234"/>
  <c r="L233"/>
  <c r="L231"/>
  <c r="H228"/>
  <c r="H225"/>
  <c r="H223"/>
  <c r="L220"/>
  <c r="H217"/>
  <c r="H213"/>
  <c r="L212"/>
  <c r="H211"/>
  <c r="H209"/>
  <c r="J208"/>
  <c r="L207"/>
  <c r="J206"/>
  <c r="H205"/>
  <c r="L203"/>
  <c r="J202"/>
  <c r="H201"/>
  <c r="J200"/>
  <c r="L199"/>
  <c r="J198"/>
  <c r="H197"/>
  <c r="L195"/>
  <c r="J194"/>
  <c r="H193"/>
  <c r="J192"/>
  <c r="L191"/>
  <c r="J190"/>
  <c r="H189"/>
  <c r="L187"/>
  <c r="J186"/>
  <c r="H185"/>
  <c r="J184"/>
  <c r="L183"/>
  <c r="J182"/>
  <c r="H180"/>
  <c r="L178"/>
  <c r="J177"/>
  <c r="H176"/>
  <c r="J175"/>
  <c r="L174"/>
  <c r="J173"/>
  <c r="H172"/>
  <c r="L170"/>
  <c r="J169"/>
  <c r="H168"/>
  <c r="J167"/>
  <c r="L166"/>
  <c r="J165"/>
  <c r="H164"/>
  <c r="L162"/>
  <c r="J161"/>
  <c r="H160"/>
  <c r="J159"/>
  <c r="L158"/>
  <c r="J157"/>
  <c r="H156"/>
  <c r="L154"/>
  <c r="J153"/>
  <c r="H152"/>
  <c r="L150"/>
  <c r="J149"/>
  <c r="H148"/>
  <c r="L146"/>
  <c r="J145"/>
  <c r="H144"/>
  <c r="L142"/>
  <c r="J141"/>
  <c r="H140"/>
  <c r="L138"/>
  <c r="J137"/>
  <c r="H136"/>
  <c r="L134"/>
  <c r="J133"/>
  <c r="H132"/>
  <c r="L130"/>
  <c r="J129"/>
  <c r="H128"/>
  <c r="L126"/>
  <c r="J125"/>
  <c r="H124"/>
  <c r="L122"/>
  <c r="J121"/>
  <c r="H120"/>
  <c r="L118"/>
  <c r="J117"/>
  <c r="H116"/>
  <c r="L114"/>
  <c r="J113"/>
  <c r="H112"/>
  <c r="L110"/>
  <c r="J109"/>
  <c r="H108"/>
  <c r="L106"/>
  <c r="J105"/>
  <c r="H104"/>
  <c r="L102"/>
  <c r="J101"/>
  <c r="H100"/>
  <c r="L98"/>
  <c r="J97"/>
  <c r="H96"/>
  <c r="L94"/>
  <c r="J93"/>
  <c r="H92"/>
  <c r="L90"/>
  <c r="J89"/>
  <c r="H88"/>
  <c r="L86"/>
  <c r="J85"/>
  <c r="H84"/>
  <c r="L82"/>
  <c r="J81"/>
  <c r="H80"/>
  <c r="L78"/>
  <c r="J77"/>
  <c r="H76"/>
  <c r="L74"/>
  <c r="J73"/>
  <c r="H72"/>
  <c r="L70"/>
  <c r="J69"/>
  <c r="H68"/>
  <c r="L66"/>
  <c r="J65"/>
  <c r="H64"/>
  <c r="L62"/>
  <c r="J61"/>
  <c r="H60"/>
  <c r="L58"/>
  <c r="J57"/>
  <c r="H56"/>
  <c r="L54"/>
  <c r="J53"/>
  <c r="H52"/>
  <c r="L50"/>
  <c r="J49"/>
  <c r="H48"/>
  <c r="L45"/>
  <c r="J44"/>
  <c r="H43"/>
  <c r="L41"/>
  <c r="J40"/>
  <c r="H39"/>
  <c r="L37"/>
  <c r="J36"/>
  <c r="H32"/>
  <c r="L30"/>
  <c r="J29"/>
  <c r="H28"/>
  <c r="L25"/>
  <c r="J24"/>
  <c r="H23"/>
  <c r="L21"/>
  <c r="J20"/>
  <c r="H18"/>
  <c r="L16"/>
  <c r="J15"/>
  <c r="H14"/>
  <c r="L12"/>
  <c r="J11"/>
  <c r="H10"/>
  <c r="L8"/>
  <c r="J7"/>
  <c r="H6"/>
  <c r="L4"/>
  <c r="J3"/>
  <c r="H2"/>
  <c r="H19"/>
  <c r="H538"/>
  <c r="L27"/>
  <c r="H570"/>
  <c r="J570"/>
  <c r="L570"/>
  <c r="J569"/>
  <c r="L569"/>
  <c r="H568"/>
  <c r="J568"/>
  <c r="L567"/>
  <c r="H567"/>
  <c r="J567"/>
  <c r="H566"/>
  <c r="J566"/>
  <c r="L566"/>
  <c r="J565"/>
  <c r="L565"/>
  <c r="L564"/>
  <c r="H564"/>
  <c r="J564"/>
  <c r="H563"/>
  <c r="J563"/>
  <c r="J562"/>
  <c r="L562"/>
  <c r="H562"/>
  <c r="H561"/>
  <c r="J561"/>
  <c r="L561"/>
  <c r="H560"/>
  <c r="J560"/>
  <c r="L560"/>
  <c r="L559"/>
  <c r="H559"/>
  <c r="J559"/>
  <c r="H162"/>
  <c r="L164"/>
  <c r="H170"/>
  <c r="L172"/>
  <c r="H178"/>
  <c r="L180"/>
  <c r="H187"/>
  <c r="L189"/>
  <c r="H195"/>
  <c r="L197"/>
  <c r="H203"/>
  <c r="L205"/>
  <c r="L213"/>
  <c r="L217"/>
  <c r="L228"/>
  <c r="J239"/>
  <c r="L246"/>
  <c r="J258"/>
  <c r="L263"/>
  <c r="J274"/>
  <c r="L279"/>
  <c r="J290"/>
  <c r="L295"/>
  <c r="J306"/>
  <c r="L311"/>
  <c r="J323"/>
  <c r="L328"/>
  <c r="J339"/>
  <c r="L344"/>
  <c r="J355"/>
  <c r="L360"/>
  <c r="J372"/>
  <c r="L377"/>
  <c r="J388"/>
  <c r="L393"/>
  <c r="L401"/>
  <c r="J228"/>
  <c r="H239"/>
  <c r="J246"/>
  <c r="H258"/>
  <c r="J263"/>
  <c r="H274"/>
  <c r="J279"/>
  <c r="H290"/>
  <c r="J295"/>
  <c r="H306"/>
  <c r="J311"/>
  <c r="H323"/>
  <c r="J328"/>
  <c r="H339"/>
  <c r="J344"/>
  <c r="H355"/>
  <c r="J360"/>
  <c r="H372"/>
  <c r="J377"/>
  <c r="H388"/>
  <c r="J393"/>
  <c r="H401"/>
  <c r="J414"/>
  <c r="L419"/>
  <c r="J430"/>
  <c r="L435"/>
  <c r="J446"/>
  <c r="L452"/>
  <c r="J463"/>
  <c r="L468"/>
  <c r="J479"/>
  <c r="L484"/>
  <c r="J495"/>
  <c r="L500"/>
  <c r="J511"/>
  <c r="L516"/>
  <c r="J536"/>
  <c r="J542"/>
  <c r="H414"/>
  <c r="J419"/>
  <c r="H430"/>
  <c r="J435"/>
  <c r="H446"/>
  <c r="J452"/>
  <c r="H463"/>
  <c r="J468"/>
  <c r="H479"/>
  <c r="J484"/>
  <c r="H495"/>
  <c r="J500"/>
  <c r="H511"/>
  <c r="J516"/>
  <c r="H536"/>
  <c r="H542"/>
  <c r="J557"/>
  <c r="L557"/>
  <c r="H557"/>
  <c r="L556"/>
  <c r="H556"/>
  <c r="J556"/>
  <c r="H555"/>
  <c r="J555"/>
  <c r="L555"/>
  <c r="J554"/>
  <c r="L554"/>
  <c r="H552"/>
  <c r="J552"/>
  <c r="L551"/>
  <c r="H551"/>
  <c r="J551"/>
  <c r="H550"/>
  <c r="J550"/>
  <c r="L550"/>
  <c r="J549"/>
  <c r="L549"/>
  <c r="H547"/>
  <c r="J547"/>
  <c r="J546"/>
  <c r="L546"/>
  <c r="H546"/>
  <c r="J545"/>
  <c r="L545"/>
  <c r="J544"/>
  <c r="L544"/>
  <c r="J543"/>
  <c r="L543"/>
  <c r="H541"/>
  <c r="J541"/>
  <c r="J540"/>
  <c r="L540"/>
  <c r="H540"/>
  <c r="H539"/>
  <c r="J539"/>
  <c r="L539"/>
  <c r="H537"/>
  <c r="J537"/>
  <c r="L537"/>
  <c r="J534"/>
  <c r="L534"/>
  <c r="H534"/>
  <c r="L533"/>
  <c r="H533"/>
  <c r="J533"/>
  <c r="H532"/>
  <c r="J532"/>
  <c r="L532"/>
  <c r="J531"/>
  <c r="L531"/>
  <c r="H529"/>
  <c r="J529"/>
  <c r="L528"/>
  <c r="H528"/>
  <c r="J528"/>
  <c r="H527"/>
  <c r="J527"/>
  <c r="L527"/>
  <c r="J526"/>
  <c r="L526"/>
  <c r="H524"/>
  <c r="J524"/>
  <c r="J523"/>
  <c r="L523"/>
  <c r="H523"/>
  <c r="H522"/>
  <c r="J522"/>
  <c r="L522"/>
  <c r="H521"/>
  <c r="J521"/>
  <c r="L521"/>
  <c r="J518"/>
  <c r="L518"/>
  <c r="H518"/>
  <c r="H517"/>
  <c r="J517"/>
  <c r="L517"/>
  <c r="L515"/>
  <c r="H515"/>
  <c r="J515"/>
  <c r="J514"/>
  <c r="L514"/>
  <c r="H513"/>
  <c r="J513"/>
  <c r="H512"/>
  <c r="J512"/>
  <c r="L512"/>
  <c r="J510"/>
  <c r="L510"/>
  <c r="H510"/>
  <c r="H509"/>
  <c r="J509"/>
  <c r="L509"/>
  <c r="L507"/>
  <c r="H507"/>
  <c r="J507"/>
  <c r="J506"/>
  <c r="L506"/>
  <c r="H505"/>
  <c r="J505"/>
  <c r="H504"/>
  <c r="J504"/>
  <c r="L504"/>
  <c r="J502"/>
  <c r="L502"/>
  <c r="H502"/>
  <c r="H501"/>
  <c r="J501"/>
  <c r="L501"/>
  <c r="L499"/>
  <c r="H499"/>
  <c r="J499"/>
  <c r="J498"/>
  <c r="L498"/>
  <c r="H497"/>
  <c r="J497"/>
  <c r="H496"/>
  <c r="J496"/>
  <c r="L496"/>
  <c r="J494"/>
  <c r="L494"/>
  <c r="H494"/>
  <c r="H493"/>
  <c r="J493"/>
  <c r="L493"/>
  <c r="L491"/>
  <c r="H491"/>
  <c r="J491"/>
  <c r="J490"/>
  <c r="L490"/>
  <c r="H489"/>
  <c r="J489"/>
  <c r="H488"/>
  <c r="J488"/>
  <c r="L488"/>
  <c r="J486"/>
  <c r="L486"/>
  <c r="H486"/>
  <c r="H485"/>
  <c r="J485"/>
  <c r="L485"/>
  <c r="L483"/>
  <c r="H483"/>
  <c r="J483"/>
  <c r="J482"/>
  <c r="L482"/>
  <c r="H481"/>
  <c r="J481"/>
  <c r="H480"/>
  <c r="J480"/>
  <c r="L480"/>
  <c r="J478"/>
  <c r="L478"/>
  <c r="H478"/>
  <c r="H477"/>
  <c r="J477"/>
  <c r="L477"/>
  <c r="L475"/>
  <c r="H475"/>
  <c r="J475"/>
  <c r="J474"/>
  <c r="L474"/>
  <c r="H473"/>
  <c r="J473"/>
  <c r="H472"/>
  <c r="J472"/>
  <c r="L472"/>
  <c r="J470"/>
  <c r="L470"/>
  <c r="H470"/>
  <c r="H469"/>
  <c r="J469"/>
  <c r="L469"/>
  <c r="L467"/>
  <c r="H467"/>
  <c r="J467"/>
  <c r="J466"/>
  <c r="L466"/>
  <c r="H465"/>
  <c r="J465"/>
  <c r="H464"/>
  <c r="J464"/>
  <c r="L464"/>
  <c r="J462"/>
  <c r="L462"/>
  <c r="H462"/>
  <c r="H461"/>
  <c r="J461"/>
  <c r="L461"/>
  <c r="L459"/>
  <c r="H459"/>
  <c r="J459"/>
  <c r="J458"/>
  <c r="L458"/>
  <c r="H457"/>
  <c r="J457"/>
  <c r="H456"/>
  <c r="J456"/>
  <c r="L456"/>
  <c r="J454"/>
  <c r="L454"/>
  <c r="H454"/>
  <c r="H453"/>
  <c r="J453"/>
  <c r="L453"/>
  <c r="L450"/>
  <c r="H450"/>
  <c r="J450"/>
  <c r="J449"/>
  <c r="L449"/>
  <c r="H448"/>
  <c r="J448"/>
  <c r="H447"/>
  <c r="J447"/>
  <c r="L447"/>
  <c r="J445"/>
  <c r="L445"/>
  <c r="H445"/>
  <c r="H444"/>
  <c r="J444"/>
  <c r="L444"/>
  <c r="L442"/>
  <c r="H442"/>
  <c r="J442"/>
  <c r="J441"/>
  <c r="L441"/>
  <c r="H440"/>
  <c r="J440"/>
  <c r="H439"/>
  <c r="J439"/>
  <c r="L439"/>
  <c r="J437"/>
  <c r="L437"/>
  <c r="H437"/>
  <c r="H436"/>
  <c r="J436"/>
  <c r="L436"/>
  <c r="L434"/>
  <c r="H434"/>
  <c r="J434"/>
  <c r="J433"/>
  <c r="L433"/>
  <c r="H432"/>
  <c r="J432"/>
  <c r="H431"/>
  <c r="J431"/>
  <c r="L431"/>
  <c r="J429"/>
  <c r="L429"/>
  <c r="H429"/>
  <c r="H428"/>
  <c r="J428"/>
  <c r="L428"/>
  <c r="L426"/>
  <c r="H426"/>
  <c r="J426"/>
  <c r="J425"/>
  <c r="L425"/>
  <c r="H424"/>
  <c r="J424"/>
  <c r="H423"/>
  <c r="J423"/>
  <c r="L423"/>
  <c r="J421"/>
  <c r="L421"/>
  <c r="H421"/>
  <c r="H420"/>
  <c r="J420"/>
  <c r="L420"/>
  <c r="L418"/>
  <c r="H418"/>
  <c r="J418"/>
  <c r="J417"/>
  <c r="L417"/>
  <c r="H416"/>
  <c r="J416"/>
  <c r="H415"/>
  <c r="J415"/>
  <c r="L415"/>
  <c r="J413"/>
  <c r="L413"/>
  <c r="H413"/>
  <c r="H412"/>
  <c r="J412"/>
  <c r="L412"/>
  <c r="L410"/>
  <c r="H410"/>
  <c r="J410"/>
  <c r="J409"/>
  <c r="L409"/>
  <c r="H408"/>
  <c r="J408"/>
  <c r="H407"/>
  <c r="J407"/>
  <c r="L407"/>
  <c r="J405"/>
  <c r="H405"/>
  <c r="L405"/>
  <c r="H404"/>
  <c r="L404"/>
  <c r="J404"/>
  <c r="H403"/>
  <c r="L403"/>
  <c r="L402"/>
  <c r="J402"/>
  <c r="H402"/>
  <c r="H400"/>
  <c r="J400"/>
  <c r="L399"/>
  <c r="J399"/>
  <c r="H399"/>
  <c r="L398"/>
  <c r="J398"/>
  <c r="J397"/>
  <c r="H397"/>
  <c r="L397"/>
  <c r="J395"/>
  <c r="L395"/>
  <c r="H395"/>
  <c r="H394"/>
  <c r="J394"/>
  <c r="L394"/>
  <c r="L392"/>
  <c r="H392"/>
  <c r="J392"/>
  <c r="J391"/>
  <c r="L391"/>
  <c r="H390"/>
  <c r="J390"/>
  <c r="H389"/>
  <c r="J389"/>
  <c r="L389"/>
  <c r="J387"/>
  <c r="L387"/>
  <c r="H387"/>
  <c r="H386"/>
  <c r="J386"/>
  <c r="L386"/>
  <c r="L384"/>
  <c r="H384"/>
  <c r="J384"/>
  <c r="J383"/>
  <c r="L383"/>
  <c r="H382"/>
  <c r="J382"/>
  <c r="H381"/>
  <c r="J381"/>
  <c r="L381"/>
  <c r="J379"/>
  <c r="L379"/>
  <c r="H379"/>
  <c r="H378"/>
  <c r="J378"/>
  <c r="L378"/>
  <c r="L376"/>
  <c r="H376"/>
  <c r="J376"/>
  <c r="J375"/>
  <c r="L375"/>
  <c r="H374"/>
  <c r="J374"/>
  <c r="H373"/>
  <c r="J373"/>
  <c r="L373"/>
  <c r="J370"/>
  <c r="L370"/>
  <c r="H370"/>
  <c r="H369"/>
  <c r="J369"/>
  <c r="L369"/>
  <c r="L367"/>
  <c r="H367"/>
  <c r="J367"/>
  <c r="J366"/>
  <c r="L366"/>
  <c r="H365"/>
  <c r="J365"/>
  <c r="H364"/>
  <c r="J364"/>
  <c r="L364"/>
  <c r="J362"/>
  <c r="L362"/>
  <c r="H362"/>
  <c r="H361"/>
  <c r="J361"/>
  <c r="L361"/>
  <c r="L359"/>
  <c r="H359"/>
  <c r="J359"/>
  <c r="J358"/>
  <c r="L358"/>
  <c r="H357"/>
  <c r="J357"/>
  <c r="H356"/>
  <c r="J356"/>
  <c r="L356"/>
  <c r="J354"/>
  <c r="L354"/>
  <c r="H354"/>
  <c r="H353"/>
  <c r="J353"/>
  <c r="L353"/>
  <c r="L351"/>
  <c r="H351"/>
  <c r="J351"/>
  <c r="J350"/>
  <c r="L350"/>
  <c r="H349"/>
  <c r="J349"/>
  <c r="H348"/>
  <c r="J348"/>
  <c r="L348"/>
  <c r="J346"/>
  <c r="L346"/>
  <c r="H346"/>
  <c r="H345"/>
  <c r="J345"/>
  <c r="L345"/>
  <c r="L343"/>
  <c r="H343"/>
  <c r="J343"/>
  <c r="J342"/>
  <c r="L342"/>
  <c r="H341"/>
  <c r="J341"/>
  <c r="H340"/>
  <c r="J340"/>
  <c r="L340"/>
  <c r="J338"/>
  <c r="L338"/>
  <c r="H338"/>
  <c r="H337"/>
  <c r="J337"/>
  <c r="L337"/>
  <c r="L335"/>
  <c r="H335"/>
  <c r="J335"/>
  <c r="J334"/>
  <c r="L334"/>
  <c r="H333"/>
  <c r="J333"/>
  <c r="H332"/>
  <c r="J332"/>
  <c r="L332"/>
  <c r="J330"/>
  <c r="L330"/>
  <c r="H330"/>
  <c r="H329"/>
  <c r="J329"/>
  <c r="L329"/>
  <c r="L327"/>
  <c r="H327"/>
  <c r="J327"/>
  <c r="J326"/>
  <c r="L326"/>
  <c r="H325"/>
  <c r="J325"/>
  <c r="H324"/>
  <c r="J324"/>
  <c r="L324"/>
  <c r="J322"/>
  <c r="L322"/>
  <c r="H322"/>
  <c r="H321"/>
  <c r="J321"/>
  <c r="L321"/>
  <c r="L319"/>
  <c r="H319"/>
  <c r="J319"/>
  <c r="J318"/>
  <c r="L318"/>
  <c r="H317"/>
  <c r="J317"/>
  <c r="H316"/>
  <c r="J316"/>
  <c r="L316"/>
  <c r="J313"/>
  <c r="L313"/>
  <c r="H313"/>
  <c r="H312"/>
  <c r="J312"/>
  <c r="L312"/>
  <c r="L310"/>
  <c r="H310"/>
  <c r="J310"/>
  <c r="J309"/>
  <c r="L309"/>
  <c r="H308"/>
  <c r="J308"/>
  <c r="H307"/>
  <c r="J307"/>
  <c r="L307"/>
  <c r="J305"/>
  <c r="L305"/>
  <c r="H305"/>
  <c r="H304"/>
  <c r="J304"/>
  <c r="L304"/>
  <c r="L302"/>
  <c r="H302"/>
  <c r="J302"/>
  <c r="J301"/>
  <c r="L301"/>
  <c r="H300"/>
  <c r="J300"/>
  <c r="H299"/>
  <c r="J299"/>
  <c r="L299"/>
  <c r="J297"/>
  <c r="L297"/>
  <c r="H297"/>
  <c r="H296"/>
  <c r="J296"/>
  <c r="L296"/>
  <c r="L294"/>
  <c r="H294"/>
  <c r="J294"/>
  <c r="J293"/>
  <c r="L293"/>
  <c r="H292"/>
  <c r="J292"/>
  <c r="H291"/>
  <c r="J291"/>
  <c r="L291"/>
  <c r="J289"/>
  <c r="L289"/>
  <c r="H289"/>
  <c r="H288"/>
  <c r="J288"/>
  <c r="L288"/>
  <c r="L286"/>
  <c r="H286"/>
  <c r="J286"/>
  <c r="J285"/>
  <c r="L285"/>
  <c r="H284"/>
  <c r="J284"/>
  <c r="H283"/>
  <c r="J283"/>
  <c r="L283"/>
  <c r="J281"/>
  <c r="L281"/>
  <c r="H281"/>
  <c r="H280"/>
  <c r="J280"/>
  <c r="L280"/>
  <c r="L278"/>
  <c r="H278"/>
  <c r="J278"/>
  <c r="J277"/>
  <c r="L277"/>
  <c r="H276"/>
  <c r="J276"/>
  <c r="H275"/>
  <c r="J275"/>
  <c r="L275"/>
  <c r="J273"/>
  <c r="L273"/>
  <c r="H273"/>
  <c r="H272"/>
  <c r="J272"/>
  <c r="L272"/>
  <c r="L270"/>
  <c r="H270"/>
  <c r="J270"/>
  <c r="J269"/>
  <c r="L269"/>
  <c r="H268"/>
  <c r="J268"/>
  <c r="H267"/>
  <c r="J267"/>
  <c r="L267"/>
  <c r="J265"/>
  <c r="L265"/>
  <c r="H265"/>
  <c r="H264"/>
  <c r="J264"/>
  <c r="L264"/>
  <c r="L262"/>
  <c r="H262"/>
  <c r="J262"/>
  <c r="J261"/>
  <c r="L261"/>
  <c r="H260"/>
  <c r="J260"/>
  <c r="H259"/>
  <c r="J259"/>
  <c r="L259"/>
  <c r="J257"/>
  <c r="L257"/>
  <c r="H257"/>
  <c r="H256"/>
  <c r="J256"/>
  <c r="L256"/>
  <c r="L254"/>
  <c r="H254"/>
  <c r="J254"/>
  <c r="J253"/>
  <c r="L253"/>
  <c r="H251"/>
  <c r="J251"/>
  <c r="H250"/>
  <c r="J250"/>
  <c r="L250"/>
  <c r="J248"/>
  <c r="L248"/>
  <c r="H248"/>
  <c r="H247"/>
  <c r="J247"/>
  <c r="L247"/>
  <c r="L245"/>
  <c r="H245"/>
  <c r="J245"/>
  <c r="J244"/>
  <c r="L244"/>
  <c r="H243"/>
  <c r="J243"/>
  <c r="H240"/>
  <c r="J240"/>
  <c r="L240"/>
  <c r="J238"/>
  <c r="L238"/>
  <c r="H238"/>
  <c r="H237"/>
  <c r="J237"/>
  <c r="L237"/>
  <c r="L235"/>
  <c r="H235"/>
  <c r="J235"/>
  <c r="J234"/>
  <c r="L234"/>
  <c r="H233"/>
  <c r="J233"/>
  <c r="H232"/>
  <c r="J232"/>
  <c r="L232"/>
  <c r="J230"/>
  <c r="L230"/>
  <c r="H230"/>
  <c r="H229"/>
  <c r="J229"/>
  <c r="L229"/>
  <c r="L227"/>
  <c r="H227"/>
  <c r="J227"/>
  <c r="J226"/>
  <c r="L226"/>
  <c r="L224"/>
  <c r="J224"/>
  <c r="L223"/>
  <c r="J223"/>
  <c r="J222"/>
  <c r="H222"/>
  <c r="H221"/>
  <c r="L221"/>
  <c r="L219"/>
  <c r="J219"/>
  <c r="H219"/>
  <c r="J218"/>
  <c r="H218"/>
  <c r="L216"/>
  <c r="J216"/>
  <c r="L215"/>
  <c r="J215"/>
  <c r="J214"/>
  <c r="H214"/>
  <c r="L211"/>
  <c r="J211"/>
  <c r="J210"/>
  <c r="H210"/>
  <c r="Q61" i="25"/>
  <c r="Q89" s="1"/>
  <c r="Q93" s="1"/>
  <c r="Q96" s="1"/>
  <c r="E39"/>
  <c r="K37"/>
  <c r="S35"/>
  <c r="S61" s="1"/>
  <c r="H28"/>
  <c r="L28" s="1"/>
  <c r="P28" s="1"/>
  <c r="T28" s="1"/>
  <c r="G38"/>
  <c r="E62"/>
  <c r="H64"/>
  <c r="L64" s="1"/>
  <c r="P64" s="1"/>
  <c r="R40"/>
  <c r="N40"/>
  <c r="I16"/>
  <c r="L17"/>
  <c r="P17" s="1"/>
  <c r="T17" s="1"/>
  <c r="O35"/>
  <c r="H38"/>
  <c r="H27"/>
  <c r="L27" s="1"/>
  <c r="P27" s="1"/>
  <c r="T27" s="1"/>
  <c r="L11"/>
  <c r="P11" s="1"/>
  <c r="O39"/>
  <c r="G37"/>
  <c r="H37" s="1"/>
  <c r="H60"/>
  <c r="H25"/>
  <c r="L25" s="1"/>
  <c r="P25" s="1"/>
  <c r="T25" s="1"/>
  <c r="L14"/>
  <c r="P14" s="1"/>
  <c r="T14" s="1"/>
  <c r="O62"/>
  <c r="R16"/>
  <c r="R35" s="1"/>
  <c r="R61" s="1"/>
  <c r="AH33" i="33"/>
  <c r="AD33"/>
  <c r="T33"/>
  <c r="H33"/>
  <c r="AI33"/>
  <c r="AG33"/>
  <c r="AC33"/>
  <c r="Q33"/>
  <c r="E33"/>
  <c r="AG23"/>
  <c r="AC23"/>
  <c r="Q23"/>
  <c r="E23"/>
  <c r="E89" s="1"/>
  <c r="H19" s="1"/>
  <c r="F40" i="25"/>
  <c r="L70"/>
  <c r="P70" s="1"/>
  <c r="T70" s="1"/>
  <c r="L72"/>
  <c r="P72" s="1"/>
  <c r="T72" s="1"/>
  <c r="H45"/>
  <c r="L45" s="1"/>
  <c r="P45" s="1"/>
  <c r="T45" s="1"/>
  <c r="J62"/>
  <c r="H77"/>
  <c r="L77" s="1"/>
  <c r="P77" s="1"/>
  <c r="T77" s="1"/>
  <c r="H78"/>
  <c r="L78" s="1"/>
  <c r="P78" s="1"/>
  <c r="T78" s="1"/>
  <c r="N39"/>
  <c r="L12"/>
  <c r="P12" s="1"/>
  <c r="T12" s="1"/>
  <c r="I40"/>
  <c r="H10"/>
  <c r="L10" s="1"/>
  <c r="S62"/>
  <c r="L33"/>
  <c r="P33" s="1"/>
  <c r="T33" s="1"/>
  <c r="J39"/>
  <c r="J40"/>
  <c r="S38"/>
  <c r="J38"/>
  <c r="Q37"/>
  <c r="R62"/>
  <c r="E40"/>
  <c r="AJ39" i="33"/>
  <c r="F62" i="25"/>
  <c r="Q38"/>
  <c r="L60"/>
  <c r="P60" s="1"/>
  <c r="T60" s="1"/>
  <c r="K62"/>
  <c r="AJ59" i="33"/>
  <c r="AD59"/>
  <c r="H41" i="25"/>
  <c r="L41" s="1"/>
  <c r="P41" s="1"/>
  <c r="T41" s="1"/>
  <c r="H43"/>
  <c r="L43" s="1"/>
  <c r="P43" s="1"/>
  <c r="T43" s="1"/>
  <c r="H53"/>
  <c r="L53" s="1"/>
  <c r="P53" s="1"/>
  <c r="T53" s="1"/>
  <c r="H58"/>
  <c r="L58" s="1"/>
  <c r="P58" s="1"/>
  <c r="T58" s="1"/>
  <c r="H75"/>
  <c r="L75" s="1"/>
  <c r="P75" s="1"/>
  <c r="T75" s="1"/>
  <c r="H85"/>
  <c r="L85" s="1"/>
  <c r="P85" s="1"/>
  <c r="T85" s="1"/>
  <c r="L46"/>
  <c r="P46" s="1"/>
  <c r="T46" s="1"/>
  <c r="H48"/>
  <c r="L48" s="1"/>
  <c r="P48" s="1"/>
  <c r="T48" s="1"/>
  <c r="I35"/>
  <c r="I61" s="1"/>
  <c r="S15"/>
  <c r="H62" l="1"/>
  <c r="L74"/>
  <c r="P74" s="1"/>
  <c r="T74" s="1"/>
  <c r="H40"/>
  <c r="L71"/>
  <c r="P71" s="1"/>
  <c r="T71" s="1"/>
  <c r="R89"/>
  <c r="R93" s="1"/>
  <c r="R96" s="1"/>
  <c r="L37"/>
  <c r="Q39"/>
  <c r="L83"/>
  <c r="L42"/>
  <c r="P42" s="1"/>
  <c r="T42" s="1"/>
  <c r="K16"/>
  <c r="P34"/>
  <c r="T34" s="1"/>
  <c r="N15"/>
  <c r="P79"/>
  <c r="L65"/>
  <c r="P65" s="1"/>
  <c r="T65" s="1"/>
  <c r="L80"/>
  <c r="P80" s="1"/>
  <c r="T80" s="1"/>
  <c r="G16"/>
  <c r="H70" i="11"/>
  <c r="H3"/>
  <c r="J8"/>
  <c r="L13"/>
  <c r="H20"/>
  <c r="J25"/>
  <c r="H29"/>
  <c r="J37"/>
  <c r="J42"/>
  <c r="H49"/>
  <c r="H54"/>
  <c r="L59"/>
  <c r="L64"/>
  <c r="L67"/>
  <c r="J74"/>
  <c r="L79"/>
  <c r="H86"/>
  <c r="L95"/>
  <c r="H101"/>
  <c r="J107"/>
  <c r="H117"/>
  <c r="J122"/>
  <c r="L128"/>
  <c r="J138"/>
  <c r="L143"/>
  <c r="H150"/>
  <c r="L159"/>
  <c r="H165"/>
  <c r="L175"/>
  <c r="L185"/>
  <c r="L192"/>
  <c r="J203"/>
  <c r="L218"/>
  <c r="H244"/>
  <c r="J422"/>
  <c r="J4"/>
  <c r="H15"/>
  <c r="L26"/>
  <c r="J41"/>
  <c r="L48"/>
  <c r="J58"/>
  <c r="H69"/>
  <c r="L87"/>
  <c r="J98"/>
  <c r="L112"/>
  <c r="J130"/>
  <c r="H141"/>
  <c r="J155"/>
  <c r="H173"/>
  <c r="J195"/>
  <c r="H207"/>
  <c r="L374"/>
  <c r="J476"/>
  <c r="L144"/>
  <c r="J59"/>
  <c r="L200"/>
  <c r="H157"/>
  <c r="J114"/>
  <c r="L71"/>
  <c r="J50"/>
  <c r="C71" i="25"/>
  <c r="H7" i="11"/>
  <c r="L17"/>
  <c r="J30"/>
  <c r="H44"/>
  <c r="J66"/>
  <c r="L103"/>
  <c r="J146"/>
  <c r="H190"/>
  <c r="H37"/>
  <c r="J123"/>
  <c r="J287"/>
  <c r="G15" i="25"/>
  <c r="G35"/>
  <c r="G61" s="1"/>
  <c r="G89" s="1"/>
  <c r="G93" s="1"/>
  <c r="G96" s="1"/>
  <c r="L38"/>
  <c r="L22"/>
  <c r="P22" s="1"/>
  <c r="T22" s="1"/>
  <c r="T11"/>
  <c r="P19"/>
  <c r="T19" s="1"/>
  <c r="N37"/>
  <c r="L20"/>
  <c r="P20" s="1"/>
  <c r="T20" s="1"/>
  <c r="O37"/>
  <c r="L13"/>
  <c r="P13" s="1"/>
  <c r="T13" s="1"/>
  <c r="E16"/>
  <c r="E15" s="1"/>
  <c r="H23"/>
  <c r="L23" s="1"/>
  <c r="P23" s="1"/>
  <c r="T23" s="1"/>
  <c r="K40"/>
  <c r="S89"/>
  <c r="S93" s="1"/>
  <c r="S96" s="1"/>
  <c r="I15"/>
  <c r="K39"/>
  <c r="I39"/>
  <c r="M37"/>
  <c r="P37" s="1"/>
  <c r="T37" s="1"/>
  <c r="P32"/>
  <c r="T32" s="1"/>
  <c r="H39"/>
  <c r="L62"/>
  <c r="R15"/>
  <c r="N61"/>
  <c r="N89" s="1"/>
  <c r="N93" s="1"/>
  <c r="N96" s="1"/>
  <c r="T79"/>
  <c r="J16"/>
  <c r="J35" s="1"/>
  <c r="J61" s="1"/>
  <c r="J89" s="1"/>
  <c r="J93" s="1"/>
  <c r="J96" s="1"/>
  <c r="AG59" i="33"/>
  <c r="K59"/>
  <c r="AI59"/>
  <c r="AC59"/>
  <c r="L47" i="25"/>
  <c r="P47" s="1"/>
  <c r="T47" s="1"/>
  <c r="L56"/>
  <c r="P56" s="1"/>
  <c r="T56" s="1"/>
  <c r="L69"/>
  <c r="P69" s="1"/>
  <c r="T69" s="1"/>
  <c r="L87"/>
  <c r="P87" s="1"/>
  <c r="T87" s="1"/>
  <c r="L91"/>
  <c r="P91" s="1"/>
  <c r="T91" s="1"/>
  <c r="I89"/>
  <c r="I93" s="1"/>
  <c r="I96" s="1"/>
  <c r="P83"/>
  <c r="T83" s="1"/>
  <c r="L81"/>
  <c r="P81" s="1"/>
  <c r="T81" s="1"/>
  <c r="P76"/>
  <c r="T76" s="1"/>
  <c r="L66"/>
  <c r="P66" s="1"/>
  <c r="T66" s="1"/>
  <c r="L55"/>
  <c r="P55" s="1"/>
  <c r="T55" s="1"/>
  <c r="L52"/>
  <c r="P52" s="1"/>
  <c r="T52" s="1"/>
  <c r="L44"/>
  <c r="P44" s="1"/>
  <c r="T44" s="1"/>
  <c r="O40"/>
  <c r="O15" s="1"/>
  <c r="M16"/>
  <c r="M35" s="1"/>
  <c r="M61" s="1"/>
  <c r="M89" s="1"/>
  <c r="M93" s="1"/>
  <c r="M96" s="1"/>
  <c r="K33" i="33"/>
  <c r="H59"/>
  <c r="Z33"/>
  <c r="AH23"/>
  <c r="T23"/>
  <c r="AD23"/>
  <c r="H23"/>
  <c r="H89" s="1"/>
  <c r="K19" s="1"/>
  <c r="K89" s="1"/>
  <c r="Q19" s="1"/>
  <c r="Q89" s="1"/>
  <c r="T19" s="1"/>
  <c r="T89" s="1"/>
  <c r="W19" s="1"/>
  <c r="W89" s="1"/>
  <c r="AC19" s="1"/>
  <c r="AC89" s="1"/>
  <c r="AD19" s="1"/>
  <c r="E35" i="25"/>
  <c r="E61" s="1"/>
  <c r="L30"/>
  <c r="P30" s="1"/>
  <c r="T30" s="1"/>
  <c r="L49"/>
  <c r="P49" s="1"/>
  <c r="T49" s="1"/>
  <c r="L57"/>
  <c r="P57" s="1"/>
  <c r="T57" s="1"/>
  <c r="L68"/>
  <c r="P68" s="1"/>
  <c r="T68" s="1"/>
  <c r="L86"/>
  <c r="P86" s="1"/>
  <c r="T86" s="1"/>
  <c r="L88"/>
  <c r="P88" s="1"/>
  <c r="T88" s="1"/>
  <c r="F16"/>
  <c r="H16" s="1"/>
  <c r="K35"/>
  <c r="L92"/>
  <c r="P92" s="1"/>
  <c r="T92" s="1"/>
  <c r="K15"/>
  <c r="L40"/>
  <c r="Q15"/>
  <c r="O61"/>
  <c r="F35"/>
  <c r="F61" s="1"/>
  <c r="F89" s="1"/>
  <c r="F93" s="1"/>
  <c r="F96" s="1"/>
  <c r="K61"/>
  <c r="P38"/>
  <c r="T38" s="1"/>
  <c r="P62"/>
  <c r="T62" s="1"/>
  <c r="P10"/>
  <c r="T10" s="1"/>
  <c r="T64"/>
  <c r="H8"/>
  <c r="L8" s="1"/>
  <c r="P8" s="1"/>
  <c r="T8" s="1"/>
  <c r="F15" l="1"/>
  <c r="H15" s="1"/>
  <c r="P40"/>
  <c r="T40" s="1"/>
  <c r="J15"/>
  <c r="M15"/>
  <c r="L16"/>
  <c r="P16" s="1"/>
  <c r="T16" s="1"/>
  <c r="L39"/>
  <c r="P39" s="1"/>
  <c r="T39" s="1"/>
  <c r="AD89" i="33"/>
  <c r="AE19" s="1"/>
  <c r="AE89" s="1"/>
  <c r="AG19" s="1"/>
  <c r="AG89" s="1"/>
  <c r="AH19" s="1"/>
  <c r="AH89" s="1"/>
  <c r="AI19" s="1"/>
  <c r="AI89" s="1"/>
  <c r="K89" i="25"/>
  <c r="K93" s="1"/>
  <c r="K96" s="1"/>
  <c r="H61"/>
  <c r="H89" s="1"/>
  <c r="H93" s="1"/>
  <c r="H96" s="1"/>
  <c r="E89"/>
  <c r="E93" s="1"/>
  <c r="E96" s="1"/>
  <c r="O89"/>
  <c r="O93" s="1"/>
  <c r="O96" s="1"/>
  <c r="H35"/>
  <c r="L35" s="1"/>
  <c r="P35" s="1"/>
  <c r="T35" s="1"/>
  <c r="L15"/>
  <c r="P15" s="1"/>
  <c r="T15" s="1"/>
  <c r="L61" l="1"/>
  <c r="L89" l="1"/>
  <c r="L93" s="1"/>
  <c r="L96" s="1"/>
  <c r="P61"/>
  <c r="P89" l="1"/>
  <c r="P93" s="1"/>
  <c r="P96" s="1"/>
  <c r="T61"/>
  <c r="T89" s="1"/>
  <c r="T93" s="1"/>
  <c r="T96" s="1"/>
</calcChain>
</file>

<file path=xl/comments1.xml><?xml version="1.0" encoding="utf-8"?>
<comments xmlns="http://schemas.openxmlformats.org/spreadsheetml/2006/main">
  <authors>
    <author>Автор</author>
  </authors>
  <commentList>
    <comment ref="G26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Расчет делается по каждой поставке (отдельными строками)
</t>
        </r>
      </text>
    </comment>
    <comment ref="G2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Расчет делается отдельно по каждой поставке (отдельными строками)
</t>
        </r>
      </text>
    </comment>
    <comment ref="G26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Расчет делается отдельно по каждой поставке(отдельными строками)
</t>
        </r>
      </text>
    </comment>
    <comment ref="G26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 столбце примечание  определите характе командировки
</t>
        </r>
      </text>
    </comment>
    <comment ref="I28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Приложением подготовить расшифровку к этой статье  с указанием департаментов
</t>
        </r>
      </text>
    </comment>
    <comment ref="G29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</t>
        </r>
      </text>
    </comment>
    <comment ref="G29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(отдельными строками)</t>
        </r>
      </text>
    </comment>
    <comment ref="G30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</t>
        </r>
      </text>
    </comment>
    <comment ref="G30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</t>
        </r>
      </text>
    </comment>
    <comment ref="G3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</t>
        </r>
      </text>
    </comment>
    <comment ref="AF39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Новый генеральный директор</t>
        </r>
      </text>
    </comment>
    <comment ref="G407" authorId="0">
      <text>
        <r>
          <rPr>
            <b/>
            <sz val="9"/>
            <color indexed="81"/>
            <rFont val="Tahoma"/>
            <family val="2"/>
            <charset val="204"/>
          </rPr>
          <t>Автор:
Расшифровка по поставщикам</t>
        </r>
      </text>
    </comment>
    <comment ref="G40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по поставщикам</t>
        </r>
      </text>
    </comment>
    <comment ref="G40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по поставщикам</t>
        </r>
      </text>
    </comment>
    <comment ref="G4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по поставщикам</t>
        </r>
      </text>
    </comment>
    <comment ref="G41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(отдельными строками)</t>
        </r>
      </text>
    </comment>
    <comment ref="G4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Расшифровка (отдельными строками)</t>
        </r>
      </text>
    </comment>
  </commentList>
</comments>
</file>

<file path=xl/sharedStrings.xml><?xml version="1.0" encoding="utf-8"?>
<sst xmlns="http://schemas.openxmlformats.org/spreadsheetml/2006/main" count="8705" uniqueCount="1235">
  <si>
    <t>Год</t>
  </si>
  <si>
    <t>ЦФО</t>
  </si>
  <si>
    <t>Код (Д/Р)</t>
  </si>
  <si>
    <t>Подстатья- 1</t>
  </si>
  <si>
    <t>Подстатья- 2</t>
  </si>
  <si>
    <t>Кол-во за год, шт.</t>
  </si>
  <si>
    <t>Цена, руб.</t>
  </si>
  <si>
    <t>Р</t>
  </si>
  <si>
    <t>Рекламно-информационные материалы</t>
  </si>
  <si>
    <t>Реклама</t>
  </si>
  <si>
    <t>Производство рекламы</t>
  </si>
  <si>
    <t>Реклама на ТВ</t>
  </si>
  <si>
    <t>Реклама на радио</t>
  </si>
  <si>
    <t>Реклама в печатных изданиях</t>
  </si>
  <si>
    <t>Сувенирная продукция</t>
  </si>
  <si>
    <t>Командировочные расходы</t>
  </si>
  <si>
    <t>ГСМ</t>
  </si>
  <si>
    <t>прочие</t>
  </si>
  <si>
    <t>Представительские расходы</t>
  </si>
  <si>
    <t>Прочие расходы</t>
  </si>
  <si>
    <t>Прочие операционные доходы</t>
  </si>
  <si>
    <t>доход от продажи основных средств</t>
  </si>
  <si>
    <t>Внереализационные доходы</t>
  </si>
  <si>
    <t>курсовая разница положительная</t>
  </si>
  <si>
    <t>проценты по депозиту</t>
  </si>
  <si>
    <t>проценты по договорам займа и прочим договорам</t>
  </si>
  <si>
    <t>штрафы, пени, неустойки</t>
  </si>
  <si>
    <t>упаковочные работы</t>
  </si>
  <si>
    <t>Почтовые расходы</t>
  </si>
  <si>
    <t>прочая доставка</t>
  </si>
  <si>
    <t>Услуги таможенного брокера</t>
  </si>
  <si>
    <t>Амортизация</t>
  </si>
  <si>
    <t>Расходы на оплату труда</t>
  </si>
  <si>
    <t>Налоги с ФОТ</t>
  </si>
  <si>
    <t>налоги с ФОТ (ИТ)</t>
  </si>
  <si>
    <t>налоги с ФОТ (ПР)</t>
  </si>
  <si>
    <t>Услуги сторонних организаций</t>
  </si>
  <si>
    <t>Содержание офиса</t>
  </si>
  <si>
    <t>Содержание склада</t>
  </si>
  <si>
    <t>Аренда склада</t>
  </si>
  <si>
    <t>Ремонт склада</t>
  </si>
  <si>
    <t xml:space="preserve">Прочие </t>
  </si>
  <si>
    <t>страхование имущества</t>
  </si>
  <si>
    <t>Списание МПЗ</t>
  </si>
  <si>
    <t>Комиссия банка</t>
  </si>
  <si>
    <t>Штрафы, пени</t>
  </si>
  <si>
    <t>Курсовые разницы отрицательные</t>
  </si>
  <si>
    <t xml:space="preserve">прочие </t>
  </si>
  <si>
    <t>Налоги</t>
  </si>
  <si>
    <t>Налог на имущество</t>
  </si>
  <si>
    <t>Транспортный налог</t>
  </si>
  <si>
    <t>Налог на прибыль</t>
  </si>
  <si>
    <t>Плата за загрязнение окружающей среды</t>
  </si>
  <si>
    <t>Страхование</t>
  </si>
  <si>
    <t>Д</t>
  </si>
  <si>
    <t>Услуги связи для терминалов</t>
  </si>
  <si>
    <t>командировочные расходы (ИТ)</t>
  </si>
  <si>
    <t>Услуги связи и Интернета</t>
  </si>
  <si>
    <t>Мобильная связь для персонала</t>
  </si>
  <si>
    <t>Мобильная связь для персонала (ИТ)</t>
  </si>
  <si>
    <t>Мобильная связь для персонала (ПР)</t>
  </si>
  <si>
    <t>Телефония в офисе</t>
  </si>
  <si>
    <t>Телефония на складе</t>
  </si>
  <si>
    <t>Интернет в офисе</t>
  </si>
  <si>
    <t>Интернет на складе</t>
  </si>
  <si>
    <t>Интернет для торговых представителей</t>
  </si>
  <si>
    <t>обучение сотрудников (ИТ)</t>
  </si>
  <si>
    <t>представительские расходы (ИТ )</t>
  </si>
  <si>
    <t>списание МПЗ (ИТ)</t>
  </si>
  <si>
    <t>прочие расходы (ИТ)</t>
  </si>
  <si>
    <t>ДМС (ИТ)</t>
  </si>
  <si>
    <t>ИТ</t>
  </si>
  <si>
    <t>Расходы на проведение тиража</t>
  </si>
  <si>
    <t>Организация проекта</t>
  </si>
  <si>
    <t>Приглашение звезд и гостей в студию</t>
  </si>
  <si>
    <t>командировочные расходы (ПР)</t>
  </si>
  <si>
    <t>обучение сотрудников (ПР)</t>
  </si>
  <si>
    <t>PR-мероприятия</t>
  </si>
  <si>
    <t>Разработка и поддержка Web-caйта</t>
  </si>
  <si>
    <t>Проведение социальных акций</t>
  </si>
  <si>
    <t>представительские расходы (ПР)</t>
  </si>
  <si>
    <t>списание МПЗ (ПР)</t>
  </si>
  <si>
    <t>прочие расходы (ПР)</t>
  </si>
  <si>
    <t>ДМС (ПР)</t>
  </si>
  <si>
    <t>ПР</t>
  </si>
  <si>
    <t>"Счастливые сердца"</t>
  </si>
  <si>
    <t>"6 из 40"</t>
  </si>
  <si>
    <t>возмещение расходов на связь</t>
  </si>
  <si>
    <t>Комиссионные вознаграждения агентам</t>
  </si>
  <si>
    <t>комиссионные вознаграждения за продажу ("Счастливые сердца")</t>
  </si>
  <si>
    <t>Расходы на торговых представителей</t>
  </si>
  <si>
    <t>суточные</t>
  </si>
  <si>
    <t>проживание</t>
  </si>
  <si>
    <t>проезд</t>
  </si>
  <si>
    <t>Прочие операционные расходы</t>
  </si>
  <si>
    <t>Статья затрат/дохода</t>
  </si>
  <si>
    <t>(пусто)</t>
  </si>
  <si>
    <t>Общий итог</t>
  </si>
  <si>
    <t>Р Итог</t>
  </si>
  <si>
    <t>Командировочные расходы Итог</t>
  </si>
  <si>
    <t>Почтовые расходы Итог</t>
  </si>
  <si>
    <t>Представительские расходы Итог</t>
  </si>
  <si>
    <t>Прочие расходы Итог</t>
  </si>
  <si>
    <t>Расходы на оплату труда Итог</t>
  </si>
  <si>
    <t>Производство и трансляция программы "6 из 40"</t>
  </si>
  <si>
    <t>Страхование Итог</t>
  </si>
  <si>
    <t>(Все)</t>
  </si>
  <si>
    <t>Данные</t>
  </si>
  <si>
    <t>Д/Р</t>
  </si>
  <si>
    <t>Non-trade incomes</t>
  </si>
  <si>
    <t>Currency exchange gain</t>
  </si>
  <si>
    <t>Interest on deposit</t>
  </si>
  <si>
    <t>Interest on loan and other contracts</t>
  </si>
  <si>
    <t>others</t>
  </si>
  <si>
    <t>Fines, penalties</t>
  </si>
  <si>
    <t>Game turn-over</t>
  </si>
  <si>
    <t>Other operating incomes</t>
  </si>
  <si>
    <t>compensation of communication expenses</t>
  </si>
  <si>
    <t>income from permanent assets' sale</t>
  </si>
  <si>
    <t>Costs on informational  support (IT)</t>
  </si>
  <si>
    <t>Voluntary medical insurance (IT)</t>
  </si>
  <si>
    <t>Voluntary medical insurance (PR)</t>
  </si>
  <si>
    <t>Voluntary medical insurance (FAD)</t>
  </si>
  <si>
    <t>Voluntary medical insurance (Top-management)</t>
  </si>
  <si>
    <t>property insurance</t>
  </si>
  <si>
    <t>PR-actions</t>
  </si>
  <si>
    <t>social actions carrying out</t>
  </si>
  <si>
    <t>Web-site working out and support</t>
  </si>
  <si>
    <t>loan charge</t>
  </si>
  <si>
    <t>Bank commissions</t>
  </si>
  <si>
    <t>Currency exchange loss</t>
  </si>
  <si>
    <t>Costs on informational  support (M&amp;SD)</t>
  </si>
  <si>
    <t>Hospitality expenses</t>
  </si>
  <si>
    <t>Hospitality expenses (IT)</t>
  </si>
  <si>
    <t>Hospitality expenses (PR)</t>
  </si>
  <si>
    <t>Hospitality expenses (Top-management)</t>
  </si>
  <si>
    <t>Hospitality expenses (FAD)</t>
  </si>
  <si>
    <t>Commission to agents</t>
  </si>
  <si>
    <t>"Happy hearts"</t>
  </si>
  <si>
    <t>Taxes</t>
  </si>
  <si>
    <t>Property tax</t>
  </si>
  <si>
    <t>Transport tax</t>
  </si>
  <si>
    <t>Profit tax</t>
  </si>
  <si>
    <t>Payment for negative effect on environment</t>
  </si>
  <si>
    <t>employees' training (FAD)</t>
  </si>
  <si>
    <t>employees' training (IT)</t>
  </si>
  <si>
    <t>employees' training (PR)</t>
  </si>
  <si>
    <t>employees' training (Top-management)</t>
  </si>
  <si>
    <t>Deductions to the social fund</t>
  </si>
  <si>
    <t>Postage</t>
  </si>
  <si>
    <t>other dispatch (IT)</t>
  </si>
  <si>
    <t>other dispatch (PR)</t>
  </si>
  <si>
    <t>other dispatch (FAD)</t>
  </si>
  <si>
    <t>other dispatch (Top-management)</t>
  </si>
  <si>
    <t>Hospitality expenses (M&amp;SD)</t>
  </si>
  <si>
    <t>Lottery prize fund</t>
  </si>
  <si>
    <t>self-cost of the sold permanent assets</t>
  </si>
  <si>
    <t>Other operating costs</t>
  </si>
  <si>
    <t>Other expenses</t>
  </si>
  <si>
    <t>Payroll costs</t>
  </si>
  <si>
    <t>salary (FAD)</t>
  </si>
  <si>
    <t>compensation (FAD)</t>
  </si>
  <si>
    <t>bonus (FAD)</t>
  </si>
  <si>
    <t>salary (IT)</t>
  </si>
  <si>
    <t>compensation (IT)</t>
  </si>
  <si>
    <t>bonus (IT)</t>
  </si>
  <si>
    <t>salary (PR)</t>
  </si>
  <si>
    <t>compensation (PR)</t>
  </si>
  <si>
    <t>bonus (PR)</t>
  </si>
  <si>
    <t>salary (Top-management)</t>
  </si>
  <si>
    <t>compensation (Top-management)</t>
  </si>
  <si>
    <t>bonus (Top-management)</t>
  </si>
  <si>
    <t>Drawing organization costs</t>
  </si>
  <si>
    <t>Project organization</t>
  </si>
  <si>
    <t>Press coverage of the drawing results (magazines, newspapers, TV)</t>
  </si>
  <si>
    <t>Invitation of stars in studio</t>
  </si>
  <si>
    <t>Other costs</t>
  </si>
  <si>
    <t>Corporate vehicles maintenance costs</t>
  </si>
  <si>
    <t>Expenses on sales representatives</t>
  </si>
  <si>
    <t>Packaging costs</t>
  </si>
  <si>
    <t>packaging work</t>
  </si>
  <si>
    <t xml:space="preserve">Advertising </t>
  </si>
  <si>
    <t>Advertising production</t>
  </si>
  <si>
    <t>Outdoor advertising</t>
  </si>
  <si>
    <t>BTL (promo-actions)</t>
  </si>
  <si>
    <t>Advertising on TV</t>
  </si>
  <si>
    <t>Advertising on radio</t>
  </si>
  <si>
    <t>Advertising in magazines, newspapers</t>
  </si>
  <si>
    <t>Souvenir production</t>
  </si>
  <si>
    <t>Office maintenance</t>
  </si>
  <si>
    <t>office rent</t>
  </si>
  <si>
    <t>communal services for the office</t>
  </si>
  <si>
    <t>cleaning service</t>
  </si>
  <si>
    <t>office security</t>
  </si>
  <si>
    <t>administrative costs of the office</t>
  </si>
  <si>
    <t>office repair</t>
  </si>
  <si>
    <t>Warehouse rent</t>
  </si>
  <si>
    <t>communal services for the warehouse</t>
  </si>
  <si>
    <t>warehouse repair</t>
  </si>
  <si>
    <t xml:space="preserve">loading/discharging </t>
  </si>
  <si>
    <t>Inventories writing off</t>
  </si>
  <si>
    <t>Inventories writing off (IT)</t>
  </si>
  <si>
    <t>Inventories writing off (FAD)</t>
  </si>
  <si>
    <t>Inventories writing off (Top-management)</t>
  </si>
  <si>
    <t>Insurance</t>
  </si>
  <si>
    <t>Transport services costs</t>
  </si>
  <si>
    <t>delivery to agents</t>
  </si>
  <si>
    <t>other delivery</t>
  </si>
  <si>
    <t>Communication services for terminals</t>
  </si>
  <si>
    <t xml:space="preserve">Communication and Internet services </t>
  </si>
  <si>
    <t>Data-center rent</t>
  </si>
  <si>
    <t>Communication channel rent(between office and data-center)</t>
  </si>
  <si>
    <t>Access to the Internet (in Data-center)</t>
  </si>
  <si>
    <t>Internet in the office</t>
  </si>
  <si>
    <t>internet for sales representatives</t>
  </si>
  <si>
    <t>Internet in the warehouse</t>
  </si>
  <si>
    <t>mobile communication for employees</t>
  </si>
  <si>
    <t>telephony in the office</t>
  </si>
  <si>
    <t>telephony in the warehouse</t>
  </si>
  <si>
    <t>Outsourced services</t>
  </si>
  <si>
    <t>Customs broker services</t>
  </si>
  <si>
    <t>Amortization</t>
  </si>
  <si>
    <t>other amortization</t>
  </si>
  <si>
    <t>Business trip costs</t>
  </si>
  <si>
    <t>Business trip costs(M&amp;SD)</t>
  </si>
  <si>
    <t>Business trip costs (IT)</t>
  </si>
  <si>
    <t>Business trip costs (PR)</t>
  </si>
  <si>
    <t>Business trip costs (Top-management)</t>
  </si>
  <si>
    <t>Business trip costs (FAD)</t>
  </si>
  <si>
    <t>accomodation</t>
  </si>
  <si>
    <t>daily allowance</t>
  </si>
  <si>
    <t>transit</t>
  </si>
  <si>
    <t>selling commission ("Happy hearts")</t>
  </si>
  <si>
    <t>PETROLEUM PRODUCTS</t>
  </si>
  <si>
    <t>car wash</t>
  </si>
  <si>
    <t>car parking</t>
  </si>
  <si>
    <t xml:space="preserve"> technical services for car</t>
  </si>
  <si>
    <t>car repair</t>
  </si>
  <si>
    <t>car security</t>
  </si>
  <si>
    <t>mobile communication for employees (IT)</t>
  </si>
  <si>
    <t>mobile communication for employees (PR)</t>
  </si>
  <si>
    <t>mobile communication for employees (Top-management)</t>
  </si>
  <si>
    <t>mobile communication for employees (FAD)</t>
  </si>
  <si>
    <t>September, rub.</t>
  </si>
  <si>
    <t>October, rub.</t>
  </si>
  <si>
    <t>November, rub.</t>
  </si>
  <si>
    <t>December, rub.</t>
  </si>
  <si>
    <t>приобретение  оборудования/имущества (ИТ)</t>
  </si>
  <si>
    <t>приобретение  оборудования/имущества (ПР)</t>
  </si>
  <si>
    <t xml:space="preserve">услуги сторонних организаций (ИТ) </t>
  </si>
  <si>
    <t>Equipment/property acquisition (IT)</t>
  </si>
  <si>
    <t>Software acquisition (IT)</t>
  </si>
  <si>
    <t>Equipment/property acquisition (PR)</t>
  </si>
  <si>
    <t>Equipment/property acquisition (Top-management)</t>
  </si>
  <si>
    <t xml:space="preserve">Outsourced services (FAD) </t>
  </si>
  <si>
    <t xml:space="preserve">Outsourced services (IT) </t>
  </si>
  <si>
    <t>Налоги с ФОТ Итог</t>
  </si>
  <si>
    <t xml:space="preserve"> September, rub.</t>
  </si>
  <si>
    <t xml:space="preserve"> October, rub.</t>
  </si>
  <si>
    <t xml:space="preserve"> November, rub.</t>
  </si>
  <si>
    <t xml:space="preserve"> December, rub.</t>
  </si>
  <si>
    <t>January, rub.</t>
  </si>
  <si>
    <t>February, rub.</t>
  </si>
  <si>
    <t>March, rub.</t>
  </si>
  <si>
    <t>April, rub.</t>
  </si>
  <si>
    <t>May, rub.</t>
  </si>
  <si>
    <t>June, rub.</t>
  </si>
  <si>
    <t>July, rub.</t>
  </si>
  <si>
    <t>August, rub.</t>
  </si>
  <si>
    <t xml:space="preserve"> January, rub.</t>
  </si>
  <si>
    <t xml:space="preserve"> February, rub.</t>
  </si>
  <si>
    <t xml:space="preserve"> March, rub.</t>
  </si>
  <si>
    <t xml:space="preserve"> April, rub.</t>
  </si>
  <si>
    <t xml:space="preserve"> May, rub.</t>
  </si>
  <si>
    <t xml:space="preserve"> June, rub.</t>
  </si>
  <si>
    <t xml:space="preserve"> July, rub.</t>
  </si>
  <si>
    <t xml:space="preserve"> August, rub.</t>
  </si>
  <si>
    <t>Warehouse maintanance</t>
  </si>
  <si>
    <t>Наружная реклама</t>
  </si>
  <si>
    <t>Inventories writing off (PR)</t>
  </si>
  <si>
    <t>Таможенные платежи</t>
  </si>
  <si>
    <t>Customs payments</t>
  </si>
  <si>
    <t>expendable materials</t>
  </si>
  <si>
    <t xml:space="preserve">Инвестиционные затраты </t>
  </si>
  <si>
    <t>прочая амортизация</t>
  </si>
  <si>
    <t>амортизация лотерейного оборудования/имущества</t>
  </si>
  <si>
    <t>Консультационные услуги</t>
  </si>
  <si>
    <t>Payroll taxes</t>
  </si>
  <si>
    <t>Payroll taxes (IT)</t>
  </si>
  <si>
    <t>Payroll taxes (PR)</t>
  </si>
  <si>
    <t>Payroll taxes (Top-management)</t>
  </si>
  <si>
    <t>Payroll taxes (FAD)</t>
  </si>
  <si>
    <t>Consulting services</t>
  </si>
  <si>
    <t>amortization of lottery equipment/property</t>
  </si>
  <si>
    <t xml:space="preserve">Investment costs </t>
  </si>
  <si>
    <t>Примечания (срок для заказа, изготовления, поставки и т.д.)</t>
  </si>
  <si>
    <t>Для отчета</t>
  </si>
  <si>
    <t>(несколько элементов)</t>
  </si>
  <si>
    <t>Для справочника</t>
  </si>
  <si>
    <t>Внереализационные доходыкурсовая разница положительная</t>
  </si>
  <si>
    <t>Внереализационные доходыпроценты по депозиту</t>
  </si>
  <si>
    <t>Внереализационные доходыпроценты по договорам займа и прочим договорам</t>
  </si>
  <si>
    <t>Внереализационные доходыпрочие</t>
  </si>
  <si>
    <t>Внереализационные доходыштрафы, пени, неустойки</t>
  </si>
  <si>
    <t>Командировочные расходыкомандировочные расходы (ИТ)</t>
  </si>
  <si>
    <t>Командировочные расходыкомандировочные расходы (ПР)</t>
  </si>
  <si>
    <t>Налоги с ФОТналоги с ФОТ (ИТ)</t>
  </si>
  <si>
    <t>Налоги с ФОТналоги с ФОТ (ПР)</t>
  </si>
  <si>
    <t>НалогиНалог на имущество</t>
  </si>
  <si>
    <t>НалогиПлата за загрязнение окружающей среды</t>
  </si>
  <si>
    <t>НалогиТранспортный налог</t>
  </si>
  <si>
    <t>Представительские расходыпредставительские расходы (ИТ )</t>
  </si>
  <si>
    <t>Представительские расходыпредставительские расходы (ПР)</t>
  </si>
  <si>
    <t>Прочие операционные доходывозмещение расходов на связь</t>
  </si>
  <si>
    <t>Прочие операционные доходыдоход от продажи основных средств</t>
  </si>
  <si>
    <t>Прочие расходыпрочие расходы (ИТ)</t>
  </si>
  <si>
    <t>Прочие расходыпрочие расходы (ПР)</t>
  </si>
  <si>
    <t>Расходы на проведение тиражаОрганизация проекта</t>
  </si>
  <si>
    <t>Расходы на проведение тиражаПриглашение звезд и гостей в студию</t>
  </si>
  <si>
    <t>Расходы на проведение тиражаПроизводство и трансляция программы "6 из 40"</t>
  </si>
  <si>
    <t>Расходы на проведение тиражаПрочие расходы</t>
  </si>
  <si>
    <t>Содержание складаАренда склада</t>
  </si>
  <si>
    <t xml:space="preserve">Содержание складаПрочие </t>
  </si>
  <si>
    <t>Содержание складаРемонт склада</t>
  </si>
  <si>
    <t>Услуги связи и ИнтернетаИнтернет в офисе</t>
  </si>
  <si>
    <t>Услуги связи и ИнтернетаИнтернет для торговых представителей</t>
  </si>
  <si>
    <t>Услуги связи и ИнтернетаИнтернет на складе</t>
  </si>
  <si>
    <t>Услуги связи и ИнтернетаМобильная связь для персонала</t>
  </si>
  <si>
    <t>Услуги связи и ИнтернетаТелефония в офисе</t>
  </si>
  <si>
    <t>Услуги связи и ИнтернетаТелефония на складе</t>
  </si>
  <si>
    <t xml:space="preserve">Услуги сторонних организацийуслуги сторонних организаций (ИТ) </t>
  </si>
  <si>
    <t>в т.ч.</t>
  </si>
  <si>
    <t>Маржинальная прибыль всего</t>
  </si>
  <si>
    <t>Постоянные Расходы</t>
  </si>
  <si>
    <t>Прибыль от продаж</t>
  </si>
  <si>
    <t xml:space="preserve">    Прибыль до налогообложения</t>
  </si>
  <si>
    <t>Чистая прибыль</t>
  </si>
  <si>
    <t>Total Marginal profit</t>
  </si>
  <si>
    <t>Profit on sales</t>
  </si>
  <si>
    <t>Profit before taxation</t>
  </si>
  <si>
    <t>Net profit</t>
  </si>
  <si>
    <t>Cost type</t>
  </si>
  <si>
    <t>Возмещение расходов на связь</t>
  </si>
  <si>
    <t>руб.</t>
  </si>
  <si>
    <t>Количество ставок</t>
  </si>
  <si>
    <t>September</t>
  </si>
  <si>
    <t>Oktober</t>
  </si>
  <si>
    <t>November</t>
  </si>
  <si>
    <t>December</t>
  </si>
  <si>
    <t>March</t>
  </si>
  <si>
    <t>April</t>
  </si>
  <si>
    <t>July</t>
  </si>
  <si>
    <t>August</t>
  </si>
  <si>
    <t>Маржинальная прибыль-1</t>
  </si>
  <si>
    <t>measure unit</t>
  </si>
  <si>
    <t>plan</t>
  </si>
  <si>
    <t>actual</t>
  </si>
  <si>
    <t>% deviation</t>
  </si>
  <si>
    <t>January</t>
  </si>
  <si>
    <t>February</t>
  </si>
  <si>
    <t>May</t>
  </si>
  <si>
    <t>June</t>
  </si>
  <si>
    <t>Total 1st quarter</t>
  </si>
  <si>
    <t>Total 6 months</t>
  </si>
  <si>
    <t>Total 9 months</t>
  </si>
  <si>
    <t>TOTAL 2010</t>
  </si>
  <si>
    <t>разработка и поддержка Web-caйта</t>
  </si>
  <si>
    <t>проведение социальных акций</t>
  </si>
  <si>
    <t>PR-мероприятияпроведение социальных акций</t>
  </si>
  <si>
    <t>PR-мероприятияпрочие</t>
  </si>
  <si>
    <t>PR-мероприятияразработка и поддержка Web-caйта</t>
  </si>
  <si>
    <t>Промо-акции</t>
  </si>
  <si>
    <t>Прочая реклама</t>
  </si>
  <si>
    <t>Дотации в Призовой фонд лотереи</t>
  </si>
  <si>
    <t>Дотации в Призовой фонд лотереи по бесплатным ставкам</t>
  </si>
  <si>
    <t>Курсовая разница положительная</t>
  </si>
  <si>
    <t>Проценты по депозиту</t>
  </si>
  <si>
    <t>Проценты по договорам займа и прочим договорам</t>
  </si>
  <si>
    <t>Прочие</t>
  </si>
  <si>
    <t>Штрафы, пени, неустойки</t>
  </si>
  <si>
    <t>Выручка от реализации лотереи</t>
  </si>
  <si>
    <t>Доход от продажи основных средств</t>
  </si>
  <si>
    <t xml:space="preserve">Информационная поддержка </t>
  </si>
  <si>
    <t>ТП лотерейного оборудования</t>
  </si>
  <si>
    <t>ТП центра обработки данных</t>
  </si>
  <si>
    <t>ТП прочего оборудования</t>
  </si>
  <si>
    <t>ТП программного обеспечения для лотерейного оборудования</t>
  </si>
  <si>
    <t>ТП программного обеспечения для центра обработки данных</t>
  </si>
  <si>
    <t>ТП программного обеспечения для прочего оборудования</t>
  </si>
  <si>
    <t>Страхование имущества</t>
  </si>
  <si>
    <t>Пресс-мониторинг</t>
  </si>
  <si>
    <t>Командировочные расходы (ИТ)</t>
  </si>
  <si>
    <t>Командировочные расходы (ПР)</t>
  </si>
  <si>
    <t>Комиссионные вознаграждения за выплату выигрыша ("6 из 40")</t>
  </si>
  <si>
    <t>Премиальные вознаграждения ("6 из 40")</t>
  </si>
  <si>
    <t>Комиссионные вознаграждения за продажу ("Счастливые сердца")</t>
  </si>
  <si>
    <t>Комиссионные вознаграждения за продажу ("6 из 40")</t>
  </si>
  <si>
    <t>Обучение сотрудников (ИТ)</t>
  </si>
  <si>
    <t>Обучение сотрудников (ПР)</t>
  </si>
  <si>
    <t>Целевые отчисления от лотереи</t>
  </si>
  <si>
    <t>Программное обеспечение (ПО)</t>
  </si>
  <si>
    <t>Прочая рассылка документации (ИТ)</t>
  </si>
  <si>
    <t>Прочая рассылка документации (ПР)</t>
  </si>
  <si>
    <t>Призовой фонд лотереи</t>
  </si>
  <si>
    <t>Остаточная стоимость основных средств</t>
  </si>
  <si>
    <t>Прочие выплаты (ИТ)</t>
  </si>
  <si>
    <t>Прочие выплаты (ПР)</t>
  </si>
  <si>
    <t>Заработная плата (ИТ)</t>
  </si>
  <si>
    <t>Заработная плата (ПР)</t>
  </si>
  <si>
    <t>Премиальные (ИТ)</t>
  </si>
  <si>
    <t>Премиальные (ПР)</t>
  </si>
  <si>
    <t>Освещение результатов тиража в СМИ</t>
  </si>
  <si>
    <t>Содержание автотранспорта</t>
  </si>
  <si>
    <t>Мойка а/м</t>
  </si>
  <si>
    <t>Система безопасности а/м</t>
  </si>
  <si>
    <t>Техническое обслуживание</t>
  </si>
  <si>
    <t>Стоянка а/м</t>
  </si>
  <si>
    <t>Затраты на упаковку расходных материалов</t>
  </si>
  <si>
    <t>Упаковочные работы</t>
  </si>
  <si>
    <t>Аренда офиса</t>
  </si>
  <si>
    <t>Канцтовары</t>
  </si>
  <si>
    <t>Уборка офиса</t>
  </si>
  <si>
    <t xml:space="preserve">Коммунальные услуги </t>
  </si>
  <si>
    <t>Ремонт офиса</t>
  </si>
  <si>
    <t>Охрана офиса</t>
  </si>
  <si>
    <t>Хозяйственные расходы</t>
  </si>
  <si>
    <t xml:space="preserve">Услуги погрузки-разгрузки </t>
  </si>
  <si>
    <t>Транспортные расходы</t>
  </si>
  <si>
    <t>Доставка расходных материалов агентам</t>
  </si>
  <si>
    <t>Прочая доставка</t>
  </si>
  <si>
    <t>Аренда Центра обработки данных</t>
  </si>
  <si>
    <t>Доступ в Интернет в Центре обработки данных</t>
  </si>
  <si>
    <t xml:space="preserve">Аренда канала связи </t>
  </si>
  <si>
    <t>Амортизация лотерейного оборудования/имущества</t>
  </si>
  <si>
    <t>Прочая амортизация</t>
  </si>
  <si>
    <t>Аудит</t>
  </si>
  <si>
    <t>Упаковочные материалы</t>
  </si>
  <si>
    <t>Содержание офисаАренда офиса</t>
  </si>
  <si>
    <t>Содержание офисаОхрана офиса</t>
  </si>
  <si>
    <t>Содержание офисаКанцтовары</t>
  </si>
  <si>
    <t>Содержание офисаРемонт офиса</t>
  </si>
  <si>
    <t>Содержание офисаПрочие</t>
  </si>
  <si>
    <t>Целевые отчисления от лотереи"Счастливые сердца"</t>
  </si>
  <si>
    <t>Прочие операционные доходыПрочие</t>
  </si>
  <si>
    <t>Затраты на упаковку расходных материаловУпаковочные материалы</t>
  </si>
  <si>
    <t>Затраты на упаковку расходных материаловупаковочные работы</t>
  </si>
  <si>
    <t>Транспортные расходыДоставка расходных материалов агентам</t>
  </si>
  <si>
    <t>Транспортные расходыпрочая доставка</t>
  </si>
  <si>
    <t xml:space="preserve">Содержание офисаКоммунальные услуги </t>
  </si>
  <si>
    <t>Содержание офисаУборка офиса</t>
  </si>
  <si>
    <t>Содержание офисаХозяйственные расходы</t>
  </si>
  <si>
    <t xml:space="preserve">Содержание складаУслуги погрузки-разгрузки </t>
  </si>
  <si>
    <t>Информационная поддержка (ИТ)</t>
  </si>
  <si>
    <t>Расходы на оплату трудаЗаработная плата (ИТ)</t>
  </si>
  <si>
    <t>Прочие операционные расходыПрочие</t>
  </si>
  <si>
    <t>Расходы на оплату трудаПрочие выплаты (ИТ)</t>
  </si>
  <si>
    <t>Информационная поддержка Информационная поддержка (ИТ)</t>
  </si>
  <si>
    <t>Услуги связи и ИнтернетаАренда Центра обработки данных</t>
  </si>
  <si>
    <t xml:space="preserve">Услуги связи и ИнтернетаАренда канала связи </t>
  </si>
  <si>
    <t>Услуги связи и ИнтернетаДоступ в Интернет в Центре обработки данных</t>
  </si>
  <si>
    <t>Почтовые расходыПрочая рассылка документации (ИТ)</t>
  </si>
  <si>
    <t>Расходы на оплату трудаПрочие выплаты (ПР)</t>
  </si>
  <si>
    <t>Расходы на проведение тиражаСувенирная продукция</t>
  </si>
  <si>
    <t>Расходы на проведение тиражаОсвещение результатов тиража в СМИ</t>
  </si>
  <si>
    <t>Почтовые расходыПрочая рассылка документации (ПР)</t>
  </si>
  <si>
    <t>Расходы на оплату трудаПремиальные (ИТ)</t>
  </si>
  <si>
    <t>Расходы на оплату трудаПремиальные (ПР)</t>
  </si>
  <si>
    <t>Informational  support</t>
  </si>
  <si>
    <t>Software</t>
  </si>
  <si>
    <t>Audit</t>
  </si>
  <si>
    <t>incl.</t>
  </si>
  <si>
    <t>Permanent costs</t>
  </si>
  <si>
    <t>Marginal profit - 1</t>
  </si>
  <si>
    <t>Costs on informational  support (FAD)</t>
  </si>
  <si>
    <t>Costs on informational  support (PR)</t>
  </si>
  <si>
    <t>Costs on informational  support (Top-management)</t>
  </si>
  <si>
    <t>Car insurance (M&amp;SD)</t>
  </si>
  <si>
    <t>Car insurance (Top-management)</t>
  </si>
  <si>
    <t>Press monitoring</t>
  </si>
  <si>
    <t>Dotations to the Lottery prize fund</t>
  </si>
  <si>
    <t>Dotations to the Lottery prize fund on free tips</t>
  </si>
  <si>
    <t>Subtype-1</t>
  </si>
  <si>
    <t>Subtype-2</t>
  </si>
  <si>
    <t>Информационная поддержка (ПР)</t>
  </si>
  <si>
    <t>Software for other equipment</t>
  </si>
  <si>
    <t>Информационная поддержка Информационная поддержка (ПР)</t>
  </si>
  <si>
    <t>PR-мероприятияСувенирная продукция</t>
  </si>
  <si>
    <t>Обучение партнеров</t>
  </si>
  <si>
    <t>Аgents' training</t>
  </si>
  <si>
    <t>Обучение сотрудников</t>
  </si>
  <si>
    <t>Еmployees' training</t>
  </si>
  <si>
    <t>Presentations for partners' organization costs (press conferences)</t>
  </si>
  <si>
    <t>Расходы на проведение презентаций для партнеров</t>
  </si>
  <si>
    <t>Расходы на оплату услуг ведущих программы "6 из 40"</t>
  </si>
  <si>
    <t>Расходы на оплату услуг юристов программы "6 из 40"</t>
  </si>
  <si>
    <t>Расходы будущих периодов</t>
  </si>
  <si>
    <t>Бланки лотерейных билетов "Счастливые сердца"</t>
  </si>
  <si>
    <t xml:space="preserve">Future periods' expenses </t>
  </si>
  <si>
    <t>Техническая поддержка (ТП) программного обеспечения</t>
  </si>
  <si>
    <t xml:space="preserve">Software technical support </t>
  </si>
  <si>
    <t>Data-center's software technical support</t>
  </si>
  <si>
    <t>Lottery equipment's software technical support</t>
  </si>
  <si>
    <t>Other equipment's software technical support</t>
  </si>
  <si>
    <t>Расходы, сформированные до начала проведения тиражной лотереи</t>
  </si>
  <si>
    <t>Expenses formed before drawing lottery carrying out</t>
  </si>
  <si>
    <t>PR-мероприятияРасходы на проведение презентаций для партнеров</t>
  </si>
  <si>
    <t>Обучение сотрудниковобучение сотрудников (ИТ)</t>
  </si>
  <si>
    <t>Обучение сотрудниковобучение сотрудников (ПР)</t>
  </si>
  <si>
    <t>Расходы на проведение тиражаРасходы на оплату услуг ведущих программы "6 из 40"</t>
  </si>
  <si>
    <t>Расходы на проведение тиражаРасходы на оплату услуг юристов программы "6 из 40"</t>
  </si>
  <si>
    <t>Обучение сотрудников Итог</t>
  </si>
  <si>
    <t>Employees' training</t>
  </si>
  <si>
    <t>Agents' training</t>
  </si>
  <si>
    <t>Затраты на новые проекты</t>
  </si>
  <si>
    <t>Новая тиражная лотерея</t>
  </si>
  <si>
    <t>Игровые бланки</t>
  </si>
  <si>
    <t>Price Increasing and New Game</t>
  </si>
  <si>
    <t>POS materials</t>
  </si>
  <si>
    <t>Betting slips</t>
  </si>
  <si>
    <t>Agents training</t>
  </si>
  <si>
    <t>Production Advertisments</t>
  </si>
  <si>
    <t>Sending advertisment and placing Billboards</t>
  </si>
  <si>
    <t>Дополнительное освещение спонсоринга</t>
  </si>
  <si>
    <t>Additional press coverage of sponsoring</t>
  </si>
  <si>
    <t>Customs VAT</t>
  </si>
  <si>
    <t>Дополнительная маркетинговая активность</t>
  </si>
  <si>
    <t>PR-мероприятияДополнительная маркетинговая активность</t>
  </si>
  <si>
    <t>Содержание офисаТехническое обслуживание</t>
  </si>
  <si>
    <t>dispatch to agents (FAD)</t>
  </si>
  <si>
    <t>dispatch to agents (M&amp;SD)</t>
  </si>
  <si>
    <t>Инвестиционные затраты  Итог</t>
  </si>
  <si>
    <t xml:space="preserve">Outsourced services (M&amp;SD) </t>
  </si>
  <si>
    <t xml:space="preserve">услуги сторонних организаций (ПР) </t>
  </si>
  <si>
    <t xml:space="preserve">Outsourced services (PR) </t>
  </si>
  <si>
    <t>Additional marketing activity</t>
  </si>
  <si>
    <t>Монтаж оборудования/имущества (ИТ)</t>
  </si>
  <si>
    <t>Приобретение компьютерного оборудования/имущества (ИТ)</t>
  </si>
  <si>
    <t>Приобретение компьютерного оборудования/имущества (ПР)</t>
  </si>
  <si>
    <t>Computer equipment/property acquisition (IT)</t>
  </si>
  <si>
    <t>Computer equipment/property acquisition (PR)</t>
  </si>
  <si>
    <t>Computer equipment/property acquisition (Top-management)</t>
  </si>
  <si>
    <t>Приобретение лотерейного оборудования/имущества (ИТ)</t>
  </si>
  <si>
    <t>Lottery equipment/property acquisition (IT)</t>
  </si>
  <si>
    <t>Приобретение прочего оборудования/имущества (ИТ)</t>
  </si>
  <si>
    <t>Приобретение прочего оборудования/имущества (ПР)</t>
  </si>
  <si>
    <t>Other equipment/property acuisition (IT)</t>
  </si>
  <si>
    <t>Other equipment/property acuisition (PR)</t>
  </si>
  <si>
    <t>Other equipment/property acuisition (Top-management)</t>
  </si>
  <si>
    <t>Монтаж оборудования/имущества (ПР)</t>
  </si>
  <si>
    <t>Equipment/property installation (IT)</t>
  </si>
  <si>
    <t>Equipment/property installation (PR)</t>
  </si>
  <si>
    <t>Equipment/property installation (Top-management)</t>
  </si>
  <si>
    <t>Приобретение серверного оборудования/имущества (ИТ)</t>
  </si>
  <si>
    <t>Server equipment/property acquisition (IT)</t>
  </si>
  <si>
    <t>Приобретение ПО для лотерейного оборудования</t>
  </si>
  <si>
    <t>Software for lottery equipment acquisition</t>
  </si>
  <si>
    <t>Приобретение ПО для прочего оборудования</t>
  </si>
  <si>
    <t>Software for other equipment acquisition</t>
  </si>
  <si>
    <t>Приобретение ПО для серверного оборудования</t>
  </si>
  <si>
    <t>Software for server equipment acquisition</t>
  </si>
  <si>
    <t>Приобретение программного обеспечения (ПО) (ИТ)</t>
  </si>
  <si>
    <t>Таможенные пошлины</t>
  </si>
  <si>
    <t>Таможенный НДС</t>
  </si>
  <si>
    <t>Customs duties</t>
  </si>
  <si>
    <t>Техническая поддержка (ТП) оборудования</t>
  </si>
  <si>
    <t>Technical support (TS) for equipment</t>
  </si>
  <si>
    <t xml:space="preserve">Outsourced services (Top-management) </t>
  </si>
  <si>
    <t>Покупка МПЗ</t>
  </si>
  <si>
    <t>Покупка МПЗ (ПР)</t>
  </si>
  <si>
    <t>Покупка МПЗ (ИТ)</t>
  </si>
  <si>
    <t>Inventories' purchase</t>
  </si>
  <si>
    <t>Inventories' purchase (M&amp;SD)</t>
  </si>
  <si>
    <t>Inventories' purchase (FAD)</t>
  </si>
  <si>
    <t>Inventories' purchase (PR)</t>
  </si>
  <si>
    <t>Inventories' purchase (IT)</t>
  </si>
  <si>
    <t>Inventories' purchase (Top-management)</t>
  </si>
  <si>
    <t>Поступление займов</t>
  </si>
  <si>
    <t>Поступление прочих займов</t>
  </si>
  <si>
    <t>Loans' receipt</t>
  </si>
  <si>
    <t>Receipt of loan from OLG</t>
  </si>
  <si>
    <t>Receipt of other loans</t>
  </si>
  <si>
    <t>Technical services</t>
  </si>
  <si>
    <t>Покупка МПЗ Итог</t>
  </si>
  <si>
    <t xml:space="preserve">Game turn-over </t>
  </si>
  <si>
    <t>Поступление займа от "Австрийских лотерей"</t>
  </si>
  <si>
    <t>депозит рублевый</t>
  </si>
  <si>
    <t>deposit rubles</t>
  </si>
  <si>
    <t>депозит евро</t>
  </si>
  <si>
    <t>deposit euro</t>
  </si>
  <si>
    <t>валютный счет</t>
  </si>
  <si>
    <t>account in euro</t>
  </si>
  <si>
    <t>account in rubles</t>
  </si>
  <si>
    <t>Name of cost/income type</t>
  </si>
  <si>
    <t>Наименование статьи затрат/дохода</t>
  </si>
  <si>
    <t>Техническая поддержка (ТП) оборудованияТП лотерейного оборудования</t>
  </si>
  <si>
    <t>Техническая поддержка (ТП) оборудованияТП центра обработки данных</t>
  </si>
  <si>
    <t>Техническая поддержка (ТП) оборудованияТП прочего оборудования</t>
  </si>
  <si>
    <t>Inventories purchase</t>
  </si>
  <si>
    <t>ФАО</t>
  </si>
  <si>
    <t>Списание МПЗ (ИТ)</t>
  </si>
  <si>
    <t>Списание МПЗ (ПР)</t>
  </si>
  <si>
    <t>"Джокер"</t>
  </si>
  <si>
    <t>"Joker"</t>
  </si>
  <si>
    <t>Комиссионные вознаграждения за выплату выигрыша ("Джокер")</t>
  </si>
  <si>
    <t>Комиссионные вознаграждения за продажу ("Джокер")</t>
  </si>
  <si>
    <t>Премиальные вознаграждения ("Джокер")</t>
  </si>
  <si>
    <t>payout commission ("Joker")</t>
  </si>
  <si>
    <t>selling commission ("Joker")</t>
  </si>
  <si>
    <t>premium pay ("Joker")</t>
  </si>
  <si>
    <t>Лицензионная плата OLG за использование игровой системы</t>
  </si>
  <si>
    <t>Licence fee to OLG (2,5% from Turn-over)</t>
  </si>
  <si>
    <t>Возврат займов</t>
  </si>
  <si>
    <t>Loans' return</t>
  </si>
  <si>
    <t>Rest of funds available on bank accounts in the beginning of the period</t>
  </si>
  <si>
    <t>Rest of funds available on bank accounts in the end of the period</t>
  </si>
  <si>
    <t>справочно</t>
  </si>
  <si>
    <t>Средняя выручка с терминала</t>
  </si>
  <si>
    <t>Цена ставки</t>
  </si>
  <si>
    <t>Cost/income type</t>
  </si>
  <si>
    <t>Subtype - 1</t>
  </si>
  <si>
    <t>Subtype - 2</t>
  </si>
  <si>
    <t>Quantity of terminals</t>
  </si>
  <si>
    <t>Average sales from 1 terminal</t>
  </si>
  <si>
    <t>Bet price</t>
  </si>
  <si>
    <t>Quantity of bets</t>
  </si>
  <si>
    <t>налоги с ФОТ (Администрация)</t>
  </si>
  <si>
    <t>ОСАГО, КАСКО (Администрация)</t>
  </si>
  <si>
    <t>заработная плата (Администрация)</t>
  </si>
  <si>
    <t>Прочие выплаты (Администрация)</t>
  </si>
  <si>
    <t>Премиальные (Администрация)</t>
  </si>
  <si>
    <t>ДМС (Администрация)</t>
  </si>
  <si>
    <t>командировочные расходы (Администрация)</t>
  </si>
  <si>
    <t>обучение сотрудников (Администрация)</t>
  </si>
  <si>
    <t>представительские расходы (Администрация)</t>
  </si>
  <si>
    <t>Списание МПЗ (Администрация)</t>
  </si>
  <si>
    <t>Покупка МПЗ (Администрация)</t>
  </si>
  <si>
    <t>Информационная поддержка (Администрация)</t>
  </si>
  <si>
    <t>приобретение  оборудования/имущества (Администрация)</t>
  </si>
  <si>
    <t>Прочая рассылка документации (Администрация)</t>
  </si>
  <si>
    <t>Мобильная связь для персонала (Администрация)</t>
  </si>
  <si>
    <t>Приобретение компьютерного оборудования/имущества (Администрация)</t>
  </si>
  <si>
    <t>Приобретение прочего оборудования/имущества (Администрация)</t>
  </si>
  <si>
    <t>Монтаж оборудования/имущества (Администрация)</t>
  </si>
  <si>
    <t>Командировочные расходы (Администрация)</t>
  </si>
  <si>
    <t>Обучение сотрудников (Администрация)</t>
  </si>
  <si>
    <t>Заработная плата (Администрация)</t>
  </si>
  <si>
    <t>списание МПЗ (Администрация)</t>
  </si>
  <si>
    <t xml:space="preserve">услуги сторонних организаций (Администрация) </t>
  </si>
  <si>
    <t>Информационная поддержка (ФАО)</t>
  </si>
  <si>
    <t>Командировочные расходы (ФАО)</t>
  </si>
  <si>
    <t>налоги с ФОТ (ФАО)</t>
  </si>
  <si>
    <t>Обучение сотрудников (ФАО)</t>
  </si>
  <si>
    <t>Прочая рассылка документации (ФАО)</t>
  </si>
  <si>
    <t>Рассылка документации агентам (ФАО)</t>
  </si>
  <si>
    <t>представительские расходы (ФАО)</t>
  </si>
  <si>
    <t>прочие расходы (ФАО)</t>
  </si>
  <si>
    <t>Заработная плата (ФАО)</t>
  </si>
  <si>
    <t>Прочие выплаты (ФАО)</t>
  </si>
  <si>
    <t>Премиальные (ФАО)</t>
  </si>
  <si>
    <t>списание МПЗ (ФАО)</t>
  </si>
  <si>
    <t xml:space="preserve">услуги сторонних организаций (ФАО) </t>
  </si>
  <si>
    <t>Покупка МПЗ (ФАО)</t>
  </si>
  <si>
    <t>ДМС (ФАО)</t>
  </si>
  <si>
    <t>Рассылка документации агентам (МиП)</t>
  </si>
  <si>
    <t xml:space="preserve">услуги сторонних организаций (МиП) </t>
  </si>
  <si>
    <t>ДМС (МиП)</t>
  </si>
  <si>
    <t>ОСАГО, КАСКО (МиП)</t>
  </si>
  <si>
    <t>командировочные расходы (ФАО)</t>
  </si>
  <si>
    <t>обучение сотрудников (ФАО)</t>
  </si>
  <si>
    <t>представительские расходы (МиП)</t>
  </si>
  <si>
    <t>прочие расходы (МиП)</t>
  </si>
  <si>
    <t>Командировочные расходы (МиП)</t>
  </si>
  <si>
    <t>Информационная поддержка Информационная поддержка (Администрация)</t>
  </si>
  <si>
    <t>Информационная поддержка Информационная поддержка (ФАО)</t>
  </si>
  <si>
    <t>Командировочные расходыкомандировочные расходы (Администрация)</t>
  </si>
  <si>
    <t>Командировочные расходыкомандировочные расходы (ФАО)</t>
  </si>
  <si>
    <t>Налоги с ФОТналоги с ФОТ (Администрация)</t>
  </si>
  <si>
    <t>Налоги с ФОТналоги с ФОТ (ФАО)</t>
  </si>
  <si>
    <t>Обучение сотрудниковобучение сотрудников (Администрация)</t>
  </si>
  <si>
    <t>Обучение сотрудниковобучение сотрудников (ФАО)</t>
  </si>
  <si>
    <t>Почтовые расходыПрочая рассылка документации (Администрация)</t>
  </si>
  <si>
    <t>Почтовые расходыПрочая рассылка документации (ФАО)</t>
  </si>
  <si>
    <t>Почтовые расходыРассылка документации агентам (ФАО)</t>
  </si>
  <si>
    <t>Представительские расходыпредставительские расходы (Администрация)</t>
  </si>
  <si>
    <t>Представительские расходыпредставительские расходы (ФАО)</t>
  </si>
  <si>
    <t>Прочие расходыпрочие расходы (ФАО)</t>
  </si>
  <si>
    <t>Расходы на оплату трудазаработная плата (Администрация)</t>
  </si>
  <si>
    <t>Расходы на оплату трудаЗаработная плата (ФАО)</t>
  </si>
  <si>
    <t>Расходы на оплату трудаПремиальные (Администрация)</t>
  </si>
  <si>
    <t>Расходы на оплату трудаПремиальные (ФАО)</t>
  </si>
  <si>
    <t>Расходы на оплату трудаПрочие выплаты (Администрация)</t>
  </si>
  <si>
    <t>Расходы на оплату трудаПрочие выплаты (ФАО)</t>
  </si>
  <si>
    <t>ЛЭД</t>
  </si>
  <si>
    <t>Заработная плата (ЛЭД)</t>
  </si>
  <si>
    <t>Прочие выплаты (ЛЭД)</t>
  </si>
  <si>
    <t>налоги с ФОТ (ЛЭД)</t>
  </si>
  <si>
    <t>командировочные расходы (ЛЭД)</t>
  </si>
  <si>
    <t>обучение сотрудников (ЛЭД)</t>
  </si>
  <si>
    <t>представительские расходы (ЛЭД)</t>
  </si>
  <si>
    <t>Покупка МПЗ (ЛЭД)</t>
  </si>
  <si>
    <t>Списание МПЗ (ЛЭД)</t>
  </si>
  <si>
    <t>приобретение  оборудования/имущества (ЛЭД)</t>
  </si>
  <si>
    <t>Приобретение компьютерного оборудования/имущества (ЛЭД)</t>
  </si>
  <si>
    <t>Приобретение прочего оборудования/имущества (ЛЭД)</t>
  </si>
  <si>
    <t>Монтаж оборудования/имущества (ЛЭД)</t>
  </si>
  <si>
    <t>прочие расходы (ЛЭД)</t>
  </si>
  <si>
    <t>Командировочные расходы (ЛЭД)</t>
  </si>
  <si>
    <t>Обучение сотрудников (ЛЭД)</t>
  </si>
  <si>
    <t>Прочая рассылка документации (ЛЭД)</t>
  </si>
  <si>
    <t>прочие расходы (Администрация)</t>
  </si>
  <si>
    <t>Премиальные (ЛЭД)</t>
  </si>
  <si>
    <t>списание МПЗ (ЛЭД)</t>
  </si>
  <si>
    <t>Мобильная связь для персонала (ФАО)</t>
  </si>
  <si>
    <t>Мобильная связь для персонала (ЛЭД)</t>
  </si>
  <si>
    <t>ДМС (ЛЭД)</t>
  </si>
  <si>
    <t>Voluntary medical insurance (M&amp;SD)</t>
  </si>
  <si>
    <t>Business trip costs (L&amp;FD)</t>
  </si>
  <si>
    <t>Payroll taxes (L&amp;FD)</t>
  </si>
  <si>
    <t>employees' training (L&amp;FD)</t>
  </si>
  <si>
    <t>other dispatch (L&amp;FD)</t>
  </si>
  <si>
    <t>Hospitality expenses (L&amp;FD)</t>
  </si>
  <si>
    <t>salary (L&amp;FD)</t>
  </si>
  <si>
    <t>compensation (L&amp;FD)</t>
  </si>
  <si>
    <t>bonus (L&amp;FD)</t>
  </si>
  <si>
    <t>Inventories writing off (L&amp;FD)</t>
  </si>
  <si>
    <t>mobile communication for employees (L&amp;FD)</t>
  </si>
  <si>
    <t>Voluntary medical insurance (L&amp;FD)</t>
  </si>
  <si>
    <t>Inventories' purchase (L&amp;FD)</t>
  </si>
  <si>
    <t>Equipment/property acquisition (L&amp;FD)</t>
  </si>
  <si>
    <t>Computer equipment/property acquisition (L&amp;FD)</t>
  </si>
  <si>
    <t>Other equipment/property acuisition (L&amp;FD)</t>
  </si>
  <si>
    <t>Equipment/property installation (L&amp;FD)</t>
  </si>
  <si>
    <t>Командировочные расходыкомандировочные расходы (ЛЭД)</t>
  </si>
  <si>
    <t>Налоги с ФОТналоги с ФОТ (ЛЭД)</t>
  </si>
  <si>
    <t>Обучение сотрудниковобучение сотрудников (ЛЭД)</t>
  </si>
  <si>
    <t>Почтовые расходыПрочая рассылка документации (ЛЭД)</t>
  </si>
  <si>
    <t>Представительские расходыпредставительские расходы (ЛЭД)</t>
  </si>
  <si>
    <t>Прочие расходыпрочие расходы (ЛЭД)</t>
  </si>
  <si>
    <t>Расходы на оплату трудаЗаработная плата (ЛЭД)</t>
  </si>
  <si>
    <t>Расходы на оплату трудаПрочие выплаты (ЛЭД)</t>
  </si>
  <si>
    <t>Остаток средств на депозитах на начало периода</t>
  </si>
  <si>
    <t>Rest of funds on deposits in the beginning of the period</t>
  </si>
  <si>
    <t>Остаток доступных средств на расчетных счетах на начало периода</t>
  </si>
  <si>
    <t>Поступления от агентов</t>
  </si>
  <si>
    <t>Receipts from agents</t>
  </si>
  <si>
    <t>Взнос наличных денег в банк</t>
  </si>
  <si>
    <t>Input of cash on bank account</t>
  </si>
  <si>
    <t>Возврат с депозита</t>
  </si>
  <si>
    <t>Пополнение счета</t>
  </si>
  <si>
    <t>Выплата Призового фонда через р/сч УЛ</t>
  </si>
  <si>
    <t>Payment of Prize fund through bank account of UL</t>
  </si>
  <si>
    <t>Кредиторская задолженность агентам</t>
  </si>
  <si>
    <t>Creditor debt to agents</t>
  </si>
  <si>
    <t>Денежные средства, снятые с расчетного счета, за минусом расходов по статьям</t>
  </si>
  <si>
    <t>Cash withdrawed from bank account minus expenses included in cost types</t>
  </si>
  <si>
    <t>Поступления, в т.ч.</t>
  </si>
  <si>
    <t>Оплаты, в т.ч.</t>
  </si>
  <si>
    <t>Оплата постоянных расходов, в т.ч.</t>
  </si>
  <si>
    <t>Остаток доступных средств на расчетных счетах на конец периода</t>
  </si>
  <si>
    <t>Перевод на депозит</t>
  </si>
  <si>
    <t>приобретение  оборудования/имущества (ФАО)</t>
  </si>
  <si>
    <t>Списание МПЗ (ФАО)</t>
  </si>
  <si>
    <t>Приобретение компьютерного оборудования/имущества (ФАО)</t>
  </si>
  <si>
    <t>Приобретение прочего оборудования/имущества (ФАО)</t>
  </si>
  <si>
    <t>Монтаж оборудования/имущества (ФАО)</t>
  </si>
  <si>
    <t>Equipment/property acquisition (F&amp;AD)</t>
  </si>
  <si>
    <t>Computer equipment/property acquisition (F&amp;AD)</t>
  </si>
  <si>
    <t>Other equipment/property acuisition (F&amp;AD)</t>
  </si>
  <si>
    <t>Equipment/property installation (F&amp;AD)</t>
  </si>
  <si>
    <t>Прочие расходыпрочие расходы (Администрация)</t>
  </si>
  <si>
    <t>Выплата Призового фонда в киоске УЛ</t>
  </si>
  <si>
    <t>Выплата Призового фонда агентами</t>
  </si>
  <si>
    <t>Payment of Prize fund in kiosk of UL</t>
  </si>
  <si>
    <t>Payment of Prize fund by Agents</t>
  </si>
  <si>
    <t>Return from deposit</t>
  </si>
  <si>
    <t>Bank account replenishment</t>
  </si>
  <si>
    <t>Transfer to deposit</t>
  </si>
  <si>
    <t>Office materials</t>
  </si>
  <si>
    <t>Охрана труда</t>
  </si>
  <si>
    <t>Labour safety</t>
  </si>
  <si>
    <t>"6 out of 40"</t>
  </si>
  <si>
    <t>payout commission ("6 out of 40")</t>
  </si>
  <si>
    <t>selling commission ("6 out of 40")</t>
  </si>
  <si>
    <t>premium pay ("6 out of 40")</t>
  </si>
  <si>
    <t xml:space="preserve">Program "6 out of 40" production and translation </t>
  </si>
  <si>
    <t xml:space="preserve">Costs on presenters of the program "6 out of 40" </t>
  </si>
  <si>
    <t xml:space="preserve">Costs on lawyers of the program "6 out of 40" </t>
  </si>
  <si>
    <t xml:space="preserve">Освещение победителей </t>
  </si>
  <si>
    <t xml:space="preserve">Press coverage of winners </t>
  </si>
  <si>
    <t xml:space="preserve">PR-мероприятияОсвещение победителей </t>
  </si>
  <si>
    <t>Реклама"6 из 40"</t>
  </si>
  <si>
    <t>Реклама"Джокер"</t>
  </si>
  <si>
    <t>Рекламно-информационные материалы"6 из 40"</t>
  </si>
  <si>
    <t>Рекламно-информационные материалы"Джокер"</t>
  </si>
  <si>
    <t>Payments, incl.</t>
  </si>
  <si>
    <t>Формирование Призового фонда лотереи "6 из 40"</t>
  </si>
  <si>
    <t>Снятие наличных в кассу</t>
  </si>
  <si>
    <t xml:space="preserve">Cash withdrawal from bank account </t>
  </si>
  <si>
    <t>Lottery "6 out of 40" prize fund formation</t>
  </si>
  <si>
    <t>Receipts, incl.</t>
  </si>
  <si>
    <t>Total 1st quarter, rub.</t>
  </si>
  <si>
    <t>Total 6 months, rub.</t>
  </si>
  <si>
    <t>Total 9 months, rub.</t>
  </si>
  <si>
    <t xml:space="preserve"> Total 1st quarter, rub.</t>
  </si>
  <si>
    <t xml:space="preserve"> Total 6 months, rub.</t>
  </si>
  <si>
    <t xml:space="preserve"> Total 9 months, rub.</t>
  </si>
  <si>
    <t>Сумма по полю January, rub.</t>
  </si>
  <si>
    <t>Сумма по полю February, rub.</t>
  </si>
  <si>
    <t>Сумма по полю March, rub.</t>
  </si>
  <si>
    <t>Сумма по полю Total 1st quarter, rub.</t>
  </si>
  <si>
    <t>Сумма по полю April, rub.</t>
  </si>
  <si>
    <t>Сумма по полю May, rub.</t>
  </si>
  <si>
    <t>Сумма по полю June, rub.</t>
  </si>
  <si>
    <t>Сумма по полю Total 6 months, rub.</t>
  </si>
  <si>
    <t>Сумма по полю July, rub.</t>
  </si>
  <si>
    <t>Сумма по полю August, rub.</t>
  </si>
  <si>
    <t>Сумма по полю September, rub.</t>
  </si>
  <si>
    <t>Сумма по полю Total 9 months, rub.</t>
  </si>
  <si>
    <t>Сумма по полю October, rub.</t>
  </si>
  <si>
    <t>Сумма по полю November, rub.</t>
  </si>
  <si>
    <t>Сумма по полю December, rub.</t>
  </si>
  <si>
    <t>Debit indebtedness of agents</t>
  </si>
  <si>
    <t>Затраты на упаковку расходных материалов Итог</t>
  </si>
  <si>
    <t>Охрана труда Итог</t>
  </si>
  <si>
    <t>Содержание офиса Итог</t>
  </si>
  <si>
    <t>Содержание склада Итог</t>
  </si>
  <si>
    <t>Транспортные расходы Итог</t>
  </si>
  <si>
    <t>Услуги таможенного брокера Итог</t>
  </si>
  <si>
    <t>Маржинальная прибыль - 1</t>
  </si>
  <si>
    <t>МП</t>
  </si>
  <si>
    <t>Списание МПЗ Итог</t>
  </si>
  <si>
    <t>Консультационные услуги (Администрация)</t>
  </si>
  <si>
    <t>PR-мероприятия Итог</t>
  </si>
  <si>
    <t>Амортизация Итог</t>
  </si>
  <si>
    <t>Аудит Итог</t>
  </si>
  <si>
    <t>Информационная поддержка  Итог</t>
  </si>
  <si>
    <t>Консультационные услуги Итог</t>
  </si>
  <si>
    <t>Лицензионная плата OLG за использование игровой системы Итог</t>
  </si>
  <si>
    <t>Налоги Итог</t>
  </si>
  <si>
    <t>Обучение партнеров Итог</t>
  </si>
  <si>
    <t>Прочие операционные расходы Итог</t>
  </si>
  <si>
    <t>Расходы на проведение тиража Итог</t>
  </si>
  <si>
    <t>Расходы на торговых представителей Итог</t>
  </si>
  <si>
    <t>Реклама Итог</t>
  </si>
  <si>
    <t>Рекламно-информационные материалы Итог</t>
  </si>
  <si>
    <t>Содержание автотранспорта Итог</t>
  </si>
  <si>
    <t>Техническая поддержка (ТП) оборудования Итог</t>
  </si>
  <si>
    <t>Услуги связи для терминалов Итог</t>
  </si>
  <si>
    <t>Услуги связи и Интернета Итог</t>
  </si>
  <si>
    <t>Услуги сторонних организаций Итог</t>
  </si>
  <si>
    <t>Комиссионные вознаграждения агентам Итог</t>
  </si>
  <si>
    <t>Призовой фонд лотереи Итог</t>
  </si>
  <si>
    <t>Целевые отчисления от лотереи Итог</t>
  </si>
  <si>
    <t>Внереализационные доходы Итог</t>
  </si>
  <si>
    <t>Выручка от реализации лотереи Итог</t>
  </si>
  <si>
    <t>Прочие операционные доходы Итог</t>
  </si>
  <si>
    <t>Д Итог</t>
  </si>
  <si>
    <t>НДС</t>
  </si>
  <si>
    <t>VAT</t>
  </si>
  <si>
    <t>Ремонт лотерейного оборудования</t>
  </si>
  <si>
    <t>Lottery equipment repair</t>
  </si>
  <si>
    <t>Прямые расходы - 1, в т.ч.</t>
  </si>
  <si>
    <t>Direct costs - 1, incl.</t>
  </si>
  <si>
    <t>Прямые расходы - 2, в т.ч.</t>
  </si>
  <si>
    <t>Direct costs - 2, incl.</t>
  </si>
  <si>
    <t>ВСЕГО РАСХОДЫ ПО ОСНОВНОЙ ДЕЯТЕЛЬНОСТИ, В Т.Ч.</t>
  </si>
  <si>
    <t>TOTAL EXPENSES ON MAIN ACTIVITY, INCL.</t>
  </si>
  <si>
    <t>"6 из 40" бесплатные ставки</t>
  </si>
  <si>
    <t>"6 out of 40" free tips</t>
  </si>
  <si>
    <t>Купля-продажа валюты (доходы)</t>
  </si>
  <si>
    <t>currency buy/sell (incomes)</t>
  </si>
  <si>
    <t>Купля-продажа валюты (расходы)</t>
  </si>
  <si>
    <t>currency buy/sell (expenses)</t>
  </si>
  <si>
    <t>Проценты по займам</t>
  </si>
  <si>
    <t>Прочие операционные доходыКупля-продажа валюты (доходы)</t>
  </si>
  <si>
    <t>Прочие операционные расходыКупля-продажа валюты (расходы)</t>
  </si>
  <si>
    <t>рублевый счет</t>
  </si>
  <si>
    <t>Затраты на новые проекты Итог</t>
  </si>
  <si>
    <t>Отложенный налоговый актив</t>
  </si>
  <si>
    <t>Non-active terminals</t>
  </si>
  <si>
    <t>Расходы на оплату трудаПремиальные (ЛЭД)</t>
  </si>
  <si>
    <t>Дотации в Призовой фонд лотереи Итог</t>
  </si>
  <si>
    <t>"SCRATCH 2011"</t>
  </si>
  <si>
    <t>комиссионные вознаграждения за продажу ("SCRATCH 2011")</t>
  </si>
  <si>
    <t>BTL</t>
  </si>
  <si>
    <t>Ремонт и шиномонтаж а/м</t>
  </si>
  <si>
    <t>Материалы для обслуживания а/м</t>
  </si>
  <si>
    <t>Расходы на оплату трудаЗаработная плата (ПР)</t>
  </si>
  <si>
    <t>Реклама"SCRATCH 2011"</t>
  </si>
  <si>
    <t>Целевые отчисления от лотереи"SCRATCH 2011"</t>
  </si>
  <si>
    <t>Комиссионные вознаграждения за продажу ("SCRATCH 2011")</t>
  </si>
  <si>
    <t>selling commission ("SCRATCH 2011")</t>
  </si>
  <si>
    <t>Призовой фонд стимулирующей лотереи</t>
  </si>
  <si>
    <t>Promotional lottery prize fund</t>
  </si>
  <si>
    <t>Курс евро</t>
  </si>
  <si>
    <t>Euro exchange rate</t>
  </si>
  <si>
    <t>Единовременные дотации в Призовой фонд лотереи ("6 из 40")</t>
  </si>
  <si>
    <t>Единовременные дотации в Призовой фонд лотереи ("Джокер")</t>
  </si>
  <si>
    <t>One-time dotations to the Lottery prize fund ("6 out of 40")</t>
  </si>
  <si>
    <t>One-time dotations to the Lottery prize fund ("Joker")</t>
  </si>
  <si>
    <t>ПО для лотерейного оборудования</t>
  </si>
  <si>
    <t>ПО для серверного оборудования</t>
  </si>
  <si>
    <t>ПО для прочего оборудования</t>
  </si>
  <si>
    <t>Software for lottery equipment</t>
  </si>
  <si>
    <t>Software for server equipment</t>
  </si>
  <si>
    <t>прочие расходы отдела (МиП)</t>
  </si>
  <si>
    <t>компенсация за аренду личного а/м (МиП)</t>
  </si>
  <si>
    <t>прочие расходы отдела (ИТ)</t>
  </si>
  <si>
    <t>компенсация за аренду личного а/м (ИТ)</t>
  </si>
  <si>
    <t>прочие расходы отдела (ПР)</t>
  </si>
  <si>
    <t>компенсация за аренду личного а/м (ПР)</t>
  </si>
  <si>
    <t>прочие расходы отдела (ФАО)</t>
  </si>
  <si>
    <t>компенсация за аренду личного а/м (ФАО)</t>
  </si>
  <si>
    <t>нотариальные услуги (ФАО)</t>
  </si>
  <si>
    <t>госпошлины (ФАО)</t>
  </si>
  <si>
    <t>прочие расходы отдела (Администрация)</t>
  </si>
  <si>
    <t>компенсация за аренду личного а/м (Администрация)</t>
  </si>
  <si>
    <t>прочие расходы отдела (ЛЭД)</t>
  </si>
  <si>
    <t>компенсация за аренду личного а/м (ЛЭД)</t>
  </si>
  <si>
    <t>Compensation for personal car rent (M&amp;SD)</t>
  </si>
  <si>
    <t>Compensation for personal car rent (IT)</t>
  </si>
  <si>
    <t>Compensation for personal car rent (PR)</t>
  </si>
  <si>
    <t>Compensation for personal car rent (FAD)</t>
  </si>
  <si>
    <t>Notarial services (FAD)</t>
  </si>
  <si>
    <t>State duties (FAD)</t>
  </si>
  <si>
    <t>Compensation for personal car rent (Top-management)</t>
  </si>
  <si>
    <t>Compensation for personal car rent (L&amp;FD)</t>
  </si>
  <si>
    <t>Other expenses of department (M&amp;SD)</t>
  </si>
  <si>
    <t>Other expenses of department (IT)</t>
  </si>
  <si>
    <t>Other expenses of department (PR)</t>
  </si>
  <si>
    <t>Other expenses of department (FAD)</t>
  </si>
  <si>
    <t>Other expenses of department (Top-management)</t>
  </si>
  <si>
    <t>Other expenses of department (L&amp;FD)</t>
  </si>
  <si>
    <t>СтрахованиеДМС (Администрация)</t>
  </si>
  <si>
    <t>СтрахованиеДМС (ИТ)</t>
  </si>
  <si>
    <t>СтрахованиеДМС (ЛЭД)</t>
  </si>
  <si>
    <t>СтрахованиеДМС (ПР)</t>
  </si>
  <si>
    <t>СтрахованиеДМС (ФАО)</t>
  </si>
  <si>
    <t>Страхованиестрахование имущества</t>
  </si>
  <si>
    <t>Техническая поддержка (ТП) программного обеспеченияТП программного обеспечения для лотерейного оборудования</t>
  </si>
  <si>
    <t>Техническая поддержка (ТП) программного обеспеченияТП программного обеспечения для прочего оборудования</t>
  </si>
  <si>
    <t>Техническая поддержка (ТП) программного обеспеченияТП программного обеспечения для центра обработки данных</t>
  </si>
  <si>
    <t>TOTAL 2011</t>
  </si>
  <si>
    <t xml:space="preserve">Мотивационная программа для партнеров </t>
  </si>
  <si>
    <t>Мотивационная программа для агентов</t>
  </si>
  <si>
    <t>Motivation programm for partners</t>
  </si>
  <si>
    <t>Motivation programm for Agents</t>
  </si>
  <si>
    <t>Мотивационная программа для продавцов ("6 из 40")</t>
  </si>
  <si>
    <t>Мотивационная программа для продавцов ("Джокер")</t>
  </si>
  <si>
    <t>Motivation programm for lottery sales persons ("6 out of 40")</t>
  </si>
  <si>
    <t>Motivation programm for lottery sales persons ("Joker")</t>
  </si>
  <si>
    <t>Мотивационная программа для партнеров Мотивационная программа для агентов</t>
  </si>
  <si>
    <t>Мотивационная программа для партнеров Мотивационная программа для продавцов ("6 из 40")</t>
  </si>
  <si>
    <t>Мотивационная программа для партнеров Мотивационная программа для продавцов ("Джокер")</t>
  </si>
  <si>
    <t>ОП</t>
  </si>
  <si>
    <t>АДМ</t>
  </si>
  <si>
    <t>ОМ</t>
  </si>
  <si>
    <t>ДМС (ОМ)</t>
  </si>
  <si>
    <t>ДМС (ОП)</t>
  </si>
  <si>
    <t>командировочные расходы (ОМ)</t>
  </si>
  <si>
    <t>командировочные расходы (ОП)</t>
  </si>
  <si>
    <t>Содержание автотранспорта (ОП)</t>
  </si>
  <si>
    <t>представительские расходы (ОМ)</t>
  </si>
  <si>
    <t>представительские расходы (ОП)</t>
  </si>
  <si>
    <t>приобретение  оборудования/имущества (ОМ)</t>
  </si>
  <si>
    <t>Приобретение компьютерного оборудования/имущества (ОМ)</t>
  </si>
  <si>
    <t>Приобретение прочего оборудования/имущества (ОМ)</t>
  </si>
  <si>
    <t>Монтаж оборудования/имущества (ОМ)</t>
  </si>
  <si>
    <t>приобретение  оборудования/имущества (ОП)</t>
  </si>
  <si>
    <t>Приобретение компьютерного оборудования/имущества (ОП)</t>
  </si>
  <si>
    <t>Приобретение прочего оборудования/имущества (ОП)</t>
  </si>
  <si>
    <t>Монтаж оборудования/имущества (ОП)</t>
  </si>
  <si>
    <t>Информационная поддержка (ОМ)</t>
  </si>
  <si>
    <t>Информационная поддержка (ОП)</t>
  </si>
  <si>
    <t>Покупка МПЗ (ОМ)</t>
  </si>
  <si>
    <t>списание МПЗ (ОМ)</t>
  </si>
  <si>
    <t>Покупка МПЗ (ОП)</t>
  </si>
  <si>
    <t>списание МПЗ (ОП)</t>
  </si>
  <si>
    <t>Рассылка документации агентам (ОП)</t>
  </si>
  <si>
    <t>Прочая рассылка документации (ОП)</t>
  </si>
  <si>
    <t>Прочая рассылка документации (ОМ)</t>
  </si>
  <si>
    <t>прочие расходы (ОМ)</t>
  </si>
  <si>
    <t>прочие расходы (ОП)</t>
  </si>
  <si>
    <t>компенсация за аренду личного а/м (ОМ)</t>
  </si>
  <si>
    <t>прочие расходы отдела (ОМ)</t>
  </si>
  <si>
    <t>компенсация за аренду личного а/м (ОП)</t>
  </si>
  <si>
    <t>прочие расходы отдела (ОП)</t>
  </si>
  <si>
    <t>ОСАГО, КАСКО (ОП)</t>
  </si>
  <si>
    <t>Содержание автотранспорта (ОП/ЛЭД)</t>
  </si>
  <si>
    <t>Содержание автотранспорта (ЛЭД)</t>
  </si>
  <si>
    <t>Equipment/property acquisition (MD)</t>
  </si>
  <si>
    <t>Computer equipment/property acquisition (MD)</t>
  </si>
  <si>
    <t>Other equipment/property acuisition (MD)</t>
  </si>
  <si>
    <t>Equipment/property installation (MD)</t>
  </si>
  <si>
    <t>Equipment/property acquisition (SD)</t>
  </si>
  <si>
    <t>Computer equipment/property acquisition (SD)</t>
  </si>
  <si>
    <t>Other equipment/property acuisition (SD)</t>
  </si>
  <si>
    <t>Equipment/property installation (SD)</t>
  </si>
  <si>
    <t>Командировочные расходы (ОМ)</t>
  </si>
  <si>
    <t>Business trip costs (MD)</t>
  </si>
  <si>
    <t>Business trip costs (SD)</t>
  </si>
  <si>
    <t>Командировочные расходы (ОП)</t>
  </si>
  <si>
    <t>dispatch to agents (SD)</t>
  </si>
  <si>
    <t>other dispatch (MD)</t>
  </si>
  <si>
    <t>other dispatch (SD)</t>
  </si>
  <si>
    <t>Hospitality expenses (MD)</t>
  </si>
  <si>
    <t>Hospitality expenses (SD)</t>
  </si>
  <si>
    <t>Other expenses of department (MD)</t>
  </si>
  <si>
    <t>Compensation for personal car rent (MD)</t>
  </si>
  <si>
    <t>Other expenses of department (SD)</t>
  </si>
  <si>
    <t>Compensation for personal car rent (SD)</t>
  </si>
  <si>
    <t>Акции</t>
  </si>
  <si>
    <t>Inventories writing off (MD)</t>
  </si>
  <si>
    <t>Inventories writing off (SD)</t>
  </si>
  <si>
    <t>ОСАГО, КАСКО (ЛЭД)</t>
  </si>
  <si>
    <t>Voluntary medical insurance (MD)</t>
  </si>
  <si>
    <t>Voluntary medical insurance (SD)</t>
  </si>
  <si>
    <t>Информационная поддержка Информационная поддержка (ОМ)</t>
  </si>
  <si>
    <t>Информационная поддержка Информационная поддержка (ОП)</t>
  </si>
  <si>
    <t>Командировочные расходыкомандировочные расходы (ОМ)</t>
  </si>
  <si>
    <t>Командировочные расходыкомандировочные расходы (ОП)</t>
  </si>
  <si>
    <t>Почтовые расходыПрочая рассылка документации (ОМ)</t>
  </si>
  <si>
    <t>Почтовые расходыПрочая рассылка документации (ОП)</t>
  </si>
  <si>
    <t>Почтовые расходыРассылка документации агентам (ОП)</t>
  </si>
  <si>
    <t>Представительские расходыпредставительские расходы (ОМ)</t>
  </si>
  <si>
    <t>Представительские расходыпредставительские расходы (ОП)</t>
  </si>
  <si>
    <t>Прочие расходыпрочие расходы (ОМ)</t>
  </si>
  <si>
    <t>Прочие расходыпрочие расходы (ОП)</t>
  </si>
  <si>
    <t>Рекламно-информационные материалыАкции</t>
  </si>
  <si>
    <t>Содержание автотранспортаСодержание автотранспорта (ЛЭД)</t>
  </si>
  <si>
    <t>Содержание автотранспортаСодержание автотранспорта (ОП)</t>
  </si>
  <si>
    <t>СтрахованиеДМС (ОМ)</t>
  </si>
  <si>
    <t>СтрахованиеДМС (ОП)</t>
  </si>
  <si>
    <t>СтрахованиеОСАГО, КАСКО (ЛЭД)</t>
  </si>
  <si>
    <t>СтрахованиеОСАГО, КАСКО (ОП)</t>
  </si>
  <si>
    <t>Car insurance (SD)</t>
  </si>
  <si>
    <t>Car insurance (L&amp;FD)</t>
  </si>
  <si>
    <t>обучение сотрудников (ОМ)</t>
  </si>
  <si>
    <t>обучение сотрудников (ОП)</t>
  </si>
  <si>
    <t>Заработная плата (ОМ)</t>
  </si>
  <si>
    <t>НДФЛ (ОМ)</t>
  </si>
  <si>
    <t>Прочие выплаты (ОМ)</t>
  </si>
  <si>
    <t>Заработная плата (ОП)</t>
  </si>
  <si>
    <t>НДФЛ (ОП)</t>
  </si>
  <si>
    <t>Прочие выплаты (ОП)</t>
  </si>
  <si>
    <t>НДФЛ (ЛЭД)</t>
  </si>
  <si>
    <t>НДФЛ (ПР)</t>
  </si>
  <si>
    <t>НДФЛ (ИТ)</t>
  </si>
  <si>
    <t>НДФЛ (ФАО)</t>
  </si>
  <si>
    <t>НДФЛ (Администрация)</t>
  </si>
  <si>
    <t>Мобильная связь для персонала (ОМ)</t>
  </si>
  <si>
    <t>Мобильная связь для персонала (ОП)</t>
  </si>
  <si>
    <t>salary (MD)</t>
  </si>
  <si>
    <t>salary (SD)</t>
  </si>
  <si>
    <t>compensation (MD)</t>
  </si>
  <si>
    <t>compensation (SD)</t>
  </si>
  <si>
    <t>Personal Income Tax (MD)</t>
  </si>
  <si>
    <t>Personal Income Tax (SD)</t>
  </si>
  <si>
    <t>Personal Income Tax (IT)</t>
  </si>
  <si>
    <t>Personal Income Tax (PR)</t>
  </si>
  <si>
    <t>Personal Income Tax (Top-management)</t>
  </si>
  <si>
    <t>Personal Income Tax (FAD)</t>
  </si>
  <si>
    <t>Personal Income Tax (L&amp;FD)</t>
  </si>
  <si>
    <t>mobile communication for employees (MD)</t>
  </si>
  <si>
    <t>mobile communication for employees (SD)</t>
  </si>
  <si>
    <t>Обучение сотрудниковобучение сотрудников (ОМ)</t>
  </si>
  <si>
    <t>Обучение сотрудниковобучение сотрудников (ОП)</t>
  </si>
  <si>
    <t>Расходы на оплату трудаЗаработная плата (ОМ)</t>
  </si>
  <si>
    <t>Расходы на оплату трудаЗаработная плата (ОП)</t>
  </si>
  <si>
    <t>Расходы на оплату трудаПрочие выплаты (ОМ)</t>
  </si>
  <si>
    <t>Расходы на оплату трудаПрочие выплаты (ОП)</t>
  </si>
  <si>
    <t>Обучение сотрудников (ОМ)</t>
  </si>
  <si>
    <t>Обучение сотрудников (ОП)</t>
  </si>
  <si>
    <t>employees' training (MD)</t>
  </si>
  <si>
    <t>employees' training (SD)</t>
  </si>
  <si>
    <t>"6 из 40 и Джокер"</t>
  </si>
  <si>
    <t>"6 out of 40 and Joker"</t>
  </si>
  <si>
    <t>Комиссионные вознаграждения за выплату выигрыша ("6 из 40 и Джокер")</t>
  </si>
  <si>
    <t>Комиссионные вознаграждения за продажу ("6 из 40 и Джокер")</t>
  </si>
  <si>
    <t>Премиальные вознаграждения ("6 из 40 и Джокер")</t>
  </si>
  <si>
    <t>payout commission ("6 out of 40 and Joker")</t>
  </si>
  <si>
    <t>selling commission "6 out of 40 and Joker")</t>
  </si>
  <si>
    <t>premium pay ("6 out of 40 and Joker")</t>
  </si>
  <si>
    <t>Расходы по агентскому договору</t>
  </si>
  <si>
    <t>Австрийские лотереи (расходы по агентскому договору)</t>
  </si>
  <si>
    <t>Русско-австрийский холдинг (расходы по агентскому договору)</t>
  </si>
  <si>
    <t>Дотации в Призовой фонд лотереи по округлениям ("6 из 40")</t>
  </si>
  <si>
    <t>Дотации в Призовой фонд лотереи по округлениям ("Джокер")</t>
  </si>
  <si>
    <t>Scratch tickets "Happy hearts"</t>
  </si>
  <si>
    <t>Спиртовые салфетки</t>
  </si>
  <si>
    <t xml:space="preserve">Термобумага </t>
  </si>
  <si>
    <t xml:space="preserve">Betting slips </t>
  </si>
  <si>
    <t>Wet towels</t>
  </si>
  <si>
    <t xml:space="preserve">Thermo paper </t>
  </si>
  <si>
    <t>POS-materials</t>
  </si>
  <si>
    <t>Поступление займов Итог</t>
  </si>
  <si>
    <t>Возврат займов Итог</t>
  </si>
  <si>
    <t xml:space="preserve">Transport services </t>
  </si>
  <si>
    <t>Post</t>
  </si>
  <si>
    <t xml:space="preserve">Consulting </t>
  </si>
  <si>
    <t>Консультационные услуги (ОМ)</t>
  </si>
  <si>
    <t xml:space="preserve">Консультационные услуги (ФАО) </t>
  </si>
  <si>
    <t>Consulting (Top-management)</t>
  </si>
  <si>
    <t>Consulting (MD)</t>
  </si>
  <si>
    <t>Consulting (FAD)</t>
  </si>
  <si>
    <t>Agent contract</t>
  </si>
  <si>
    <t>OLG (Agent contract)</t>
  </si>
  <si>
    <t>RAH (Agent contract)</t>
  </si>
  <si>
    <t>New projects</t>
  </si>
  <si>
    <t>Dotations to the Lottery prize fund on rounding difference ("Joker")</t>
  </si>
  <si>
    <t>Dotations to the Lottery prize fund on rounding difference ("6 out of 40")</t>
  </si>
  <si>
    <t>Miscellaneous expenses</t>
  </si>
  <si>
    <t>Miscellaneous expenses (Top-management)</t>
  </si>
  <si>
    <t>Miscellaneous expenses (IT)</t>
  </si>
  <si>
    <t>Miscellaneous expenses (L&amp;FD)</t>
  </si>
  <si>
    <t>Miscellaneous expenses (M&amp;SD)</t>
  </si>
  <si>
    <t>Miscellaneous expenses (MD)</t>
  </si>
  <si>
    <t>Miscellaneous expenses (SD)</t>
  </si>
  <si>
    <t>Miscellaneous expenses (PR)</t>
  </si>
  <si>
    <t>Miscellaneous expenses (FAD)</t>
  </si>
  <si>
    <t xml:space="preserve">Corporate vehicles maintenance </t>
  </si>
  <si>
    <t>Corporate vehicles maintenance (Top-management)</t>
  </si>
  <si>
    <t>Corporate vehicles maintenance (SD)</t>
  </si>
  <si>
    <t>Corporate vehicles maintenance (SD/Top-management)</t>
  </si>
  <si>
    <t>Equipment technical support (TS)</t>
  </si>
  <si>
    <t>Software technical support (TS)</t>
  </si>
  <si>
    <t>Lottery equipment TS</t>
  </si>
  <si>
    <t>Other equipment TS</t>
  </si>
  <si>
    <t>Data-center TS</t>
  </si>
  <si>
    <t>Lottery equipment's software TS</t>
  </si>
  <si>
    <t>Other equipment's software TS</t>
  </si>
  <si>
    <t>Data-center's software TS</t>
  </si>
  <si>
    <t>Social fund deductions</t>
  </si>
  <si>
    <t>Консультационные услугиКонсультационные услуги (Администрация)</t>
  </si>
  <si>
    <t>Консультационные услугиКонсультационные услуги (ОМ)</t>
  </si>
  <si>
    <t xml:space="preserve">Консультационные услугиКонсультационные услуги (ФАО) </t>
  </si>
  <si>
    <t>Расходы по агентскому договоруАвстрийские лотереи (расходы по агентскому договору)</t>
  </si>
  <si>
    <t>Расходы по агентскому договоруРусско-австрийский холдинг (расходы по агентскому договору)</t>
  </si>
  <si>
    <t>Расходы по агентскому договору Итог</t>
  </si>
  <si>
    <t>Deffered tax assets</t>
  </si>
  <si>
    <t>Внереализационные расходы (проценты по займу)</t>
  </si>
  <si>
    <t>Внереализационные расходы (прочие)</t>
  </si>
  <si>
    <t>Non-trade costs (loan charge)</t>
  </si>
  <si>
    <t>Non-trade costs (miscellaneous)</t>
  </si>
  <si>
    <t>Внереализационные расходы (проценты по займу)Проценты по займам</t>
  </si>
  <si>
    <t>Внереализационные расходы (прочие)Комиссия банка</t>
  </si>
  <si>
    <t>Внереализационные расходы (прочие)Курсовые разницы отрицательные</t>
  </si>
  <si>
    <t xml:space="preserve">Внереализационные расходы (прочие)прочие </t>
  </si>
  <si>
    <t>Внереализационные расходы (прочие)Штрафы, пени</t>
  </si>
  <si>
    <t>налоги с ФОТ (ОМ)</t>
  </si>
  <si>
    <t>налоги с ФОТ (ОП)</t>
  </si>
  <si>
    <t>Payroll taxes (MD)</t>
  </si>
  <si>
    <t>Payroll taxes (SD)</t>
  </si>
  <si>
    <t>Премиальные (ОМ)</t>
  </si>
  <si>
    <t>Премиальные (ОП)</t>
  </si>
  <si>
    <t>bonus (MD)</t>
  </si>
  <si>
    <t>bonus (SD)</t>
  </si>
  <si>
    <t>Corporate vehicles maintenance</t>
  </si>
  <si>
    <t>Налоги с ФОТналоги с ФОТ (ОМ)</t>
  </si>
  <si>
    <t>Налоги с ФОТналоги с ФОТ (ОП)</t>
  </si>
  <si>
    <t>Расходы на оплату трудаПремиальные (ОМ)</t>
  </si>
  <si>
    <t>Расходы на оплату трудаПремиальные (ОП)</t>
  </si>
  <si>
    <t>Total 2011, rub.</t>
  </si>
  <si>
    <t xml:space="preserve"> Total 2011, rub.</t>
  </si>
  <si>
    <t>Сумма по полю Total 2011, rub.</t>
  </si>
  <si>
    <r>
      <t>Производство и трансляция программы "</t>
    </r>
    <r>
      <rPr>
        <sz val="8"/>
        <color indexed="8"/>
        <rFont val="Arial"/>
        <family val="2"/>
        <charset val="204"/>
      </rPr>
      <t>6 из 40"</t>
    </r>
  </si>
  <si>
    <t>Бланки лотерейных билетов "SCRATCH 2011"</t>
  </si>
  <si>
    <t>Scratch tickets "SCRATCH 2011"</t>
  </si>
  <si>
    <t>Мотивационная программа для партнеров  Итог</t>
  </si>
  <si>
    <t>Бланки лотерейных билетов "SCRATCH 2011" Итог</t>
  </si>
  <si>
    <t>Игровые бланки Итог</t>
  </si>
  <si>
    <t>Бланки лотерейных билетов "Счастливые сердца" Итог</t>
  </si>
  <si>
    <t>Внереализационные расходы (проценты по займу) Итог</t>
  </si>
  <si>
    <t>Внереализационные расходы (прочие) Итог</t>
  </si>
  <si>
    <t>Взнос наличных денег в банк Итог</t>
  </si>
  <si>
    <t>Выплата Призового фонда в киоске УЛ Итог</t>
  </si>
  <si>
    <t>Выплата Призового фонда через р/сч УЛ Итог</t>
  </si>
  <si>
    <t>Кредиторская задолженность агентам Итог</t>
  </si>
  <si>
    <t>Спиртовые салфетки Итог</t>
  </si>
  <si>
    <t>Таможенные платежи Итог</t>
  </si>
  <si>
    <t>Термобумага  Итог</t>
  </si>
  <si>
    <t>Техническая поддержка (ТП) программного обеспечения Итог</t>
  </si>
  <si>
    <t>Программное обеспечение (ПО) Итог</t>
  </si>
  <si>
    <t>Ремонт лотерейного оборудования Итог</t>
  </si>
  <si>
    <t>Дебиторская задолженность агентов*</t>
  </si>
  <si>
    <t>Количество терминалов*</t>
  </si>
  <si>
    <t>Неактивные терминалы*</t>
  </si>
  <si>
    <t>БДДС</t>
  </si>
  <si>
    <t>БДР</t>
  </si>
  <si>
    <t>в оба бюджета</t>
  </si>
  <si>
    <t>БЮДЖЕТ ДВИЖЕНИЯ ДЕНЕЖНЫХ СРЕДСТВ  НА 2011 ГОД</t>
  </si>
  <si>
    <t>CAFH FLOW BUDGET  FOR 2011</t>
  </si>
  <si>
    <t>Возврат с депозита Итог</t>
  </si>
  <si>
    <t>Выплата Призового фонда агентами Итог</t>
  </si>
  <si>
    <t>Перевод на депозит Итог</t>
  </si>
  <si>
    <t>Пополнение счета Итог</t>
  </si>
  <si>
    <t>Дебиторская задолженность агентов* Итог</t>
  </si>
  <si>
    <t>Количество ставок Итог</t>
  </si>
  <si>
    <t>Курс евро Итог</t>
  </si>
  <si>
    <t>Цена ставки Итог</t>
  </si>
  <si>
    <t>(пусто) Итог</t>
  </si>
  <si>
    <t>Название бюджета (БДДС/БДР/в оба бюджета/справочно)</t>
  </si>
  <si>
    <t>АмортизацияАмортизация лотерейного оборудования/имущества</t>
  </si>
  <si>
    <t>АмортизацияПрочая амортизация</t>
  </si>
  <si>
    <t>Выручка от реализации лотереи"6 из 40"</t>
  </si>
  <si>
    <t>Выручка от реализации лотереи"SCRATCH 2011"</t>
  </si>
  <si>
    <t>Выручка от реализации лотереи"Джокер"</t>
  </si>
  <si>
    <t>Выручка от реализации лотереи"Счастливые сердца"</t>
  </si>
  <si>
    <t>Дотации в Призовой фонд лотереи"6 из 40"</t>
  </si>
  <si>
    <t>Дотации в Призовой фонд лотереи"Джокер"</t>
  </si>
  <si>
    <t>Комиссионные вознаграждения агентам"6 из 40 и Джокер"</t>
  </si>
  <si>
    <t>Комиссионные вознаграждения агентам"SCRATCH 2011"</t>
  </si>
  <si>
    <t>Комиссионные вознаграждения агентам"Счастливые сердца"</t>
  </si>
  <si>
    <t>Призовой фонд лотереи"6 из 40"</t>
  </si>
  <si>
    <t>Призовой фонд лотереи"SCRATCH 2011"</t>
  </si>
  <si>
    <t>Призовой фонд лотереи"Джокер"</t>
  </si>
  <si>
    <t>Призовой фонд лотереи"Счастливые сердца"</t>
  </si>
  <si>
    <t>Программное обеспечение (ПО)ПО для лотерейного оборудования</t>
  </si>
  <si>
    <t>Программное обеспечение (ПО)ПО для прочего оборудования</t>
  </si>
  <si>
    <t>Программное обеспечение (ПО)ПО для серверного оборудования</t>
  </si>
  <si>
    <t>Прочие операционные расходыОстаточная стоимость основных средств</t>
  </si>
  <si>
    <t>Списание МПЗСписание МПЗ (Администрация)</t>
  </si>
  <si>
    <t>Списание МПЗСписание МПЗ (ИТ)</t>
  </si>
  <si>
    <t>Списание МПЗСписание МПЗ (ЛЭД)</t>
  </si>
  <si>
    <t>Списание МПЗсписание МПЗ (ОМ)</t>
  </si>
  <si>
    <t>Списание МПЗсписание МПЗ (ОП)</t>
  </si>
  <si>
    <t>Списание МПЗСписание МПЗ (ПР)</t>
  </si>
  <si>
    <t>Списание МПЗСписание МПЗ (ФАО)</t>
  </si>
  <si>
    <t>Целевые отчисления от лотереи"6 из 40"</t>
  </si>
  <si>
    <t>Целевые отчисления от лотереи"6 из 40" бесплатные ставки</t>
  </si>
  <si>
    <t>Целевые отчисления от лотереи"Джокер"</t>
  </si>
  <si>
    <t>PROFIT AND LOSS BUDGET FOR 2011</t>
  </si>
  <si>
    <t>БЮДЖЕТ ДОХОДОВ И РАСХОДОВ НА 2011 год</t>
  </si>
  <si>
    <t>БЮДЖЕТ ДВИЖЕНИЯ ДЕНЕЖНЫХ СРЕДСТВ НА 2011 ГОД</t>
  </si>
  <si>
    <t>CAFH FLOW BUDGET FOR 2011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</si>
</sst>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#,##0_ ;\-#,##0\ "/>
    <numFmt numFmtId="165" formatCode="#,##0.00;[Red]\-#,##0.00"/>
  </numFmts>
  <fonts count="79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20"/>
      <name val="Calibri"/>
      <family val="2"/>
    </font>
    <font>
      <b/>
      <sz val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20"/>
      <name val="Calibri"/>
      <family val="2"/>
      <scheme val="minor"/>
    </font>
    <font>
      <b/>
      <sz val="18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24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charset val="204"/>
      <scheme val="minor"/>
    </font>
    <font>
      <sz val="26"/>
      <color theme="0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0"/>
      <name val="Arial"/>
      <family val="2"/>
      <charset val="204"/>
    </font>
    <font>
      <sz val="8"/>
      <color rgb="FF00B05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1F497D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sz val="14"/>
      <color indexed="8"/>
      <name val="Calibri"/>
      <family val="2"/>
      <charset val="204"/>
      <scheme val="minor"/>
    </font>
    <font>
      <sz val="20"/>
      <color theme="1"/>
      <name val="Calibri"/>
      <family val="2"/>
    </font>
    <font>
      <b/>
      <sz val="20"/>
      <color theme="1"/>
      <name val="Calibri"/>
      <family val="2"/>
    </font>
    <font>
      <sz val="2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0" fillId="0" borderId="0" applyFont="0" applyFill="0" applyBorder="0" applyAlignment="0" applyProtection="0"/>
  </cellStyleXfs>
  <cellXfs count="528">
    <xf numFmtId="0" fontId="0" fillId="0" borderId="0" xfId="0"/>
    <xf numFmtId="0" fontId="1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13" fillId="0" borderId="0" xfId="0" applyFont="1" applyFill="1"/>
    <xf numFmtId="0" fontId="11" fillId="2" borderId="1" xfId="0" applyFont="1" applyFill="1" applyBorder="1" applyAlignment="1">
      <alignment wrapText="1"/>
    </xf>
    <xf numFmtId="0" fontId="0" fillId="0" borderId="0" xfId="0" applyFill="1" applyBorder="1"/>
    <xf numFmtId="0" fontId="15" fillId="0" borderId="0" xfId="0" applyFont="1"/>
    <xf numFmtId="0" fontId="11" fillId="0" borderId="1" xfId="0" applyFont="1" applyFill="1" applyBorder="1" applyAlignment="1">
      <alignment wrapText="1"/>
    </xf>
    <xf numFmtId="4" fontId="0" fillId="0" borderId="0" xfId="0" applyNumberFormat="1" applyFill="1"/>
    <xf numFmtId="0" fontId="13" fillId="0" borderId="1" xfId="0" applyFont="1" applyFill="1" applyBorder="1" applyAlignment="1">
      <alignment wrapText="1"/>
    </xf>
    <xf numFmtId="4" fontId="0" fillId="0" borderId="0" xfId="0" applyNumberFormat="1" applyFill="1" applyBorder="1"/>
    <xf numFmtId="0" fontId="0" fillId="3" borderId="0" xfId="0" applyFill="1"/>
    <xf numFmtId="4" fontId="0" fillId="0" borderId="0" xfId="0" applyNumberFormat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6" fillId="0" borderId="0" xfId="0" applyFont="1" applyAlignment="1"/>
    <xf numFmtId="0" fontId="16" fillId="0" borderId="2" xfId="0" applyFont="1" applyFill="1" applyBorder="1" applyAlignment="1"/>
    <xf numFmtId="0" fontId="17" fillId="0" borderId="0" xfId="0" applyFont="1" applyAlignment="1"/>
    <xf numFmtId="0" fontId="15" fillId="0" borderId="0" xfId="0" applyFont="1" applyAlignment="1"/>
    <xf numFmtId="0" fontId="13" fillId="0" borderId="1" xfId="0" applyFont="1" applyFill="1" applyBorder="1"/>
    <xf numFmtId="0" fontId="13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3" fillId="2" borderId="1" xfId="0" applyFont="1" applyFill="1" applyBorder="1"/>
    <xf numFmtId="0" fontId="18" fillId="3" borderId="1" xfId="0" applyFont="1" applyFill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4" fontId="20" fillId="0" borderId="0" xfId="0" applyNumberFormat="1" applyFont="1" applyFill="1" applyBorder="1"/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0" fillId="0" borderId="2" xfId="0" applyBorder="1"/>
    <xf numFmtId="3" fontId="0" fillId="0" borderId="0" xfId="0" applyNumberFormat="1" applyFill="1"/>
    <xf numFmtId="3" fontId="13" fillId="0" borderId="0" xfId="0" applyNumberFormat="1" applyFont="1"/>
    <xf numFmtId="0" fontId="21" fillId="0" borderId="0" xfId="0" applyFont="1"/>
    <xf numFmtId="3" fontId="21" fillId="0" borderId="0" xfId="0" applyNumberFormat="1" applyFont="1"/>
    <xf numFmtId="0" fontId="21" fillId="0" borderId="0" xfId="0" applyFont="1" applyAlignment="1">
      <alignment wrapText="1"/>
    </xf>
    <xf numFmtId="3" fontId="21" fillId="0" borderId="0" xfId="0" applyNumberFormat="1" applyFont="1" applyAlignment="1">
      <alignment wrapText="1"/>
    </xf>
    <xf numFmtId="0" fontId="21" fillId="0" borderId="0" xfId="0" applyFont="1" applyFill="1"/>
    <xf numFmtId="4" fontId="13" fillId="0" borderId="0" xfId="0" applyNumberFormat="1" applyFont="1" applyFill="1" applyBorder="1"/>
    <xf numFmtId="4" fontId="16" fillId="0" borderId="0" xfId="0" applyNumberFormat="1" applyFont="1" applyFill="1" applyBorder="1"/>
    <xf numFmtId="4" fontId="19" fillId="0" borderId="0" xfId="0" applyNumberFormat="1" applyFont="1" applyFill="1" applyBorder="1"/>
    <xf numFmtId="0" fontId="22" fillId="0" borderId="4" xfId="0" applyFont="1" applyFill="1" applyBorder="1" applyAlignment="1">
      <alignment horizontal="left" wrapText="1"/>
    </xf>
    <xf numFmtId="0" fontId="19" fillId="0" borderId="4" xfId="0" applyFont="1" applyFill="1" applyBorder="1" applyAlignment="1">
      <alignment wrapText="1"/>
    </xf>
    <xf numFmtId="0" fontId="19" fillId="0" borderId="4" xfId="0" applyFont="1" applyFill="1" applyBorder="1"/>
    <xf numFmtId="0" fontId="22" fillId="0" borderId="4" xfId="0" applyFont="1" applyFill="1" applyBorder="1" applyAlignment="1">
      <alignment wrapText="1"/>
    </xf>
    <xf numFmtId="0" fontId="22" fillId="0" borderId="4" xfId="0" applyFont="1" applyFill="1" applyBorder="1"/>
    <xf numFmtId="0" fontId="19" fillId="0" borderId="4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0" fontId="22" fillId="0" borderId="4" xfId="0" applyFont="1" applyBorder="1"/>
    <xf numFmtId="0" fontId="19" fillId="3" borderId="4" xfId="0" applyFont="1" applyFill="1" applyBorder="1" applyAlignment="1">
      <alignment horizontal="left"/>
    </xf>
    <xf numFmtId="0" fontId="19" fillId="0" borderId="4" xfId="0" applyFont="1" applyBorder="1"/>
    <xf numFmtId="0" fontId="19" fillId="0" borderId="4" xfId="0" applyFont="1" applyBorder="1" applyAlignment="1">
      <alignment horizontal="left" wrapText="1"/>
    </xf>
    <xf numFmtId="0" fontId="23" fillId="0" borderId="0" xfId="0" applyFont="1"/>
    <xf numFmtId="4" fontId="23" fillId="0" borderId="0" xfId="0" applyNumberFormat="1" applyFont="1" applyFill="1" applyBorder="1"/>
    <xf numFmtId="0" fontId="23" fillId="0" borderId="0" xfId="0" applyFont="1" applyFill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3" fontId="27" fillId="0" borderId="0" xfId="0" applyNumberFormat="1" applyFont="1"/>
    <xf numFmtId="0" fontId="13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wrapText="1"/>
    </xf>
    <xf numFmtId="0" fontId="19" fillId="0" borderId="4" xfId="0" applyFont="1" applyBorder="1" applyAlignment="1">
      <alignment horizontal="left"/>
    </xf>
    <xf numFmtId="0" fontId="19" fillId="2" borderId="4" xfId="0" applyFont="1" applyFill="1" applyBorder="1"/>
    <xf numFmtId="0" fontId="22" fillId="2" borderId="4" xfId="0" applyFont="1" applyFill="1" applyBorder="1"/>
    <xf numFmtId="0" fontId="19" fillId="3" borderId="4" xfId="0" applyFont="1" applyFill="1" applyBorder="1"/>
    <xf numFmtId="0" fontId="19" fillId="2" borderId="4" xfId="0" applyFont="1" applyFill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9" fillId="0" borderId="0" xfId="0" applyFont="1" applyFill="1" applyBorder="1"/>
    <xf numFmtId="0" fontId="22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horizontal="left" wrapText="1"/>
    </xf>
    <xf numFmtId="0" fontId="0" fillId="4" borderId="0" xfId="0" applyFill="1"/>
    <xf numFmtId="0" fontId="0" fillId="0" borderId="4" xfId="0" applyFill="1" applyBorder="1" applyAlignment="1">
      <alignment horizontal="left"/>
    </xf>
    <xf numFmtId="3" fontId="13" fillId="0" borderId="0" xfId="0" applyNumberFormat="1" applyFont="1" applyFill="1"/>
    <xf numFmtId="0" fontId="28" fillId="3" borderId="4" xfId="0" applyFont="1" applyFill="1" applyBorder="1" applyAlignment="1">
      <alignment horizontal="center"/>
    </xf>
    <xf numFmtId="0" fontId="28" fillId="3" borderId="4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 wrapText="1"/>
    </xf>
    <xf numFmtId="0" fontId="28" fillId="0" borderId="4" xfId="0" applyFont="1" applyFill="1" applyBorder="1" applyAlignment="1">
      <alignment wrapText="1"/>
    </xf>
    <xf numFmtId="3" fontId="28" fillId="0" borderId="4" xfId="0" applyNumberFormat="1" applyFont="1" applyFill="1" applyBorder="1" applyAlignment="1">
      <alignment horizontal="right"/>
    </xf>
    <xf numFmtId="3" fontId="28" fillId="0" borderId="4" xfId="0" applyNumberFormat="1" applyFont="1" applyFill="1" applyBorder="1" applyAlignment="1">
      <alignment horizontal="right" wrapText="1"/>
    </xf>
    <xf numFmtId="3" fontId="28" fillId="5" borderId="4" xfId="0" applyNumberFormat="1" applyFont="1" applyFill="1" applyBorder="1" applyAlignment="1">
      <alignment horizontal="right"/>
    </xf>
    <xf numFmtId="4" fontId="18" fillId="2" borderId="4" xfId="0" applyNumberFormat="1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3" fontId="18" fillId="0" borderId="4" xfId="0" applyNumberFormat="1" applyFont="1" applyFill="1" applyBorder="1" applyAlignment="1">
      <alignment horizontal="right"/>
    </xf>
    <xf numFmtId="3" fontId="18" fillId="0" borderId="4" xfId="0" applyNumberFormat="1" applyFont="1" applyFill="1" applyBorder="1" applyAlignment="1">
      <alignment horizontal="right" wrapText="1"/>
    </xf>
    <xf numFmtId="0" fontId="18" fillId="0" borderId="4" xfId="0" applyFont="1" applyFill="1" applyBorder="1" applyAlignment="1">
      <alignment horizontal="left"/>
    </xf>
    <xf numFmtId="0" fontId="29" fillId="0" borderId="4" xfId="0" applyFont="1" applyFill="1" applyBorder="1" applyAlignment="1">
      <alignment wrapText="1"/>
    </xf>
    <xf numFmtId="0" fontId="18" fillId="0" borderId="4" xfId="0" applyFont="1" applyFill="1" applyBorder="1"/>
    <xf numFmtId="0" fontId="28" fillId="0" borderId="4" xfId="0" applyFont="1" applyFill="1" applyBorder="1" applyAlignment="1">
      <alignment horizontal="left"/>
    </xf>
    <xf numFmtId="3" fontId="28" fillId="0" borderId="4" xfId="0" applyNumberFormat="1" applyFont="1" applyFill="1" applyBorder="1"/>
    <xf numFmtId="0" fontId="28" fillId="0" borderId="4" xfId="0" applyFont="1" applyFill="1" applyBorder="1"/>
    <xf numFmtId="0" fontId="18" fillId="0" borderId="4" xfId="0" applyFont="1" applyFill="1" applyBorder="1" applyAlignment="1">
      <alignment wrapText="1"/>
    </xf>
    <xf numFmtId="0" fontId="28" fillId="4" borderId="4" xfId="0" applyFont="1" applyFill="1" applyBorder="1"/>
    <xf numFmtId="4" fontId="18" fillId="0" borderId="4" xfId="0" applyNumberFormat="1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4" xfId="0" applyFont="1" applyBorder="1" applyAlignment="1">
      <alignment horizontal="left" wrapText="1"/>
    </xf>
    <xf numFmtId="0" fontId="18" fillId="0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 wrapText="1"/>
    </xf>
    <xf numFmtId="0" fontId="18" fillId="3" borderId="4" xfId="0" applyFont="1" applyFill="1" applyBorder="1" applyAlignment="1">
      <alignment horizontal="left"/>
    </xf>
    <xf numFmtId="0" fontId="18" fillId="0" borderId="4" xfId="0" applyFont="1" applyBorder="1"/>
    <xf numFmtId="0" fontId="28" fillId="0" borderId="4" xfId="0" applyFont="1" applyBorder="1"/>
    <xf numFmtId="0" fontId="18" fillId="0" borderId="1" xfId="0" applyFont="1" applyBorder="1" applyAlignment="1">
      <alignment horizontal="left" wrapText="1"/>
    </xf>
    <xf numFmtId="0" fontId="18" fillId="3" borderId="1" xfId="0" applyFont="1" applyFill="1" applyBorder="1" applyAlignment="1">
      <alignment horizontal="left" wrapText="1"/>
    </xf>
    <xf numFmtId="0" fontId="28" fillId="3" borderId="4" xfId="0" applyFont="1" applyFill="1" applyBorder="1" applyAlignment="1">
      <alignment horizontal="left"/>
    </xf>
    <xf numFmtId="0" fontId="28" fillId="0" borderId="4" xfId="0" applyFont="1" applyBorder="1" applyAlignment="1">
      <alignment wrapText="1"/>
    </xf>
    <xf numFmtId="0" fontId="28" fillId="0" borderId="0" xfId="0" applyFont="1" applyBorder="1"/>
    <xf numFmtId="0" fontId="18" fillId="2" borderId="4" xfId="0" applyFont="1" applyFill="1" applyBorder="1" applyAlignment="1">
      <alignment horizontal="left"/>
    </xf>
    <xf numFmtId="0" fontId="18" fillId="0" borderId="0" xfId="0" applyFont="1" applyFill="1" applyBorder="1"/>
    <xf numFmtId="0" fontId="18" fillId="0" borderId="0" xfId="0" applyFont="1"/>
    <xf numFmtId="0" fontId="28" fillId="0" borderId="6" xfId="0" applyFont="1" applyFill="1" applyBorder="1" applyAlignment="1">
      <alignment horizontal="left" wrapText="1"/>
    </xf>
    <xf numFmtId="3" fontId="28" fillId="0" borderId="6" xfId="0" applyNumberFormat="1" applyFont="1" applyFill="1" applyBorder="1" applyAlignment="1">
      <alignment horizontal="right"/>
    </xf>
    <xf numFmtId="3" fontId="28" fillId="0" borderId="6" xfId="0" applyNumberFormat="1" applyFont="1" applyFill="1" applyBorder="1" applyAlignment="1">
      <alignment horizontal="right" wrapText="1"/>
    </xf>
    <xf numFmtId="3" fontId="28" fillId="5" borderId="6" xfId="0" applyNumberFormat="1" applyFont="1" applyFill="1" applyBorder="1" applyAlignment="1">
      <alignment horizontal="right"/>
    </xf>
    <xf numFmtId="4" fontId="18" fillId="2" borderId="7" xfId="0" applyNumberFormat="1" applyFont="1" applyFill="1" applyBorder="1" applyAlignment="1">
      <alignment horizontal="left" wrapText="1"/>
    </xf>
    <xf numFmtId="0" fontId="18" fillId="2" borderId="7" xfId="0" applyFont="1" applyFill="1" applyBorder="1" applyAlignment="1">
      <alignment horizontal="left" wrapText="1"/>
    </xf>
    <xf numFmtId="3" fontId="18" fillId="2" borderId="7" xfId="0" applyNumberFormat="1" applyFont="1" applyFill="1" applyBorder="1" applyAlignment="1">
      <alignment horizontal="right"/>
    </xf>
    <xf numFmtId="3" fontId="18" fillId="2" borderId="7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wrapText="1"/>
    </xf>
    <xf numFmtId="0" fontId="30" fillId="0" borderId="0" xfId="0" applyFont="1"/>
    <xf numFmtId="0" fontId="19" fillId="0" borderId="4" xfId="0" applyFont="1" applyBorder="1" applyAlignment="1">
      <alignment horizontal="left"/>
    </xf>
    <xf numFmtId="0" fontId="19" fillId="3" borderId="4" xfId="0" applyFont="1" applyFill="1" applyBorder="1" applyAlignment="1">
      <alignment wrapText="1"/>
    </xf>
    <xf numFmtId="0" fontId="19" fillId="6" borderId="4" xfId="0" applyFont="1" applyFill="1" applyBorder="1" applyAlignment="1">
      <alignment horizontal="left"/>
    </xf>
    <xf numFmtId="0" fontId="19" fillId="6" borderId="4" xfId="0" applyFont="1" applyFill="1" applyBorder="1" applyAlignment="1">
      <alignment horizontal="left" wrapText="1"/>
    </xf>
    <xf numFmtId="0" fontId="22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22" fillId="3" borderId="4" xfId="0" applyNumberFormat="1" applyFont="1" applyFill="1" applyBorder="1" applyAlignment="1">
      <alignment horizontal="center" vertical="center"/>
    </xf>
    <xf numFmtId="3" fontId="19" fillId="3" borderId="4" xfId="0" applyNumberFormat="1" applyFont="1" applyFill="1" applyBorder="1" applyAlignment="1">
      <alignment horizontal="center" vertical="center"/>
    </xf>
    <xf numFmtId="3" fontId="22" fillId="0" borderId="4" xfId="0" applyNumberFormat="1" applyFont="1" applyFill="1" applyBorder="1" applyAlignment="1">
      <alignment horizontal="center" vertical="center"/>
    </xf>
    <xf numFmtId="3" fontId="19" fillId="0" borderId="4" xfId="0" applyNumberFormat="1" applyFont="1" applyFill="1" applyBorder="1" applyAlignment="1">
      <alignment horizontal="center" vertical="center"/>
    </xf>
    <xf numFmtId="3" fontId="19" fillId="5" borderId="4" xfId="0" applyNumberFormat="1" applyFont="1" applyFill="1" applyBorder="1" applyAlignment="1">
      <alignment horizontal="center" vertical="center"/>
    </xf>
    <xf numFmtId="3" fontId="31" fillId="3" borderId="4" xfId="0" applyNumberFormat="1" applyFont="1" applyFill="1" applyBorder="1" applyAlignment="1">
      <alignment horizontal="center" vertical="center"/>
    </xf>
    <xf numFmtId="3" fontId="19" fillId="2" borderId="4" xfId="0" applyNumberFormat="1" applyFont="1" applyFill="1" applyBorder="1" applyAlignment="1">
      <alignment horizontal="center" vertical="center"/>
    </xf>
    <xf numFmtId="3" fontId="22" fillId="2" borderId="4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horizontal="left" vertical="center"/>
    </xf>
    <xf numFmtId="3" fontId="13" fillId="0" borderId="0" xfId="0" applyNumberFormat="1" applyFont="1" applyFill="1" applyBorder="1" applyAlignment="1">
      <alignment horizontal="left" vertical="center"/>
    </xf>
    <xf numFmtId="3" fontId="19" fillId="0" borderId="0" xfId="0" applyNumberFormat="1" applyFont="1" applyFill="1" applyBorder="1" applyAlignment="1">
      <alignment horizontal="left" vertical="center"/>
    </xf>
    <xf numFmtId="3" fontId="19" fillId="6" borderId="4" xfId="0" applyNumberFormat="1" applyFont="1" applyFill="1" applyBorder="1" applyAlignment="1">
      <alignment horizontal="center" vertical="center"/>
    </xf>
    <xf numFmtId="0" fontId="19" fillId="6" borderId="4" xfId="0" applyFont="1" applyFill="1" applyBorder="1"/>
    <xf numFmtId="0" fontId="13" fillId="0" borderId="0" xfId="0" applyFont="1" applyFill="1" applyBorder="1" applyAlignment="1">
      <alignment horizontal="left" wrapText="1"/>
    </xf>
    <xf numFmtId="3" fontId="14" fillId="0" borderId="0" xfId="0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/>
    <xf numFmtId="0" fontId="32" fillId="0" borderId="0" xfId="0" applyFont="1"/>
    <xf numFmtId="0" fontId="12" fillId="0" borderId="0" xfId="0" applyFo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/>
    <xf numFmtId="0" fontId="34" fillId="0" borderId="0" xfId="0" applyFont="1"/>
    <xf numFmtId="165" fontId="37" fillId="0" borderId="0" xfId="1" applyNumberFormat="1" applyFont="1" applyBorder="1" applyAlignment="1">
      <alignment horizontal="right" vertical="top" wrapText="1"/>
    </xf>
    <xf numFmtId="4" fontId="16" fillId="0" borderId="0" xfId="0" applyNumberFormat="1" applyFont="1" applyFill="1" applyBorder="1" applyAlignment="1">
      <alignment wrapText="1"/>
    </xf>
    <xf numFmtId="0" fontId="38" fillId="0" borderId="0" xfId="0" applyFont="1" applyAlignment="1"/>
    <xf numFmtId="0" fontId="39" fillId="0" borderId="0" xfId="0" applyFont="1"/>
    <xf numFmtId="0" fontId="27" fillId="0" borderId="0" xfId="0" applyFont="1"/>
    <xf numFmtId="0" fontId="40" fillId="0" borderId="0" xfId="0" applyFont="1"/>
    <xf numFmtId="0" fontId="41" fillId="0" borderId="0" xfId="0" applyFont="1"/>
    <xf numFmtId="0" fontId="18" fillId="0" borderId="0" xfId="0" applyFont="1" applyAlignment="1">
      <alignment wrapText="1"/>
    </xf>
    <xf numFmtId="3" fontId="12" fillId="0" borderId="0" xfId="0" applyNumberFormat="1" applyFont="1" applyFill="1" applyBorder="1"/>
    <xf numFmtId="3" fontId="12" fillId="0" borderId="0" xfId="0" applyNumberFormat="1" applyFont="1" applyFill="1" applyBorder="1" applyAlignment="1">
      <alignment horizontal="center" vertical="center"/>
    </xf>
    <xf numFmtId="4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/>
    <xf numFmtId="0" fontId="33" fillId="0" borderId="0" xfId="0" applyFont="1" applyFill="1" applyBorder="1" applyAlignment="1"/>
    <xf numFmtId="0" fontId="33" fillId="0" borderId="0" xfId="0" applyFont="1" applyBorder="1" applyAlignment="1"/>
    <xf numFmtId="4" fontId="35" fillId="0" borderId="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wrapText="1"/>
    </xf>
    <xf numFmtId="4" fontId="28" fillId="0" borderId="4" xfId="0" applyNumberFormat="1" applyFont="1" applyFill="1" applyBorder="1" applyAlignment="1">
      <alignment horizontal="right"/>
    </xf>
    <xf numFmtId="0" fontId="28" fillId="0" borderId="4" xfId="0" applyFont="1" applyFill="1" applyBorder="1" applyAlignment="1">
      <alignment horizontal="right"/>
    </xf>
    <xf numFmtId="3" fontId="18" fillId="5" borderId="4" xfId="0" applyNumberFormat="1" applyFont="1" applyFill="1" applyBorder="1" applyAlignment="1">
      <alignment horizontal="right"/>
    </xf>
    <xf numFmtId="3" fontId="18" fillId="3" borderId="4" xfId="0" applyNumberFormat="1" applyFont="1" applyFill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3" fontId="18" fillId="2" borderId="4" xfId="0" applyNumberFormat="1" applyFont="1" applyFill="1" applyBorder="1" applyAlignment="1">
      <alignment horizontal="right"/>
    </xf>
    <xf numFmtId="3" fontId="19" fillId="0" borderId="4" xfId="0" applyNumberFormat="1" applyFont="1" applyFill="1" applyBorder="1" applyAlignment="1">
      <alignment horizontal="right"/>
    </xf>
    <xf numFmtId="3" fontId="18" fillId="0" borderId="6" xfId="0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 wrapText="1"/>
    </xf>
    <xf numFmtId="0" fontId="43" fillId="0" borderId="0" xfId="0" applyFont="1" applyBorder="1" applyAlignment="1">
      <alignment wrapText="1"/>
    </xf>
    <xf numFmtId="3" fontId="19" fillId="3" borderId="4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wrapText="1"/>
    </xf>
    <xf numFmtId="0" fontId="28" fillId="0" borderId="0" xfId="0" applyFont="1"/>
    <xf numFmtId="0" fontId="28" fillId="0" borderId="0" xfId="0" applyFont="1" applyAlignment="1"/>
    <xf numFmtId="43" fontId="18" fillId="0" borderId="0" xfId="2" applyFont="1"/>
    <xf numFmtId="0" fontId="18" fillId="0" borderId="0" xfId="0" applyFont="1" applyFill="1"/>
    <xf numFmtId="0" fontId="18" fillId="3" borderId="0" xfId="0" applyFont="1" applyFill="1"/>
    <xf numFmtId="0" fontId="18" fillId="0" borderId="0" xfId="0" applyFont="1" applyAlignment="1"/>
    <xf numFmtId="0" fontId="18" fillId="0" borderId="0" xfId="0" applyFont="1" applyFill="1" applyBorder="1" applyAlignment="1"/>
    <xf numFmtId="0" fontId="18" fillId="0" borderId="0" xfId="0" applyFont="1" applyBorder="1" applyAlignment="1"/>
    <xf numFmtId="3" fontId="42" fillId="0" borderId="0" xfId="0" applyNumberFormat="1" applyFont="1" applyBorder="1" applyAlignment="1">
      <alignment horizontal="center" vertical="center"/>
    </xf>
    <xf numFmtId="3" fontId="42" fillId="0" borderId="0" xfId="0" applyNumberFormat="1" applyFont="1" applyBorder="1" applyAlignment="1">
      <alignment horizontal="center" wrapText="1"/>
    </xf>
    <xf numFmtId="3" fontId="28" fillId="0" borderId="4" xfId="0" applyNumberFormat="1" applyFont="1" applyFill="1" applyBorder="1" applyAlignment="1">
      <alignment horizontal="right" vertical="center"/>
    </xf>
    <xf numFmtId="3" fontId="44" fillId="0" borderId="4" xfId="1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3" fontId="19" fillId="3" borderId="4" xfId="0" applyNumberFormat="1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left"/>
    </xf>
    <xf numFmtId="2" fontId="45" fillId="0" borderId="0" xfId="0" applyNumberFormat="1" applyFont="1" applyFill="1" applyBorder="1"/>
    <xf numFmtId="0" fontId="45" fillId="0" borderId="0" xfId="0" applyFont="1"/>
    <xf numFmtId="2" fontId="45" fillId="0" borderId="0" xfId="0" applyNumberFormat="1" applyFont="1"/>
    <xf numFmtId="2" fontId="45" fillId="0" borderId="0" xfId="0" applyNumberFormat="1" applyFont="1" applyFill="1" applyBorder="1" applyAlignment="1">
      <alignment horizontal="center"/>
    </xf>
    <xf numFmtId="0" fontId="45" fillId="0" borderId="0" xfId="0" applyFont="1" applyFill="1"/>
    <xf numFmtId="2" fontId="46" fillId="0" borderId="0" xfId="0" applyNumberFormat="1" applyFont="1" applyFill="1" applyBorder="1"/>
    <xf numFmtId="4" fontId="45" fillId="0" borderId="0" xfId="0" applyNumberFormat="1" applyFont="1" applyFill="1" applyBorder="1"/>
    <xf numFmtId="2" fontId="45" fillId="0" borderId="0" xfId="0" applyNumberFormat="1" applyFont="1" applyFill="1" applyBorder="1" applyAlignment="1">
      <alignment horizontal="center" vertical="center"/>
    </xf>
    <xf numFmtId="2" fontId="37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4" fontId="13" fillId="0" borderId="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" fontId="14" fillId="0" borderId="0" xfId="0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left" wrapText="1"/>
    </xf>
    <xf numFmtId="10" fontId="47" fillId="0" borderId="0" xfId="0" applyNumberFormat="1" applyFont="1" applyFill="1" applyBorder="1" applyAlignment="1">
      <alignment horizontal="center"/>
    </xf>
    <xf numFmtId="0" fontId="47" fillId="0" borderId="0" xfId="0" applyFont="1"/>
    <xf numFmtId="10" fontId="32" fillId="0" borderId="0" xfId="0" applyNumberFormat="1" applyFont="1"/>
    <xf numFmtId="2" fontId="47" fillId="0" borderId="0" xfId="0" applyNumberFormat="1" applyFont="1" applyFill="1" applyBorder="1" applyAlignment="1">
      <alignment horizontal="center"/>
    </xf>
    <xf numFmtId="0" fontId="48" fillId="0" borderId="0" xfId="0" applyFont="1"/>
    <xf numFmtId="0" fontId="44" fillId="0" borderId="0" xfId="0" applyFont="1"/>
    <xf numFmtId="0" fontId="44" fillId="0" borderId="0" xfId="0" applyFont="1" applyAlignment="1"/>
    <xf numFmtId="43" fontId="29" fillId="0" borderId="0" xfId="2" applyFont="1"/>
    <xf numFmtId="0" fontId="29" fillId="0" borderId="0" xfId="0" applyFont="1" applyFill="1"/>
    <xf numFmtId="3" fontId="45" fillId="0" borderId="0" xfId="0" applyNumberFormat="1" applyFont="1" applyBorder="1" applyAlignment="1">
      <alignment horizontal="left" wrapText="1"/>
    </xf>
    <xf numFmtId="0" fontId="49" fillId="0" borderId="0" xfId="0" applyFont="1"/>
    <xf numFmtId="0" fontId="50" fillId="0" borderId="0" xfId="0" applyFont="1"/>
    <xf numFmtId="3" fontId="40" fillId="0" borderId="0" xfId="0" applyNumberFormat="1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2" xfId="0" applyFont="1" applyBorder="1"/>
    <xf numFmtId="0" fontId="55" fillId="0" borderId="0" xfId="0" applyFont="1" applyAlignment="1"/>
    <xf numFmtId="3" fontId="55" fillId="0" borderId="0" xfId="0" applyNumberFormat="1" applyFont="1"/>
    <xf numFmtId="0" fontId="2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7" fillId="0" borderId="0" xfId="0" applyFont="1" applyAlignment="1"/>
    <xf numFmtId="0" fontId="58" fillId="0" borderId="0" xfId="0" applyFont="1" applyFill="1" applyBorder="1" applyAlignment="1">
      <alignment wrapText="1"/>
    </xf>
    <xf numFmtId="0" fontId="59" fillId="0" borderId="0" xfId="0" applyFont="1"/>
    <xf numFmtId="0" fontId="27" fillId="0" borderId="0" xfId="0" applyFont="1" applyAlignment="1"/>
    <xf numFmtId="0" fontId="60" fillId="0" borderId="0" xfId="0" applyFont="1" applyAlignment="1"/>
    <xf numFmtId="3" fontId="61" fillId="0" borderId="0" xfId="0" applyNumberFormat="1" applyFont="1" applyBorder="1" applyAlignment="1">
      <alignment horizontal="center" vertical="center"/>
    </xf>
    <xf numFmtId="3" fontId="61" fillId="0" borderId="0" xfId="0" applyNumberFormat="1" applyFont="1" applyBorder="1" applyAlignment="1">
      <alignment horizontal="center" wrapText="1"/>
    </xf>
    <xf numFmtId="3" fontId="14" fillId="7" borderId="0" xfId="0" applyNumberFormat="1" applyFont="1" applyFill="1" applyBorder="1"/>
    <xf numFmtId="0" fontId="62" fillId="0" borderId="8" xfId="0" applyFont="1" applyBorder="1" applyAlignment="1">
      <alignment wrapText="1"/>
    </xf>
    <xf numFmtId="0" fontId="62" fillId="0" borderId="9" xfId="0" applyFont="1" applyBorder="1" applyAlignment="1">
      <alignment wrapText="1"/>
    </xf>
    <xf numFmtId="0" fontId="62" fillId="0" borderId="8" xfId="0" pivotButton="1" applyFont="1" applyBorder="1"/>
    <xf numFmtId="0" fontId="62" fillId="0" borderId="9" xfId="0" applyFont="1" applyBorder="1"/>
    <xf numFmtId="0" fontId="62" fillId="0" borderId="10" xfId="0" applyFont="1" applyBorder="1"/>
    <xf numFmtId="0" fontId="63" fillId="3" borderId="8" xfId="0" applyFont="1" applyFill="1" applyBorder="1" applyAlignment="1">
      <alignment wrapText="1"/>
    </xf>
    <xf numFmtId="0" fontId="62" fillId="0" borderId="8" xfId="0" applyFont="1" applyBorder="1"/>
    <xf numFmtId="0" fontId="62" fillId="0" borderId="11" xfId="0" applyFont="1" applyBorder="1" applyAlignment="1">
      <alignment wrapText="1"/>
    </xf>
    <xf numFmtId="0" fontId="63" fillId="3" borderId="9" xfId="0" applyFont="1" applyFill="1" applyBorder="1" applyAlignment="1">
      <alignment wrapText="1"/>
    </xf>
    <xf numFmtId="0" fontId="63" fillId="3" borderId="9" xfId="0" applyFont="1" applyFill="1" applyBorder="1"/>
    <xf numFmtId="0" fontId="63" fillId="2" borderId="12" xfId="0" applyFont="1" applyFill="1" applyBorder="1" applyAlignment="1">
      <alignment wrapText="1"/>
    </xf>
    <xf numFmtId="0" fontId="63" fillId="2" borderId="13" xfId="0" applyFont="1" applyFill="1" applyBorder="1" applyAlignment="1">
      <alignment wrapText="1"/>
    </xf>
    <xf numFmtId="164" fontId="62" fillId="0" borderId="4" xfId="0" applyNumberFormat="1" applyFont="1" applyBorder="1"/>
    <xf numFmtId="164" fontId="63" fillId="3" borderId="4" xfId="0" applyNumberFormat="1" applyFont="1" applyFill="1" applyBorder="1"/>
    <xf numFmtId="164" fontId="63" fillId="2" borderId="4" xfId="0" applyNumberFormat="1" applyFont="1" applyFill="1" applyBorder="1"/>
    <xf numFmtId="0" fontId="63" fillId="3" borderId="6" xfId="0" applyFont="1" applyFill="1" applyBorder="1"/>
    <xf numFmtId="0" fontId="19" fillId="0" borderId="4" xfId="0" applyFont="1" applyBorder="1" applyAlignment="1">
      <alignment horizontal="left"/>
    </xf>
    <xf numFmtId="0" fontId="0" fillId="0" borderId="8" xfId="0" applyFill="1" applyBorder="1"/>
    <xf numFmtId="0" fontId="0" fillId="0" borderId="0" xfId="0" applyFill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8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16" xfId="0" applyFill="1" applyBorder="1" applyAlignment="1">
      <alignment wrapText="1"/>
    </xf>
    <xf numFmtId="0" fontId="0" fillId="0" borderId="16" xfId="0" applyNumberFormat="1" applyFill="1" applyBorder="1"/>
    <xf numFmtId="0" fontId="0" fillId="0" borderId="0" xfId="0" applyNumberFormat="1" applyFill="1"/>
    <xf numFmtId="0" fontId="0" fillId="0" borderId="17" xfId="0" applyNumberFormat="1" applyFill="1" applyBorder="1"/>
    <xf numFmtId="0" fontId="0" fillId="0" borderId="12" xfId="0" applyFill="1" applyBorder="1" applyAlignment="1">
      <alignment wrapText="1"/>
    </xf>
    <xf numFmtId="0" fontId="0" fillId="0" borderId="12" xfId="0" applyNumberFormat="1" applyFill="1" applyBorder="1"/>
    <xf numFmtId="0" fontId="0" fillId="0" borderId="18" xfId="0" applyNumberFormat="1" applyFill="1" applyBorder="1"/>
    <xf numFmtId="0" fontId="0" fillId="0" borderId="19" xfId="0" applyNumberFormat="1" applyFill="1" applyBorder="1"/>
    <xf numFmtId="164" fontId="62" fillId="5" borderId="4" xfId="0" applyNumberFormat="1" applyFont="1" applyFill="1" applyBorder="1"/>
    <xf numFmtId="0" fontId="18" fillId="2" borderId="4" xfId="0" applyFont="1" applyFill="1" applyBorder="1" applyAlignment="1">
      <alignment horizontal="left" wrapText="1"/>
    </xf>
    <xf numFmtId="4" fontId="18" fillId="2" borderId="4" xfId="0" applyNumberFormat="1" applyFont="1" applyFill="1" applyBorder="1" applyAlignment="1">
      <alignment wrapText="1"/>
    </xf>
    <xf numFmtId="0" fontId="28" fillId="2" borderId="4" xfId="0" applyFont="1" applyFill="1" applyBorder="1" applyAlignment="1">
      <alignment horizontal="left"/>
    </xf>
    <xf numFmtId="0" fontId="63" fillId="3" borderId="8" xfId="0" applyFont="1" applyFill="1" applyBorder="1"/>
    <xf numFmtId="0" fontId="62" fillId="0" borderId="11" xfId="0" applyFont="1" applyBorder="1"/>
    <xf numFmtId="0" fontId="63" fillId="3" borderId="15" xfId="0" applyFont="1" applyFill="1" applyBorder="1"/>
    <xf numFmtId="0" fontId="44" fillId="0" borderId="0" xfId="0" applyFont="1" applyFill="1" applyBorder="1"/>
    <xf numFmtId="0" fontId="29" fillId="0" borderId="0" xfId="0" applyFont="1" applyFill="1" applyBorder="1" applyAlignment="1">
      <alignment wrapText="1"/>
    </xf>
    <xf numFmtId="0" fontId="64" fillId="0" borderId="0" xfId="0" applyFont="1" applyFill="1" applyBorder="1"/>
    <xf numFmtId="0" fontId="65" fillId="0" borderId="0" xfId="0" applyFont="1" applyFill="1" applyBorder="1" applyAlignment="1">
      <alignment wrapText="1"/>
    </xf>
    <xf numFmtId="0" fontId="4" fillId="0" borderId="0" xfId="0" applyFont="1" applyFill="1" applyAlignment="1">
      <alignment horizontal="left"/>
    </xf>
    <xf numFmtId="0" fontId="66" fillId="0" borderId="4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4" fontId="66" fillId="0" borderId="4" xfId="0" applyNumberFormat="1" applyFont="1" applyFill="1" applyBorder="1" applyAlignment="1">
      <alignment horizontal="left" wrapText="1"/>
    </xf>
    <xf numFmtId="4" fontId="66" fillId="0" borderId="4" xfId="0" applyNumberFormat="1" applyFont="1" applyFill="1" applyBorder="1" applyAlignment="1">
      <alignment horizontal="left"/>
    </xf>
    <xf numFmtId="4" fontId="66" fillId="0" borderId="1" xfId="0" applyNumberFormat="1" applyFont="1" applyFill="1" applyBorder="1" applyAlignment="1">
      <alignment horizontal="left" wrapText="1"/>
    </xf>
    <xf numFmtId="0" fontId="67" fillId="0" borderId="0" xfId="0" applyFont="1" applyFill="1" applyBorder="1" applyAlignment="1">
      <alignment horizontal="left"/>
    </xf>
    <xf numFmtId="43" fontId="67" fillId="0" borderId="0" xfId="2" applyFont="1" applyFill="1" applyBorder="1" applyAlignment="1">
      <alignment horizontal="left"/>
    </xf>
    <xf numFmtId="0" fontId="67" fillId="0" borderId="0" xfId="0" applyFont="1" applyFill="1" applyAlignment="1">
      <alignment horizontal="left"/>
    </xf>
    <xf numFmtId="0" fontId="68" fillId="0" borderId="0" xfId="0" applyFont="1" applyFill="1" applyAlignment="1">
      <alignment horizontal="left"/>
    </xf>
    <xf numFmtId="0" fontId="69" fillId="0" borderId="0" xfId="0" applyFont="1" applyFill="1" applyAlignment="1">
      <alignment horizontal="left"/>
    </xf>
    <xf numFmtId="0" fontId="67" fillId="0" borderId="4" xfId="0" applyFont="1" applyFill="1" applyBorder="1" applyAlignment="1">
      <alignment horizontal="left"/>
    </xf>
    <xf numFmtId="0" fontId="67" fillId="0" borderId="4" xfId="0" applyFont="1" applyFill="1" applyBorder="1" applyAlignment="1">
      <alignment horizontal="left" wrapText="1"/>
    </xf>
    <xf numFmtId="4" fontId="67" fillId="0" borderId="4" xfId="0" applyNumberFormat="1" applyFont="1" applyFill="1" applyBorder="1" applyAlignment="1">
      <alignment horizontal="left" wrapText="1"/>
    </xf>
    <xf numFmtId="4" fontId="67" fillId="0" borderId="4" xfId="2" applyNumberFormat="1" applyFont="1" applyFill="1" applyBorder="1" applyAlignment="1">
      <alignment horizontal="left" wrapText="1"/>
    </xf>
    <xf numFmtId="4" fontId="67" fillId="0" borderId="0" xfId="0" applyNumberFormat="1" applyFont="1" applyFill="1" applyBorder="1" applyAlignment="1">
      <alignment horizontal="left"/>
    </xf>
    <xf numFmtId="4" fontId="67" fillId="0" borderId="1" xfId="0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4" fontId="67" fillId="0" borderId="4" xfId="0" applyNumberFormat="1" applyFont="1" applyFill="1" applyBorder="1" applyAlignment="1">
      <alignment horizontal="left"/>
    </xf>
    <xf numFmtId="4" fontId="67" fillId="0" borderId="1" xfId="0" applyNumberFormat="1" applyFont="1" applyFill="1" applyBorder="1" applyAlignment="1">
      <alignment horizontal="left"/>
    </xf>
    <xf numFmtId="9" fontId="4" fillId="0" borderId="4" xfId="0" applyNumberFormat="1" applyFont="1" applyFill="1" applyBorder="1" applyAlignment="1">
      <alignment horizontal="left" wrapText="1"/>
    </xf>
    <xf numFmtId="4" fontId="4" fillId="0" borderId="4" xfId="0" applyNumberFormat="1" applyFont="1" applyFill="1" applyBorder="1" applyAlignment="1">
      <alignment horizontal="left" wrapText="1"/>
    </xf>
    <xf numFmtId="0" fontId="70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4" fontId="4" fillId="0" borderId="1" xfId="0" applyNumberFormat="1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43" fontId="4" fillId="0" borderId="4" xfId="2" applyFont="1" applyFill="1" applyBorder="1" applyAlignment="1">
      <alignment horizontal="left" wrapText="1"/>
    </xf>
    <xf numFmtId="0" fontId="71" fillId="0" borderId="4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68" fillId="0" borderId="4" xfId="0" applyFont="1" applyFill="1" applyBorder="1" applyAlignment="1">
      <alignment horizontal="left" wrapText="1"/>
    </xf>
    <xf numFmtId="4" fontId="67" fillId="0" borderId="0" xfId="0" applyNumberFormat="1" applyFont="1" applyFill="1" applyBorder="1" applyAlignment="1">
      <alignment horizontal="left" wrapText="1"/>
    </xf>
    <xf numFmtId="10" fontId="4" fillId="0" borderId="4" xfId="0" applyNumberFormat="1" applyFont="1" applyFill="1" applyBorder="1" applyAlignment="1">
      <alignment horizontal="left" wrapText="1"/>
    </xf>
    <xf numFmtId="0" fontId="67" fillId="2" borderId="4" xfId="0" applyFont="1" applyFill="1" applyBorder="1" applyAlignment="1">
      <alignment horizontal="left"/>
    </xf>
    <xf numFmtId="0" fontId="67" fillId="2" borderId="4" xfId="0" applyFont="1" applyFill="1" applyBorder="1" applyAlignment="1">
      <alignment horizontal="left" wrapText="1"/>
    </xf>
    <xf numFmtId="0" fontId="72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4" fontId="67" fillId="2" borderId="4" xfId="0" applyNumberFormat="1" applyFont="1" applyFill="1" applyBorder="1" applyAlignment="1">
      <alignment horizontal="left"/>
    </xf>
    <xf numFmtId="4" fontId="67" fillId="2" borderId="1" xfId="0" applyNumberFormat="1" applyFont="1" applyFill="1" applyBorder="1" applyAlignment="1">
      <alignment horizontal="left"/>
    </xf>
    <xf numFmtId="0" fontId="67" fillId="8" borderId="4" xfId="0" applyFont="1" applyFill="1" applyBorder="1" applyAlignment="1">
      <alignment horizontal="left"/>
    </xf>
    <xf numFmtId="0" fontId="66" fillId="8" borderId="4" xfId="0" applyFont="1" applyFill="1" applyBorder="1" applyAlignment="1">
      <alignment horizontal="left" wrapText="1"/>
    </xf>
    <xf numFmtId="0" fontId="68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4" fontId="68" fillId="0" borderId="4" xfId="0" applyNumberFormat="1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67" fillId="0" borderId="1" xfId="0" applyFont="1" applyFill="1" applyBorder="1" applyAlignment="1">
      <alignment horizontal="left" wrapText="1"/>
    </xf>
    <xf numFmtId="0" fontId="68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4" fontId="71" fillId="0" borderId="4" xfId="0" applyNumberFormat="1" applyFont="1" applyFill="1" applyBorder="1" applyAlignment="1">
      <alignment horizontal="left" wrapText="1"/>
    </xf>
    <xf numFmtId="4" fontId="7" fillId="0" borderId="4" xfId="0" applyNumberFormat="1" applyFont="1" applyFill="1" applyBorder="1" applyAlignment="1">
      <alignment horizontal="left" wrapText="1"/>
    </xf>
    <xf numFmtId="0" fontId="71" fillId="0" borderId="1" xfId="0" applyFont="1" applyFill="1" applyBorder="1" applyAlignment="1">
      <alignment horizontal="left" wrapText="1"/>
    </xf>
    <xf numFmtId="0" fontId="71" fillId="2" borderId="4" xfId="0" applyFont="1" applyFill="1" applyBorder="1" applyAlignment="1">
      <alignment horizontal="left" wrapText="1"/>
    </xf>
    <xf numFmtId="4" fontId="4" fillId="2" borderId="4" xfId="0" applyNumberFormat="1" applyFont="1" applyFill="1" applyBorder="1" applyAlignment="1">
      <alignment horizontal="left"/>
    </xf>
    <xf numFmtId="4" fontId="4" fillId="2" borderId="1" xfId="0" applyNumberFormat="1" applyFont="1" applyFill="1" applyBorder="1" applyAlignment="1">
      <alignment horizontal="left"/>
    </xf>
    <xf numFmtId="0" fontId="73" fillId="0" borderId="0" xfId="0" applyFont="1" applyFill="1" applyAlignment="1">
      <alignment horizontal="left" wrapText="1"/>
    </xf>
    <xf numFmtId="4" fontId="67" fillId="0" borderId="20" xfId="0" applyNumberFormat="1" applyFont="1" applyFill="1" applyBorder="1" applyAlignment="1">
      <alignment horizontal="left"/>
    </xf>
    <xf numFmtId="4" fontId="67" fillId="0" borderId="21" xfId="0" applyNumberFormat="1" applyFont="1" applyFill="1" applyBorder="1" applyAlignment="1">
      <alignment horizontal="left"/>
    </xf>
    <xf numFmtId="43" fontId="67" fillId="0" borderId="0" xfId="2" applyFont="1" applyFill="1" applyAlignment="1">
      <alignment horizontal="left"/>
    </xf>
    <xf numFmtId="4" fontId="67" fillId="0" borderId="22" xfId="0" applyNumberFormat="1" applyFont="1" applyFill="1" applyBorder="1" applyAlignment="1">
      <alignment horizontal="left" wrapText="1"/>
    </xf>
    <xf numFmtId="4" fontId="67" fillId="0" borderId="23" xfId="0" applyNumberFormat="1" applyFont="1" applyFill="1" applyBorder="1" applyAlignment="1">
      <alignment horizontal="left" wrapText="1"/>
    </xf>
    <xf numFmtId="4" fontId="67" fillId="0" borderId="24" xfId="0" applyNumberFormat="1" applyFont="1" applyFill="1" applyBorder="1" applyAlignment="1">
      <alignment horizontal="left"/>
    </xf>
    <xf numFmtId="4" fontId="4" fillId="0" borderId="24" xfId="0" applyNumberFormat="1" applyFont="1" applyFill="1" applyBorder="1" applyAlignment="1">
      <alignment horizontal="left"/>
    </xf>
    <xf numFmtId="4" fontId="4" fillId="0" borderId="25" xfId="0" applyNumberFormat="1" applyFont="1" applyFill="1" applyBorder="1" applyAlignment="1">
      <alignment horizontal="left"/>
    </xf>
    <xf numFmtId="4" fontId="4" fillId="0" borderId="4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4" fontId="4" fillId="0" borderId="1" xfId="0" applyNumberFormat="1" applyFont="1" applyFill="1" applyBorder="1" applyAlignment="1">
      <alignment horizontal="left"/>
    </xf>
    <xf numFmtId="0" fontId="67" fillId="0" borderId="6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71" fillId="0" borderId="6" xfId="0" applyFont="1" applyFill="1" applyBorder="1" applyAlignment="1">
      <alignment horizontal="left" wrapText="1"/>
    </xf>
    <xf numFmtId="0" fontId="67" fillId="0" borderId="26" xfId="0" applyFont="1" applyFill="1" applyBorder="1" applyAlignment="1">
      <alignment horizontal="left" wrapText="1"/>
    </xf>
    <xf numFmtId="0" fontId="68" fillId="0" borderId="26" xfId="0" applyFont="1" applyFill="1" applyBorder="1" applyAlignment="1">
      <alignment horizontal="left" wrapText="1"/>
    </xf>
    <xf numFmtId="4" fontId="68" fillId="0" borderId="4" xfId="0" applyNumberFormat="1" applyFont="1" applyFill="1" applyBorder="1" applyAlignment="1">
      <alignment horizontal="left"/>
    </xf>
    <xf numFmtId="4" fontId="67" fillId="0" borderId="26" xfId="0" applyNumberFormat="1" applyFont="1" applyFill="1" applyBorder="1" applyAlignment="1">
      <alignment horizontal="left" wrapText="1"/>
    </xf>
    <xf numFmtId="4" fontId="67" fillId="0" borderId="27" xfId="0" applyNumberFormat="1" applyFont="1" applyFill="1" applyBorder="1" applyAlignment="1">
      <alignment horizontal="left" wrapText="1"/>
    </xf>
    <xf numFmtId="4" fontId="68" fillId="0" borderId="1" xfId="0" applyNumberFormat="1" applyFont="1" applyFill="1" applyBorder="1" applyAlignment="1">
      <alignment horizontal="left"/>
    </xf>
    <xf numFmtId="3" fontId="68" fillId="0" borderId="0" xfId="0" applyNumberFormat="1" applyFont="1" applyFill="1" applyBorder="1" applyAlignment="1">
      <alignment horizontal="left"/>
    </xf>
    <xf numFmtId="4" fontId="67" fillId="0" borderId="0" xfId="0" applyNumberFormat="1" applyFont="1" applyFill="1" applyAlignment="1">
      <alignment horizontal="left"/>
    </xf>
    <xf numFmtId="4" fontId="68" fillId="0" borderId="0" xfId="0" applyNumberFormat="1" applyFont="1" applyFill="1" applyBorder="1" applyAlignment="1">
      <alignment horizontal="left"/>
    </xf>
    <xf numFmtId="4" fontId="68" fillId="0" borderId="1" xfId="0" applyNumberFormat="1" applyFont="1" applyFill="1" applyBorder="1" applyAlignment="1">
      <alignment horizontal="left" wrapText="1"/>
    </xf>
    <xf numFmtId="4" fontId="68" fillId="0" borderId="0" xfId="0" applyNumberFormat="1" applyFont="1" applyFill="1" applyBorder="1" applyAlignment="1">
      <alignment horizontal="left" wrapText="1"/>
    </xf>
    <xf numFmtId="4" fontId="68" fillId="0" borderId="24" xfId="0" applyNumberFormat="1" applyFont="1" applyFill="1" applyBorder="1" applyAlignment="1">
      <alignment horizontal="left"/>
    </xf>
    <xf numFmtId="4" fontId="68" fillId="0" borderId="25" xfId="0" applyNumberFormat="1" applyFont="1" applyFill="1" applyBorder="1" applyAlignment="1">
      <alignment horizontal="left"/>
    </xf>
    <xf numFmtId="0" fontId="66" fillId="2" borderId="4" xfId="0" applyFont="1" applyFill="1" applyBorder="1" applyAlignment="1">
      <alignment horizontal="left" wrapText="1"/>
    </xf>
    <xf numFmtId="0" fontId="74" fillId="0" borderId="4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4" fontId="67" fillId="0" borderId="4" xfId="2" applyNumberFormat="1" applyFont="1" applyFill="1" applyBorder="1" applyAlignment="1">
      <alignment horizontal="left"/>
    </xf>
    <xf numFmtId="4" fontId="67" fillId="0" borderId="1" xfId="2" applyNumberFormat="1" applyFont="1" applyFill="1" applyBorder="1" applyAlignment="1">
      <alignment horizontal="left"/>
    </xf>
    <xf numFmtId="4" fontId="7" fillId="0" borderId="4" xfId="0" applyNumberFormat="1" applyFont="1" applyFill="1" applyBorder="1" applyAlignment="1">
      <alignment horizontal="left"/>
    </xf>
    <xf numFmtId="0" fontId="67" fillId="0" borderId="26" xfId="0" applyFont="1" applyFill="1" applyBorder="1" applyAlignment="1">
      <alignment horizontal="left"/>
    </xf>
    <xf numFmtId="0" fontId="72" fillId="0" borderId="26" xfId="0" applyFont="1" applyFill="1" applyBorder="1" applyAlignment="1">
      <alignment horizontal="left" wrapText="1"/>
    </xf>
    <xf numFmtId="0" fontId="71" fillId="0" borderId="26" xfId="0" applyFont="1" applyFill="1" applyBorder="1" applyAlignment="1">
      <alignment horizontal="left" wrapText="1"/>
    </xf>
    <xf numFmtId="10" fontId="4" fillId="0" borderId="26" xfId="0" applyNumberFormat="1" applyFont="1" applyFill="1" applyBorder="1" applyAlignment="1">
      <alignment horizontal="left" wrapText="1"/>
    </xf>
    <xf numFmtId="4" fontId="67" fillId="0" borderId="26" xfId="0" applyNumberFormat="1" applyFont="1" applyFill="1" applyBorder="1" applyAlignment="1">
      <alignment horizontal="left"/>
    </xf>
    <xf numFmtId="0" fontId="68" fillId="0" borderId="0" xfId="0" applyFont="1" applyFill="1" applyBorder="1" applyAlignment="1">
      <alignment horizontal="left"/>
    </xf>
    <xf numFmtId="0" fontId="69" fillId="0" borderId="0" xfId="0" applyFont="1" applyFill="1" applyBorder="1" applyAlignment="1">
      <alignment horizontal="left"/>
    </xf>
    <xf numFmtId="0" fontId="66" fillId="2" borderId="4" xfId="0" applyFont="1" applyFill="1" applyBorder="1" applyAlignment="1">
      <alignment horizontal="left"/>
    </xf>
    <xf numFmtId="0" fontId="6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66" fillId="0" borderId="0" xfId="0" applyFont="1" applyFill="1" applyBorder="1"/>
    <xf numFmtId="0" fontId="66" fillId="0" borderId="0" xfId="0" applyFont="1" applyFill="1" applyBorder="1" applyAlignment="1">
      <alignment wrapText="1"/>
    </xf>
    <xf numFmtId="0" fontId="66" fillId="0" borderId="0" xfId="0" applyFont="1" applyFill="1"/>
    <xf numFmtId="0" fontId="67" fillId="0" borderId="0" xfId="0" applyFont="1" applyFill="1" applyBorder="1"/>
    <xf numFmtId="0" fontId="67" fillId="0" borderId="0" xfId="0" applyFont="1" applyFill="1" applyBorder="1" applyAlignment="1">
      <alignment wrapText="1"/>
    </xf>
    <xf numFmtId="0" fontId="67" fillId="0" borderId="0" xfId="0" applyFont="1" applyFill="1"/>
    <xf numFmtId="0" fontId="71" fillId="0" borderId="0" xfId="0" applyFont="1" applyFill="1" applyBorder="1" applyAlignment="1">
      <alignment vertical="top" wrapText="1"/>
    </xf>
    <xf numFmtId="0" fontId="67" fillId="0" borderId="0" xfId="0" applyFont="1" applyFill="1" applyAlignment="1">
      <alignment wrapText="1"/>
    </xf>
    <xf numFmtId="0" fontId="6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vertical="top" wrapText="1"/>
    </xf>
    <xf numFmtId="0" fontId="71" fillId="0" borderId="0" xfId="0" applyFont="1" applyFill="1" applyBorder="1" applyAlignment="1">
      <alignment wrapText="1"/>
    </xf>
    <xf numFmtId="0" fontId="67" fillId="0" borderId="0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/>
    </xf>
    <xf numFmtId="4" fontId="7" fillId="0" borderId="0" xfId="0" applyNumberFormat="1" applyFont="1" applyFill="1" applyBorder="1" applyAlignment="1">
      <alignment horizontal="right" vertical="top"/>
    </xf>
    <xf numFmtId="2" fontId="7" fillId="0" borderId="0" xfId="0" applyNumberFormat="1" applyFont="1" applyFill="1" applyBorder="1" applyAlignment="1">
      <alignment horizontal="right" vertical="top"/>
    </xf>
    <xf numFmtId="0" fontId="0" fillId="0" borderId="16" xfId="0" applyFill="1" applyBorder="1"/>
    <xf numFmtId="0" fontId="63" fillId="2" borderId="8" xfId="0" applyFont="1" applyFill="1" applyBorder="1" applyAlignment="1">
      <alignment wrapText="1"/>
    </xf>
    <xf numFmtId="0" fontId="63" fillId="2" borderId="9" xfId="0" applyFont="1" applyFill="1" applyBorder="1" applyAlignment="1">
      <alignment wrapText="1"/>
    </xf>
    <xf numFmtId="164" fontId="64" fillId="0" borderId="4" xfId="0" applyNumberFormat="1" applyFont="1" applyBorder="1"/>
    <xf numFmtId="0" fontId="42" fillId="0" borderId="0" xfId="0" applyFont="1" applyBorder="1"/>
    <xf numFmtId="0" fontId="42" fillId="0" borderId="0" xfId="0" applyFont="1" applyBorder="1" applyAlignment="1">
      <alignment wrapText="1"/>
    </xf>
    <xf numFmtId="0" fontId="43" fillId="0" borderId="0" xfId="0" applyFont="1" applyBorder="1"/>
    <xf numFmtId="4" fontId="42" fillId="0" borderId="0" xfId="0" applyNumberFormat="1" applyFont="1" applyBorder="1" applyAlignment="1">
      <alignment wrapText="1"/>
    </xf>
    <xf numFmtId="0" fontId="19" fillId="3" borderId="4" xfId="0" applyFont="1" applyFill="1" applyBorder="1" applyAlignment="1">
      <alignment horizontal="center" vertical="center"/>
    </xf>
    <xf numFmtId="10" fontId="32" fillId="0" borderId="0" xfId="0" applyNumberFormat="1" applyFont="1" applyFill="1"/>
    <xf numFmtId="0" fontId="19" fillId="0" borderId="6" xfId="0" applyFont="1" applyFill="1" applyBorder="1" applyAlignment="1">
      <alignment horizontal="left"/>
    </xf>
    <xf numFmtId="0" fontId="19" fillId="0" borderId="6" xfId="0" applyFont="1" applyFill="1" applyBorder="1"/>
    <xf numFmtId="3" fontId="19" fillId="0" borderId="6" xfId="0" applyNumberFormat="1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wrapText="1"/>
    </xf>
    <xf numFmtId="0" fontId="19" fillId="6" borderId="7" xfId="0" applyFont="1" applyFill="1" applyBorder="1"/>
    <xf numFmtId="3" fontId="75" fillId="6" borderId="7" xfId="0" applyNumberFormat="1" applyFont="1" applyFill="1" applyBorder="1" applyAlignment="1">
      <alignment horizontal="center" vertical="center"/>
    </xf>
    <xf numFmtId="3" fontId="19" fillId="6" borderId="7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48" fillId="0" borderId="0" xfId="0" applyFont="1" applyFill="1"/>
    <xf numFmtId="0" fontId="44" fillId="0" borderId="0" xfId="0" applyFont="1" applyFill="1" applyBorder="1" applyAlignment="1">
      <alignment wrapText="1"/>
    </xf>
    <xf numFmtId="0" fontId="62" fillId="0" borderId="28" xfId="0" pivotButton="1" applyFont="1" applyBorder="1"/>
    <xf numFmtId="0" fontId="62" fillId="0" borderId="28" xfId="0" applyFont="1" applyBorder="1"/>
    <xf numFmtId="0" fontId="0" fillId="0" borderId="28" xfId="0" applyFill="1" applyBorder="1"/>
    <xf numFmtId="0" fontId="0" fillId="0" borderId="8" xfId="0" applyBorder="1" applyAlignment="1">
      <alignment wrapText="1"/>
    </xf>
    <xf numFmtId="0" fontId="0" fillId="0" borderId="8" xfId="0" pivotButton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8" xfId="0" pivotButton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14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29" xfId="0" applyNumberFormat="1" applyBorder="1" applyAlignment="1">
      <alignment wrapText="1"/>
    </xf>
    <xf numFmtId="0" fontId="0" fillId="0" borderId="30" xfId="0" applyNumberFormat="1" applyBorder="1" applyAlignment="1">
      <alignment wrapText="1"/>
    </xf>
    <xf numFmtId="0" fontId="0" fillId="0" borderId="31" xfId="0" applyNumberFormat="1" applyBorder="1" applyAlignment="1">
      <alignment wrapText="1"/>
    </xf>
    <xf numFmtId="0" fontId="0" fillId="0" borderId="32" xfId="0" applyNumberFormat="1" applyBorder="1" applyAlignment="1">
      <alignment wrapText="1"/>
    </xf>
    <xf numFmtId="0" fontId="0" fillId="0" borderId="33" xfId="0" applyNumberFormat="1" applyBorder="1" applyAlignment="1">
      <alignment wrapText="1"/>
    </xf>
    <xf numFmtId="0" fontId="0" fillId="0" borderId="34" xfId="0" applyNumberFormat="1" applyBorder="1" applyAlignment="1">
      <alignment wrapText="1"/>
    </xf>
    <xf numFmtId="0" fontId="0" fillId="0" borderId="35" xfId="0" applyNumberFormat="1" applyBorder="1" applyAlignment="1">
      <alignment wrapText="1"/>
    </xf>
    <xf numFmtId="0" fontId="0" fillId="3" borderId="31" xfId="0" applyNumberFormat="1" applyFill="1" applyBorder="1" applyAlignment="1">
      <alignment wrapText="1"/>
    </xf>
    <xf numFmtId="0" fontId="76" fillId="0" borderId="8" xfId="0" applyFont="1" applyBorder="1"/>
    <xf numFmtId="0" fontId="76" fillId="0" borderId="9" xfId="0" applyFont="1" applyBorder="1"/>
    <xf numFmtId="3" fontId="76" fillId="0" borderId="9" xfId="0" applyNumberFormat="1" applyFont="1" applyBorder="1"/>
    <xf numFmtId="3" fontId="76" fillId="0" borderId="10" xfId="0" applyNumberFormat="1" applyFont="1" applyBorder="1"/>
    <xf numFmtId="0" fontId="76" fillId="0" borderId="11" xfId="0" applyFont="1" applyBorder="1"/>
    <xf numFmtId="0" fontId="76" fillId="0" borderId="11" xfId="0" applyFont="1" applyFill="1" applyBorder="1"/>
    <xf numFmtId="0" fontId="76" fillId="0" borderId="8" xfId="0" applyFont="1" applyFill="1" applyBorder="1"/>
    <xf numFmtId="0" fontId="77" fillId="3" borderId="8" xfId="0" applyFont="1" applyFill="1" applyBorder="1" applyAlignment="1">
      <alignment wrapText="1"/>
    </xf>
    <xf numFmtId="0" fontId="77" fillId="3" borderId="8" xfId="0" applyFont="1" applyFill="1" applyBorder="1"/>
    <xf numFmtId="0" fontId="77" fillId="3" borderId="9" xfId="0" applyFont="1" applyFill="1" applyBorder="1"/>
    <xf numFmtId="0" fontId="77" fillId="2" borderId="8" xfId="0" applyFont="1" applyFill="1" applyBorder="1"/>
    <xf numFmtId="0" fontId="77" fillId="2" borderId="12" xfId="0" applyFont="1" applyFill="1" applyBorder="1"/>
    <xf numFmtId="0" fontId="77" fillId="2" borderId="13" xfId="0" applyFont="1" applyFill="1" applyBorder="1"/>
    <xf numFmtId="0" fontId="77" fillId="3" borderId="4" xfId="0" applyFont="1" applyFill="1" applyBorder="1" applyAlignment="1">
      <alignment wrapText="1"/>
    </xf>
    <xf numFmtId="0" fontId="77" fillId="2" borderId="1" xfId="0" applyFont="1" applyFill="1" applyBorder="1"/>
    <xf numFmtId="0" fontId="77" fillId="2" borderId="36" xfId="0" applyFont="1" applyFill="1" applyBorder="1"/>
    <xf numFmtId="0" fontId="77" fillId="2" borderId="37" xfId="0" applyFont="1" applyFill="1" applyBorder="1"/>
    <xf numFmtId="0" fontId="76" fillId="0" borderId="4" xfId="0" applyFont="1" applyBorder="1"/>
    <xf numFmtId="0" fontId="76" fillId="0" borderId="6" xfId="0" applyFont="1" applyBorder="1"/>
    <xf numFmtId="0" fontId="76" fillId="0" borderId="38" xfId="0" applyFont="1" applyBorder="1"/>
    <xf numFmtId="0" fontId="76" fillId="0" borderId="39" xfId="0" applyFont="1" applyBorder="1"/>
    <xf numFmtId="0" fontId="77" fillId="3" borderId="1" xfId="0" applyFont="1" applyFill="1" applyBorder="1"/>
    <xf numFmtId="0" fontId="77" fillId="3" borderId="36" xfId="0" applyFont="1" applyFill="1" applyBorder="1"/>
    <xf numFmtId="0" fontId="77" fillId="3" borderId="37" xfId="0" applyFont="1" applyFill="1" applyBorder="1"/>
    <xf numFmtId="0" fontId="76" fillId="0" borderId="38" xfId="0" applyFont="1" applyFill="1" applyBorder="1"/>
    <xf numFmtId="0" fontId="76" fillId="0" borderId="40" xfId="0" applyFont="1" applyBorder="1"/>
    <xf numFmtId="0" fontId="76" fillId="0" borderId="41" xfId="0" applyFont="1" applyBorder="1"/>
    <xf numFmtId="0" fontId="76" fillId="0" borderId="40" xfId="0" applyFont="1" applyFill="1" applyBorder="1"/>
    <xf numFmtId="3" fontId="76" fillId="0" borderId="29" xfId="0" applyNumberFormat="1" applyFont="1" applyBorder="1" applyAlignment="1"/>
    <xf numFmtId="3" fontId="76" fillId="5" borderId="29" xfId="0" applyNumberFormat="1" applyFont="1" applyFill="1" applyBorder="1" applyAlignment="1"/>
    <xf numFmtId="3" fontId="77" fillId="3" borderId="14" xfId="0" applyNumberFormat="1" applyFont="1" applyFill="1" applyBorder="1" applyAlignment="1"/>
    <xf numFmtId="3" fontId="77" fillId="3" borderId="32" xfId="0" applyNumberFormat="1" applyFont="1" applyFill="1" applyBorder="1" applyAlignment="1"/>
    <xf numFmtId="3" fontId="76" fillId="0" borderId="14" xfId="0" applyNumberFormat="1" applyFont="1" applyBorder="1" applyAlignment="1"/>
    <xf numFmtId="3" fontId="76" fillId="5" borderId="14" xfId="0" applyNumberFormat="1" applyFont="1" applyFill="1" applyBorder="1" applyAlignment="1"/>
    <xf numFmtId="3" fontId="77" fillId="2" borderId="14" xfId="0" applyNumberFormat="1" applyFont="1" applyFill="1" applyBorder="1" applyAlignment="1"/>
    <xf numFmtId="3" fontId="77" fillId="2" borderId="32" xfId="0" applyNumberFormat="1" applyFont="1" applyFill="1" applyBorder="1" applyAlignment="1"/>
    <xf numFmtId="3" fontId="76" fillId="0" borderId="14" xfId="0" applyNumberFormat="1" applyFont="1" applyFill="1" applyBorder="1" applyAlignment="1"/>
    <xf numFmtId="3" fontId="77" fillId="2" borderId="34" xfId="0" applyNumberFormat="1" applyFont="1" applyFill="1" applyBorder="1" applyAlignment="1"/>
    <xf numFmtId="3" fontId="77" fillId="2" borderId="35" xfId="0" applyNumberFormat="1" applyFont="1" applyFill="1" applyBorder="1" applyAlignment="1"/>
    <xf numFmtId="0" fontId="78" fillId="0" borderId="14" xfId="0" applyFont="1" applyBorder="1" applyAlignment="1">
      <alignment wrapText="1"/>
    </xf>
    <xf numFmtId="0" fontId="77" fillId="3" borderId="1" xfId="0" applyFont="1" applyFill="1" applyBorder="1" applyAlignment="1">
      <alignment wrapText="1"/>
    </xf>
    <xf numFmtId="0" fontId="77" fillId="3" borderId="42" xfId="0" applyFont="1" applyFill="1" applyBorder="1" applyAlignment="1">
      <alignment wrapText="1"/>
    </xf>
    <xf numFmtId="0" fontId="77" fillId="3" borderId="43" xfId="0" applyFont="1" applyFill="1" applyBorder="1" applyAlignment="1">
      <alignment wrapText="1"/>
    </xf>
    <xf numFmtId="3" fontId="76" fillId="0" borderId="3" xfId="0" applyNumberFormat="1" applyFont="1" applyBorder="1" applyAlignment="1">
      <alignment wrapText="1"/>
    </xf>
    <xf numFmtId="3" fontId="77" fillId="3" borderId="31" xfId="0" applyNumberFormat="1" applyFont="1" applyFill="1" applyBorder="1" applyAlignment="1">
      <alignment wrapText="1"/>
    </xf>
    <xf numFmtId="3" fontId="76" fillId="0" borderId="31" xfId="0" applyNumberFormat="1" applyFont="1" applyBorder="1" applyAlignment="1">
      <alignment wrapText="1"/>
    </xf>
    <xf numFmtId="3" fontId="77" fillId="2" borderId="31" xfId="0" applyNumberFormat="1" applyFont="1" applyFill="1" applyBorder="1" applyAlignment="1">
      <alignment wrapText="1"/>
    </xf>
    <xf numFmtId="3" fontId="76" fillId="0" borderId="31" xfId="0" applyNumberFormat="1" applyFont="1" applyFill="1" applyBorder="1" applyAlignment="1">
      <alignment wrapText="1"/>
    </xf>
    <xf numFmtId="3" fontId="77" fillId="2" borderId="33" xfId="0" applyNumberFormat="1" applyFont="1" applyFill="1" applyBorder="1" applyAlignment="1">
      <alignment wrapText="1"/>
    </xf>
    <xf numFmtId="3" fontId="76" fillId="0" borderId="8" xfId="0" pivotButton="1" applyNumberFormat="1" applyFont="1" applyBorder="1" applyAlignment="1">
      <alignment wrapText="1"/>
    </xf>
    <xf numFmtId="0" fontId="77" fillId="3" borderId="15" xfId="0" applyFont="1" applyFill="1" applyBorder="1"/>
    <xf numFmtId="3" fontId="76" fillId="5" borderId="30" xfId="0" applyNumberFormat="1" applyFont="1" applyFill="1" applyBorder="1" applyAlignment="1"/>
    <xf numFmtId="3" fontId="76" fillId="5" borderId="32" xfId="0" applyNumberFormat="1" applyFont="1" applyFill="1" applyBorder="1" applyAlignment="1"/>
    <xf numFmtId="0" fontId="5" fillId="0" borderId="14" xfId="0" pivotButton="1" applyFont="1" applyBorder="1"/>
    <xf numFmtId="0" fontId="19" fillId="3" borderId="6" xfId="0" applyFont="1" applyFill="1" applyBorder="1" applyAlignment="1">
      <alignment horizontal="center" wrapText="1"/>
    </xf>
    <xf numFmtId="0" fontId="19" fillId="3" borderId="26" xfId="0" applyFont="1" applyFill="1" applyBorder="1" applyAlignment="1">
      <alignment horizontal="center" wrapText="1"/>
    </xf>
    <xf numFmtId="0" fontId="19" fillId="3" borderId="4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center" wrapText="1"/>
    </xf>
    <xf numFmtId="0" fontId="18" fillId="3" borderId="4" xfId="0" applyFont="1" applyFill="1" applyBorder="1" applyAlignment="1">
      <alignment horizontal="center" wrapText="1"/>
    </xf>
    <xf numFmtId="0" fontId="2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26" xfId="0" applyFont="1" applyFill="1" applyBorder="1" applyAlignment="1">
      <alignment horizontal="center"/>
    </xf>
    <xf numFmtId="0" fontId="28" fillId="3" borderId="4" xfId="0" applyFont="1" applyFill="1" applyBorder="1" applyAlignment="1">
      <alignment horizontal="left" wrapText="1"/>
    </xf>
  </cellXfs>
  <cellStyles count="3">
    <cellStyle name="Обычный" xfId="0" builtinId="0"/>
    <cellStyle name="Обычный_plan-fact" xfId="1"/>
    <cellStyle name="Финансовый" xfId="2" builtinId="3"/>
  </cellStyles>
  <dxfs count="1407"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solid">
          <bgColor rgb="FF92D050"/>
        </patternFill>
      </fill>
    </dxf>
    <dxf>
      <font>
        <sz val="16"/>
      </font>
    </dxf>
    <dxf>
      <font>
        <sz val="20"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0" readingOrder="0"/>
    </dxf>
    <dxf>
      <font>
        <color theme="0"/>
      </font>
    </dxf>
    <dxf>
      <font>
        <color theme="0"/>
      </font>
    </dxf>
    <dxf>
      <border>
        <left/>
        <bottom/>
      </border>
    </dxf>
    <dxf>
      <border>
        <left/>
        <bottom/>
      </border>
    </dxf>
    <dxf>
      <alignment wrapText="1" readingOrder="0"/>
    </dxf>
    <dxf>
      <border>
        <right/>
      </border>
    </dxf>
    <dxf>
      <border>
        <right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ill>
        <patternFill patternType="solid"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border>
        <bottom/>
      </border>
    </dxf>
    <dxf>
      <border>
        <bottom/>
      </border>
    </dxf>
    <dxf>
      <font>
        <color auto="1"/>
      </font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0" readingOrder="0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indexed="65"/>
        </patternFill>
      </fill>
    </dxf>
    <dxf>
      <font>
        <color auto="1"/>
      </font>
    </dxf>
    <dxf>
      <border>
        <bottom/>
      </border>
    </dxf>
    <dxf>
      <border>
        <bottom/>
      </border>
    </dxf>
    <dxf>
      <font>
        <color theme="0"/>
      </font>
    </dxf>
    <dxf>
      <font>
        <color theme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 patternType="solid">
          <bgColor rgb="FFFFFF00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right/>
      </border>
    </dxf>
    <dxf>
      <border>
        <right/>
      </border>
    </dxf>
    <dxf>
      <alignment wrapText="1" readingOrder="0"/>
    </dxf>
    <dxf>
      <border>
        <left/>
        <bottom/>
      </border>
    </dxf>
    <dxf>
      <border>
        <left/>
        <bottom/>
      </border>
    </dxf>
    <dxf>
      <font>
        <color theme="0"/>
      </font>
    </dxf>
    <dxf>
      <font>
        <color theme="0"/>
      </font>
    </dxf>
    <dxf>
      <alignment wrapText="0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font>
        <sz val="20"/>
      </font>
    </dxf>
    <dxf>
      <font>
        <sz val="16"/>
      </font>
    </dxf>
    <dxf>
      <fill>
        <patternFill patternType="solid"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alignment wrapTex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fill>
        <patternFill patternType="none">
          <bgColor indexed="65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top/>
      </border>
    </dxf>
    <dxf>
      <border>
        <top/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</font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alignment wrapText="1" readingOrder="0"/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sz val="1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/>
        <right/>
        <bottom/>
      </border>
    </dxf>
    <dxf>
      <border>
        <left/>
        <right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6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numFmt numFmtId="164" formatCode="#,##0_ ;\-#,##0\ "/>
    </dxf>
    <dxf>
      <fill>
        <patternFill patternType="solid"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0770.766488078705" createdVersion="3" refreshedVersion="3" minRefreshableVersion="3" recordCount="627">
  <cacheSource type="worksheet">
    <worksheetSource ref="C1:AE65536" sheet="Work table "/>
  </cacheSource>
  <cacheFields count="29">
    <cacheField name="Год" numFmtId="0">
      <sharedItems containsString="0" containsBlank="1" containsNumber="1" containsInteger="1" minValue="2011" maxValue="2011"/>
    </cacheField>
    <cacheField name="ЦФО" numFmtId="0">
      <sharedItems containsBlank="1" count="12">
        <s v="ОМ"/>
        <s v="ФАО"/>
        <s v="ОП"/>
        <s v="ЛЭД"/>
        <m/>
        <s v="ПР"/>
        <s v="ИТ"/>
        <s v="АДМ"/>
        <s v="Администрация" u="1"/>
        <s v="МиП" u="1"/>
        <s v="ОП/ЛЭД" u="1"/>
        <s v="МиП/Администрация" u="1"/>
      </sharedItems>
    </cacheField>
    <cacheField name="Код (Д/Р)" numFmtId="0">
      <sharedItems containsBlank="1" count="5">
        <m/>
        <s v="Д"/>
        <s v="Р"/>
        <s v="МП" u="1"/>
        <s v="справочно" u="1"/>
      </sharedItems>
    </cacheField>
    <cacheField name="Название бюджета (БДДС/БДР/в оба бюджета/справочно)" numFmtId="0">
      <sharedItems containsBlank="1" count="5">
        <s v="справочно"/>
        <s v="БДР"/>
        <s v="БДДС"/>
        <s v="в оба бюджета"/>
        <m/>
      </sharedItems>
    </cacheField>
    <cacheField name="Статья затрат/дохода" numFmtId="0">
      <sharedItems containsBlank="1" count="87">
        <s v="Цена ставки"/>
        <s v="Количество ставок"/>
        <s v="Курс евро"/>
        <s v="Выручка от реализации лотереи"/>
        <s v="Призовой фонд лотереи"/>
        <s v="Выплата Призового фонда через р/сч УЛ"/>
        <s v="Выплата Призового фонда в киоске УЛ"/>
        <s v="Выплата Призового фонда агентами"/>
        <s v="Целевые отчисления от лотереи"/>
        <s v="Комиссионные вознаграждения агентам"/>
        <s v="Мотивационная программа для партнеров "/>
        <s v="Кредиторская задолженность агентам"/>
        <s v="Дебиторская задолженность агентов*"/>
        <s v="Термобумага "/>
        <s v="Игровые бланки"/>
        <s v="Спиртовые салфетки"/>
        <s v="Бланки лотерейных билетов &quot;SCRATCH 2011&quot;"/>
        <s v="Рекламно-информационные материалы"/>
        <s v="Реклама"/>
        <s v="Дотации в Призовой фонд лотереи"/>
        <s v="Консультационные услуги"/>
        <s v="Страхование"/>
        <s v="Командировочные расходы"/>
        <s v="Обучение партнеров"/>
        <s v="Содержание автотранспорта"/>
        <s v="Расходы на торговых представителей"/>
        <s v="Представительские расходы"/>
        <s v="Инвестиционные затраты "/>
        <s v="Информационная поддержка "/>
        <s v="Покупка МПЗ"/>
        <s v="Списание МПЗ"/>
        <s v="Обучение сотрудников"/>
        <s v="Расходы на оплату труда"/>
        <s v="Налоги с ФОТ"/>
        <s v="Почтовые расходы"/>
        <s v="Прочие расходы"/>
        <m/>
        <s v="Затраты на упаковку расходных материалов"/>
        <s v="Транспортные расходы"/>
        <s v="Услуги таможенного брокера"/>
        <s v="Таможенные платежи"/>
        <s v="Содержание офиса"/>
        <s v="Содержание склада"/>
        <s v="Охрана труда"/>
        <s v="Расходы на проведение тиража"/>
        <s v="PR-мероприятия"/>
        <s v="Прочие операционные доходы"/>
        <s v="Услуги связи для терминалов"/>
        <s v="Техническая поддержка (ТП) оборудования"/>
        <s v="Техническая поддержка (ТП) программного обеспечения"/>
        <s v="Ремонт лотерейного оборудования"/>
        <s v="Услуги связи и Интернета"/>
        <s v="Программное обеспечение (ПО)"/>
        <s v="Услуги сторонних организаций"/>
        <s v="Внереализационные доходы"/>
        <s v="Взнос наличных денег в банк"/>
        <s v="Аудит"/>
        <s v="Амортизация"/>
        <s v="Внереализационные расходы (прочие)"/>
        <s v="Внереализационные расходы (проценты по займу)"/>
        <s v="Прочие операционные расходы"/>
        <s v="Налоги"/>
        <s v="Бланки лотерейных билетов &quot;Счастливые сердца&quot;"/>
        <s v="Возврат с депозита"/>
        <s v="Пополнение счета"/>
        <s v="Перевод на депозит"/>
        <s v="Поступление займов"/>
        <s v="Возврат займов"/>
        <s v="Расходы по агентскому договору"/>
        <s v="Лицензионная плата OLG за использование игровой системы"/>
        <s v="Затраты на новые проекты"/>
        <s v="Внереализационные расходы" u="1"/>
        <s v="Неактивные терминалы*" u="1"/>
        <s v="Оплата по агентскому договору" u="1"/>
        <s v="Мотивационная программа для продавцов лотереи" u="1"/>
        <s v="Маржинальная прибыль - 1" u="1"/>
        <s v="Количество терминалов*" u="1"/>
        <s v="Денежные средства, снятые с расчетного счета, за минусом расходов по статьям" u="1"/>
        <s v="Количество терминалов" u="1"/>
        <s v="Поступления от агентов" u="1"/>
        <s v="Стоимость спиртовых салфеток" u="1"/>
        <s v="Дебиторская задолженность агентов" u="1"/>
        <s v="Неактивные терминалы" u="1"/>
        <s v="Стоимость термобумаги " u="1"/>
        <s v="Средняя выручка с терминала" u="1"/>
        <s v="Стоимость игровых бланков " u="1"/>
        <s v="Расходы будущих периодов" u="1"/>
      </sharedItems>
    </cacheField>
    <cacheField name="Cost/income type" numFmtId="0">
      <sharedItems containsBlank="1" count="98">
        <s v="Bet price"/>
        <s v="Quantity of bets"/>
        <s v="Euro exchange rate"/>
        <s v="Game turn-over"/>
        <s v="Lottery prize fund"/>
        <s v="Payment of Prize fund through bank account of UL"/>
        <s v="Payment of Prize fund in kiosk of UL"/>
        <s v="Payment of Prize fund by Agents"/>
        <s v="Social fund deductions"/>
        <s v="Commission to agents"/>
        <s v="Motivation programm for partners"/>
        <s v="Creditor debt to agents"/>
        <s v="Debit indebtedness of agents"/>
        <s v="Thermo paper "/>
        <s v="Betting slips "/>
        <s v="Wet towels"/>
        <s v="Scratch tickets &quot;SCRATCH 2011&quot;"/>
        <s v="POS-materials"/>
        <s v="Advertising "/>
        <s v="Dotations to the Lottery prize fund"/>
        <s v="Consulting "/>
        <s v="Insurance"/>
        <s v="Business trip costs"/>
        <s v="Аgents' training"/>
        <s v="Corporate vehicles maintenance "/>
        <s v="Expenses on sales representatives"/>
        <s v="Hospitality expenses"/>
        <s v="Investment costs "/>
        <s v="Informational  support"/>
        <s v="Inventories' purchase"/>
        <s v="Inventories writing off"/>
        <s v="Еmployees' training"/>
        <s v="Payroll costs"/>
        <s v="Payroll taxes"/>
        <s v="Post"/>
        <s v="Miscellaneous expenses"/>
        <m/>
        <s v="Packaging costs"/>
        <s v="Transport services "/>
        <s v="Customs broker services"/>
        <s v="Customs payments"/>
        <s v="Office maintenance"/>
        <s v="Warehouse maintanance"/>
        <s v="Labour safety"/>
        <s v="Drawing organization costs"/>
        <s v="PR-actions"/>
        <s v="Other operating incomes"/>
        <s v="Communication services for terminals"/>
        <s v="Equipment technical support (TS)"/>
        <s v="Software technical support (TS)"/>
        <s v="Lottery equipment repair"/>
        <s v="Communication and Internet services "/>
        <s v="Software"/>
        <s v="Outsourced services"/>
        <s v="Non-trade incomes"/>
        <s v="Input of cash on bank account"/>
        <s v="Audit"/>
        <s v="Amortization"/>
        <s v="Non-trade costs (miscellaneous)"/>
        <s v="Non-trade costs (loan charge)"/>
        <s v="Other operating costs"/>
        <s v="Taxes"/>
        <s v="Scratch tickets &quot;Happy hearts&quot;"/>
        <s v="Return from deposit"/>
        <s v="Bank account replenishment"/>
        <s v="Transfer to deposit"/>
        <s v="Loans' receipt"/>
        <s v="Loans' return"/>
        <s v="Agent contract"/>
        <s v="daily allowance"/>
        <s v="transit"/>
        <s v="Licence fee to OLG (2,5% from Turn-over)"/>
        <s v="New projects"/>
        <s v="Software technical support " u="1"/>
        <s v="Corporate vehicles maintenance costs" u="1"/>
        <s v="Transport services costs" u="1"/>
        <s v="Deductions to the social fund" u="1"/>
        <s v="Receipts from agents" u="1"/>
        <s v="Consulting services" u="1"/>
        <s v="Payment by Agent contract" u="1"/>
        <s v="Motivation programm for lottery sales persons" u="1"/>
        <s v="Cost of lottery tickets' blanks (&quot;Happy hearts&quot;)" u="1"/>
        <s v="Technical support (TS) for equipment" u="1"/>
        <s v="Non-trade costs" u="1"/>
        <s v="Future periods' expenses " u="1"/>
        <s v="Marginal profit - 1" u="1"/>
        <s v="Cost of wet towels" u="1"/>
        <s v="Betting slips cost " u="1"/>
        <s v="Quantity of terminals" u="1"/>
        <e v="#N/A" u="1"/>
        <s v="Non-active terminals" u="1"/>
        <s v="Advertising-informational materials" u="1"/>
        <s v="Cost of thermal paper " u="1"/>
        <s v="Average sales from 1 terminal" u="1"/>
        <s v="Costs on new projects" u="1"/>
        <s v="Cash withdrawed from bank account minus expenses included in cost types" u="1"/>
        <s v="Other expenses" u="1"/>
        <s v="Postage" u="1"/>
      </sharedItems>
    </cacheField>
    <cacheField name="Подстатья- 1" numFmtId="0">
      <sharedItems containsBlank="1" count="251">
        <s v="&quot;6 из 40&quot;"/>
        <s v="&quot;Джокер&quot;"/>
        <m/>
        <s v="&quot;Счастливые сердца&quot;"/>
        <s v="&quot;SCRATCH 2011&quot;"/>
        <s v="&quot;6 из 40 и Джокер&quot;"/>
        <s v="&quot;6 из 40&quot; бесплатные ставки"/>
        <s v="Мотивационная программа для агентов"/>
        <s v="Мотивационная программа для продавцов (&quot;6 из 40&quot;)"/>
        <s v="Мотивационная программа для продавцов (&quot;Джокер&quot;)"/>
        <s v="Акции"/>
        <s v="Консультационные услуги (ОМ)"/>
        <s v="ДМС (ОМ)"/>
        <s v="ДМС (ОП)"/>
        <s v="командировочные расходы (ОМ)"/>
        <s v="командировочные расходы (ОП)"/>
        <s v="Содержание автотранспорта (ОП)"/>
        <s v="представительские расходы (ОМ)"/>
        <s v="представительские расходы (ОП)"/>
        <s v="приобретение  оборудования/имущества (ОМ)"/>
        <s v="приобретение  оборудования/имущества (ОП)"/>
        <s v="Информационная поддержка (ОМ)"/>
        <s v="Информационная поддержка (ОП)"/>
        <s v="Покупка МПЗ (ОМ)"/>
        <s v="списание МПЗ (ОМ)"/>
        <s v="Покупка МПЗ (ОП)"/>
        <s v="списание МПЗ (ОП)"/>
        <s v="обучение сотрудников (ОМ)"/>
        <s v="обучение сотрудников (ОП)"/>
        <s v="Заработная плата (ОМ)"/>
        <s v="НДФЛ (ОМ)"/>
        <s v="Прочие выплаты (ОМ)"/>
        <s v="Заработная плата (ОП)"/>
        <s v="НДФЛ (ОП)"/>
        <s v="Прочие выплаты (ОП)"/>
        <s v="налоги с ФОТ (ОМ)"/>
        <s v="налоги с ФОТ (ОП)"/>
        <s v="Рассылка документации агентам (ОП)"/>
        <s v="Прочая рассылка документации (ОП)"/>
        <s v="Прочая рассылка документации (ОМ)"/>
        <s v="прочие расходы (ОМ)"/>
        <s v="прочие расходы (ОП)"/>
        <s v="ОСАГО, КАСКО (ОП)"/>
        <s v="Упаковочные материалы"/>
        <s v="упаковочные работы"/>
        <s v="Прочая рассылка документации (ЛЭД)"/>
        <s v="Доставка расходных материалов агентам"/>
        <s v="прочая доставка"/>
        <s v="Таможенные пошлины"/>
        <s v="Таможенный НДС"/>
        <s v="командировочные расходы (ЛЭД)"/>
        <s v="Аренда офиса"/>
        <s v="Коммунальные услуги "/>
        <s v="Уборка офиса"/>
        <s v="Охрана офиса"/>
        <s v="Канцтовары"/>
        <s v="Хозяйственные расходы"/>
        <s v="Техническое обслуживание"/>
        <s v="Ремонт офиса"/>
        <s v="Прочие"/>
        <s v="Аренда склада"/>
        <s v="Услуги погрузки-разгрузки "/>
        <s v="Ремонт склада"/>
        <s v="Прочие "/>
        <s v="ДМС (ЛЭД)"/>
        <s v="представительские расходы (ЛЭД)"/>
        <s v="Покупка МПЗ (ЛЭД)"/>
        <s v="Списание МПЗ (ЛЭД)"/>
        <s v="приобретение  оборудования/имущества (ЛЭД)"/>
        <s v="обучение сотрудников (ЛЭД)"/>
        <s v="Заработная плата (ЛЭД)"/>
        <s v="НДФЛ (ЛЭД)"/>
        <s v="Прочие выплаты (ЛЭД)"/>
        <s v="налоги с ФОТ (ЛЭД)"/>
        <s v="прочие расходы (ЛЭД)"/>
        <s v="ДМС (ПР)"/>
        <s v="Организация проекта"/>
        <s v="Производство и трансляция программы &quot;6 из 40&quot;"/>
        <s v="Расходы на оплату услуг ведущих программы &quot;6 из 40&quot;"/>
        <s v="Расходы на оплату услуг юристов программы &quot;6 из 40&quot;"/>
        <s v="Приглашение звезд и гостей в студию"/>
        <s v="Сувенирная продукция"/>
        <s v="Освещение результатов тиража в СМИ"/>
        <s v="Прочие расходы"/>
        <s v="командировочные расходы (ПР)"/>
        <s v="Расходы на проведение презентаций для партнеров"/>
        <s v="разработка и поддержка Web-caйта"/>
        <s v="проведение социальных акций"/>
        <s v="Освещение победителей "/>
        <s v="Дополнительная маркетинговая активность"/>
        <s v="представительские расходы (ПР)"/>
        <s v="Покупка МПЗ (ПР)"/>
        <s v="Списание МПЗ (ПР)"/>
        <s v="Информационная поддержка (ПР)"/>
        <s v="приобретение  оборудования/имущества (ПР)"/>
        <s v="обучение сотрудников (ПР)"/>
        <s v="Заработная плата (ПР)"/>
        <s v="НДФЛ (ПР)"/>
        <s v="Прочие выплаты (ПР)"/>
        <s v="налоги с ФОТ (ПР)"/>
        <s v="Прочая рассылка документации (ПР)"/>
        <s v="прочие расходы (ПР)"/>
        <s v="возмещение расходов на связь"/>
        <s v="ДМС (ИТ)"/>
        <s v="ТП лотерейного оборудования"/>
        <s v="ТП центра обработки данных"/>
        <s v="ТП прочего оборудования"/>
        <s v="ТП программного обеспечения для лотерейного оборудования"/>
        <s v="ТП программного обеспечения для центра обработки данных"/>
        <s v="ТП программного обеспечения для прочего оборудования"/>
        <s v="Информационная поддержка (ИТ)"/>
        <s v="командировочные расходы (ИТ)"/>
        <s v="Мобильная связь для персонала"/>
        <s v="Телефония в офисе"/>
        <s v="Телефония на складе"/>
        <s v="Интернет в офисе"/>
        <s v="Интернет на складе"/>
        <s v="Интернет для торговых представителей"/>
        <s v="Аренда Центра обработки данных"/>
        <s v="Аренда канала связи "/>
        <s v="Доступ в Интернет в Центре обработки данных"/>
        <s v="представительские расходы (ИТ )"/>
        <s v="Покупка МПЗ (ИТ)"/>
        <s v="Списание МПЗ (ИТ)"/>
        <s v="приобретение  оборудования/имущества (ИТ)"/>
        <s v="Приобретение программного обеспечения (ПО) (ИТ)"/>
        <s v="ПО для лотерейного оборудования"/>
        <s v="ПО для серверного оборудования"/>
        <s v="ПО для прочего оборудования"/>
        <s v="услуги сторонних организаций (ИТ) "/>
        <s v="обучение сотрудников (ИТ)"/>
        <s v="Заработная плата (ИТ)"/>
        <s v="НДФЛ (ИТ)"/>
        <s v="Прочие выплаты (ИТ)"/>
        <s v="налоги с ФОТ (ИТ)"/>
        <s v="Прочая рассылка документации (ИТ)"/>
        <s v="прочие расходы (ИТ)"/>
        <s v="доход от продажи основных средств"/>
        <s v="Купля-продажа валюты (доходы)"/>
        <s v="курсовая разница положительная"/>
        <s v="проценты по депозиту"/>
        <s v="проценты по договорам займа и прочим договорам"/>
        <s v="штрафы, пени, неустойки"/>
        <s v="Рассылка документации агентам (ФАО)"/>
        <s v="Прочая рассылка документации (ФАО)"/>
        <s v="Амортизация лотерейного оборудования/имущества"/>
        <s v="Прочая амортизация"/>
        <s v="Заработная плата (ФАО)"/>
        <s v="НДФЛ (ФАО)"/>
        <s v="Прочие выплаты (ФАО)"/>
        <s v="командировочные расходы (ФАО)"/>
        <s v="Консультационные услуги (ФАО) "/>
        <s v="обучение сотрудников (ФАО)"/>
        <s v="приобретение  оборудования/имущества (ФАО)"/>
        <s v="Покупка МПЗ (ФАО)"/>
        <s v="Списание МПЗ (ФАО)"/>
        <s v="Информационная поддержка (ФАО)"/>
        <s v="прочие расходы (ФАО)"/>
        <s v="Комиссия банка"/>
        <s v="Штрафы, пени"/>
        <s v="Курсовые разницы отрицательные"/>
        <s v="Проценты по займам"/>
        <s v="Остаточная стоимость основных средств"/>
        <s v="Купля-продажа валюты (расходы)"/>
        <s v="Налог на имущество"/>
        <s v="Транспортный налог"/>
        <s v="Налог на прибыль"/>
        <s v="Плата за загрязнение окружающей среды"/>
        <s v="НДС"/>
        <s v="страхование имущества"/>
        <s v="ДМС (ФАО)"/>
        <s v="представительские расходы (ФАО)"/>
        <s v="налоги с ФОТ (ФАО)"/>
        <s v="налоги с ФОТ (Администрация)"/>
        <s v="ОСАГО, КАСКО (ЛЭД)"/>
        <s v="Поступление займа от &quot;Австрийских лотерей&quot;"/>
        <s v="Поступление прочих займов"/>
        <s v="Австрийские лотереи (расходы по агентскому договору)"/>
        <s v="Русско-австрийский холдинг (расходы по агентскому договору)"/>
        <s v="заработная плата (Администрация)"/>
        <s v="НДФЛ (Администрация)"/>
        <s v="Прочие выплаты (Администрация)"/>
        <s v="Премиальные (Администрация)"/>
        <s v="Премиальные (ОМ)"/>
        <s v="Премиальные (ОП)"/>
        <s v="Премиальные (ИТ)"/>
        <s v="Премиальные (ЛЭД)"/>
        <s v="Премиальные (ПР)"/>
        <s v="Премиальные (ФАО)"/>
        <s v="ДМС (Администрация)"/>
        <s v="командировочные расходы (Администрация)"/>
        <s v="обучение сотрудников (Администрация)"/>
        <s v="Консультационные услуги (Администрация)"/>
        <s v="Содержание автотранспорта (ЛЭД)"/>
        <s v="представительские расходы (Администрация)"/>
        <s v="Списание МПЗ (Администрация)"/>
        <s v="Покупка МПЗ (Администрация)"/>
        <s v="Информационная поддержка (Администрация)"/>
        <s v="приобретение  оборудования/имущества (Администрация)"/>
        <s v="Прочая рассылка документации (Администрация)"/>
        <s v="прочие расходы (Администрация)"/>
        <s v="Управленческий консалтинг (ОМ)" u="1"/>
        <s v="услуги сторонних организаций (ПР) " u="1"/>
        <s v="Юридический консалтинг (ФАО) " u="1"/>
        <s v="Услуги сторонних организаций (Администрация) " u="1"/>
        <s v="Русско-австрийский холдинг (оплата по агентскому договору)" u="1"/>
        <s v="Техническая поддержка (ТП) программного обеспечения" u="1"/>
        <s v="Страхование" u="1"/>
        <s v="Единовременные дотации в Призовой фонд лотереи (&quot;Джокер&quot;)" u="1"/>
        <s v="списание МПЗ (МиП)" u="1"/>
        <s v="ОСАГО, КАСКО (Администрация)" u="1"/>
        <s v="Информационная поддержка (МиП)" u="1"/>
        <s v="услуги сторонних организаций (МиП) " u="1"/>
        <s v="ОСАГО, КАСКО (МиП)" u="1"/>
        <s v="Дотации в Призовой фонд лотереи" u="1"/>
        <s v="Дотации в Призовой фонд лотереи по Лото 6 из 40" u="1"/>
        <s v="Программное обеспечение (ПО)" u="1"/>
        <s v="налоги с ФОТ (МиП)" u="1"/>
        <s v="Австрийские лотереи (оплата по агентскому договору)" u="1"/>
        <s v="Содержание автотранспорта (Администрация)" u="1"/>
        <s v="Покупка МПЗ (МиП)" u="1"/>
        <s v="Премиальные (МиП)" u="1"/>
        <s v="Дотации в Призовой фонд лотереи Джокеру" u="1"/>
        <s v="% по займам" u="1"/>
        <s v="Единовременные дотации в Призовой фонд лотереи" u="1"/>
        <s v="Консультационные услуги (МиП)" u="1"/>
        <s v="Управленческий консалтинг (Администрация)" u="1"/>
        <s v="обучение сотрудников (МиП)" u="1"/>
        <s v="Расходы, сформированные до начала проведения тиражной лотереи" u="1"/>
        <s v="Прочие выплаты (МиП)" u="1"/>
        <s v="Единовременные дотации в Призовой фонд лотереи (&quot;6 из 40&quot;)" u="1"/>
        <s v="ДМС (МиП)" u="1"/>
        <s v="командировочные расходы (МиП)" u="1"/>
        <s v="Содержание автотранспорта(МиП)" u="1"/>
        <s v="представительские расходы (МиП)" u="1"/>
        <s v="прочие расходы (МиП)" u="1"/>
        <s v="Прочая рассылка документации (МиП)" u="1"/>
        <s v="услуги сторонних организаций (ФАО) " u="1"/>
        <s v="Новая тиражная лотерея" u="1"/>
        <s v="Управленческий консалтинг (МиП)" u="1"/>
        <s v="Новая мгновенная лотерея" u="1"/>
        <s v="Дополнительное освещение спонсоринга" u="1"/>
        <s v="Дотации в Призовой фонд лотереи по округлениям" u="1"/>
        <s v="пресс-мониторинг" u="1"/>
        <s v="Содержание автотранспорта(МиП/Администрация)" u="1"/>
        <s v="Заработная плата (МиП)" u="1"/>
        <s v="приобретение  оборудования/имущества (МиП)" u="1"/>
        <s v="Рассылка документации агентам (МиП)" u="1"/>
        <s v="Бланки лотерейных билетов &quot;Счастливые сердца&quot;" u="1"/>
        <s v="Содержание автотранспорта (ОП/ЛЭД)" u="1"/>
        <s v="Дотации в Призовой фонд лотереи по бесплатным ставкам" u="1"/>
      </sharedItems>
    </cacheField>
    <cacheField name="Subtype - 1" numFmtId="0">
      <sharedItems containsBlank="1" containsMixedTypes="1" containsNumber="1" containsInteger="1" minValue="0" maxValue="0" count="198">
        <s v="&quot;6 out of 40&quot;"/>
        <s v="&quot;Joker&quot;"/>
        <n v="0"/>
        <s v="&quot;Happy hearts&quot;"/>
        <s v="&quot;SCRATCH 2011&quot;"/>
        <s v="&quot;6 out of 40 and Joker&quot;"/>
        <s v="&quot;6 out of 40&quot; free tips"/>
        <s v="Motivation programm for Agents"/>
        <s v="Motivation programm for lottery sales persons (&quot;6 out of 40&quot;)"/>
        <s v="Motivation programm for lottery sales persons (&quot;Joker&quot;)"/>
        <s v="BTL"/>
        <s v="Consulting (MD)"/>
        <s v="Voluntary medical insurance (MD)"/>
        <s v="Voluntary medical insurance (SD)"/>
        <s v="Business trip costs (MD)"/>
        <s v="Business trip costs (SD)"/>
        <s v="Corporate vehicles maintenance (SD)"/>
        <s v="Hospitality expenses (MD)"/>
        <s v="Hospitality expenses (SD)"/>
        <s v="Equipment/property acquisition (MD)"/>
        <s v="Equipment/property acquisition (SD)"/>
        <s v="Costs on informational  support (M&amp;SD)"/>
        <s v="Inventories' purchase (M&amp;SD)"/>
        <s v="Inventories writing off (MD)"/>
        <s v="Inventories writing off (SD)"/>
        <s v="employees' training (MD)"/>
        <s v="employees' training (SD)"/>
        <s v="salary (MD)"/>
        <s v="Personal Income Tax (MD)"/>
        <s v="compensation (MD)"/>
        <s v="salary (SD)"/>
        <s v="Personal Income Tax (SD)"/>
        <s v="compensation (SD)"/>
        <s v="Payroll taxes (MD)"/>
        <s v="Payroll taxes (SD)"/>
        <s v="dispatch to agents (SD)"/>
        <s v="other dispatch (SD)"/>
        <s v="other dispatch (MD)"/>
        <s v="Miscellaneous expenses (MD)"/>
        <s v="Miscellaneous expenses (SD)"/>
        <s v="Car insurance (SD)"/>
        <m/>
        <s v="expendable materials"/>
        <s v="packaging work"/>
        <s v="other dispatch (L&amp;FD)"/>
        <s v="delivery to agents"/>
        <s v="other delivery"/>
        <s v="Customs duties"/>
        <s v="Customs VAT"/>
        <s v="Business trip costs (L&amp;FD)"/>
        <s v="office rent"/>
        <s v="communal services for the office"/>
        <s v="cleaning service"/>
        <s v="office security"/>
        <s v="Office materials"/>
        <s v="administrative costs of the office"/>
        <s v="Technical services"/>
        <s v="office repair"/>
        <s v="others"/>
        <s v="Warehouse rent"/>
        <s v="loading/discharging "/>
        <s v="warehouse repair"/>
        <s v="Voluntary medical insurance (L&amp;FD)"/>
        <s v="Hospitality expenses (L&amp;FD)"/>
        <s v="Inventories' purchase (L&amp;FD)"/>
        <s v="Inventories writing off (L&amp;FD)"/>
        <s v="Equipment/property acquisition (L&amp;FD)"/>
        <s v="employees' training (L&amp;FD)"/>
        <s v="salary (L&amp;FD)"/>
        <s v="Personal Income Tax (L&amp;FD)"/>
        <s v="compensation (L&amp;FD)"/>
        <s v="Payroll taxes (L&amp;FD)"/>
        <s v="Miscellaneous expenses (L&amp;FD)"/>
        <s v="Voluntary medical insurance (PR)"/>
        <s v="Project organization"/>
        <s v="Program &quot;6 out of 40&quot; production and translation "/>
        <s v="Costs on presenters of the program &quot;6 out of 40&quot; "/>
        <s v="Costs on lawyers of the program &quot;6 out of 40&quot; "/>
        <s v="Invitation of stars in studio"/>
        <s v="Souvenir production"/>
        <s v="Press coverage of the drawing results (magazines, newspapers, TV)"/>
        <s v="Other costs"/>
        <s v="Business trip costs (PR)"/>
        <s v="Presentations for partners' organization costs (press conferences)"/>
        <s v="Web-site working out and support"/>
        <s v="social actions carrying out"/>
        <s v="Press coverage of winners "/>
        <s v="Additional marketing activity"/>
        <s v="Hospitality expenses (PR)"/>
        <s v="Inventories' purchase (PR)"/>
        <s v="Inventories writing off (PR)"/>
        <s v="Costs on informational  support (PR)"/>
        <s v="Equipment/property acquisition (PR)"/>
        <s v="employees' training (PR)"/>
        <s v="salary (PR)"/>
        <s v="Personal Income Tax (PR)"/>
        <s v="compensation (PR)"/>
        <s v="Payroll taxes (PR)"/>
        <s v="other dispatch (PR)"/>
        <s v="Miscellaneous expenses (PR)"/>
        <s v="compensation of communication expenses"/>
        <s v="Voluntary medical insurance (IT)"/>
        <s v="Lottery equipment TS"/>
        <s v="Data-center TS"/>
        <s v="Other equipment TS"/>
        <s v="Lottery equipment's software TS"/>
        <s v="Data-center's software TS"/>
        <s v="Other equipment's software TS"/>
        <s v="Costs on informational  support (IT)"/>
        <s v="Business trip costs (IT)"/>
        <s v="mobile communication for employees"/>
        <s v="telephony in the office"/>
        <s v="telephony in the warehouse"/>
        <s v="Internet in the office"/>
        <s v="Internet in the warehouse"/>
        <s v="internet for sales representatives"/>
        <s v="Data-center rent"/>
        <s v="Communication channel rent(between office and data-center)"/>
        <s v="Access to the Internet (in Data-center)"/>
        <s v="Hospitality expenses (IT)"/>
        <s v="Inventories' purchase (IT)"/>
        <s v="Inventories writing off (IT)"/>
        <s v="Equipment/property acquisition (IT)"/>
        <s v="Software acquisition (IT)"/>
        <s v="Software for lottery equipment"/>
        <s v="Software for server equipment"/>
        <s v="Software for other equipment"/>
        <s v="Outsourced services (IT) "/>
        <s v="employees' training (IT)"/>
        <s v="salary (IT)"/>
        <s v="Personal Income Tax (IT)"/>
        <s v="compensation (IT)"/>
        <s v="Payroll taxes (IT)"/>
        <s v="other dispatch (IT)"/>
        <s v="Miscellaneous expenses (IT)"/>
        <s v="income from permanent assets' sale"/>
        <s v="currency buy/sell (incomes)"/>
        <s v="Currency exchange gain"/>
        <s v="Interest on deposit"/>
        <s v="Interest on loan and other contracts"/>
        <s v="Fines, penalties"/>
        <s v="dispatch to agents (FAD)"/>
        <s v="other dispatch (FAD)"/>
        <s v="amortization of lottery equipment/property"/>
        <s v="other amortization"/>
        <s v="salary (FAD)"/>
        <s v="Personal Income Tax (FAD)"/>
        <s v="compensation (FAD)"/>
        <s v="Business trip costs (FAD)"/>
        <s v="Consulting (FAD)"/>
        <s v="employees' training (FAD)"/>
        <s v="Equipment/property acquisition (F&amp;AD)"/>
        <s v="Inventories' purchase (FAD)"/>
        <s v="Inventories writing off (FAD)"/>
        <s v="Costs on informational  support (FAD)"/>
        <s v="Miscellaneous expenses (FAD)"/>
        <s v="Bank commissions"/>
        <s v="Currency exchange loss"/>
        <s v="loan charge"/>
        <s v="self-cost of the sold permanent assets"/>
        <s v="currency buy/sell (expenses)"/>
        <s v="Property tax"/>
        <s v="Transport tax"/>
        <s v="Profit tax"/>
        <s v="Payment for negative effect on environment"/>
        <s v="VAT"/>
        <s v="property insurance"/>
        <s v="Voluntary medical insurance (FAD)"/>
        <s v="Hospitality expenses (FAD)"/>
        <s v="Payroll taxes (FAD)"/>
        <s v="Payroll taxes (Top-management)"/>
        <s v="Car insurance (L&amp;FD)"/>
        <s v="Receipt of loan from OLG"/>
        <s v="Receipt of other loans"/>
        <s v="OLG (Agent contract)"/>
        <s v="RAH (Agent contract)"/>
        <s v="salary (Top-management)"/>
        <s v="Personal Income Tax (Top-management)"/>
        <s v="compensation (Top-management)"/>
        <s v="bonus (Top-management)"/>
        <s v="bonus (MD)"/>
        <s v="bonus (SD)"/>
        <s v="bonus (IT)"/>
        <s v="bonus (L&amp;FD)"/>
        <s v="bonus (PR)"/>
        <s v="bonus (FAD)"/>
        <s v="Voluntary medical insurance (Top-management)"/>
        <s v="Business trip costs (Top-management)"/>
        <s v="employees' training (Top-management)"/>
        <s v="Consulting (Top-management)"/>
        <s v="Corporate vehicles maintenance (Top-management)"/>
        <s v="Hospitality expenses (Top-management)"/>
        <s v="Inventories writing off (Top-management)"/>
        <s v="Inventories' purchase (Top-management)"/>
        <s v="Costs on informational  support (Top-management)"/>
        <s v="Equipment/property acquisition (Top-management)"/>
        <s v="other dispatch (Top-management)"/>
        <s v="Miscellaneous expenses (Top-management)"/>
      </sharedItems>
    </cacheField>
    <cacheField name="Подстатья- 2" numFmtId="0">
      <sharedItems containsBlank="1" count="117">
        <m/>
        <s v="комиссионные вознаграждения за продажу (&quot;Счастливые сердца&quot;)"/>
        <s v="комиссионные вознаграждения за продажу (&quot;SCRATCH 2011&quot;)"/>
        <s v="Комиссионные вознаграждения за выплату выигрыша (&quot;6 из 40 и Джокер&quot;)"/>
        <s v="Комиссионные вознаграждения за продажу (&quot;6 из 40 и Джокер&quot;)"/>
        <s v="Премиальные вознаграждения (&quot;6 из 40 и Джокер&quot;)"/>
        <s v="Производство рекламы"/>
        <s v="Наружная реклама"/>
        <s v="Промо-акции"/>
        <s v="Реклама на ТВ"/>
        <s v="Реклама на радио"/>
        <s v="Реклама в печатных изданиях"/>
        <s v="Призовой фонд стимулирующей лотереи"/>
        <s v="Сувенирная продукция"/>
        <s v="Прочая реклама"/>
        <s v="Единовременные дотации в Призовой фонд лотереи (&quot;Джокер&quot;)"/>
        <s v="Единовременные дотации в Призовой фонд лотереи (&quot;6 из 40&quot;)"/>
        <s v="Дотации в Призовой фонд лотереи по бесплатным ставкам"/>
        <s v="Дотации в Призовой фонд лотереи по округлениям (&quot;Джокер&quot;)"/>
        <s v="Дотации в Призовой фонд лотереи по округлениям (&quot;6 из 40&quot;)"/>
        <s v="суточные"/>
        <s v="проживание"/>
        <s v="проезд"/>
        <s v="прочие"/>
        <s v="ГСМ"/>
        <s v="Мойка а/м"/>
        <s v="Стоянка а/м"/>
        <s v="Техническое обслуживание"/>
        <s v="Ремонт и шиномонтаж а/м"/>
        <s v="Система безопасности а/м"/>
        <s v="Материалы для обслуживания а/м"/>
        <s v="Приобретение компьютерного оборудования/имущества (ОМ)"/>
        <s v="Приобретение прочего оборудования/имущества (ОМ)"/>
        <s v="Монтаж оборудования/имущества (ОМ)"/>
        <s v="Приобретение компьютерного оборудования/имущества (ОП)"/>
        <s v="Приобретение прочего оборудования/имущества (ОП)"/>
        <s v="Монтаж оборудования/имущества (ОП)"/>
        <s v="компенсация за аренду личного а/м (ОМ)"/>
        <s v="прочие расходы отдела (ОМ)"/>
        <s v="компенсация за аренду личного а/м (ОП)"/>
        <s v="прочие расходы отдела (ОП)"/>
        <s v="Приобретение компьютерного оборудования/имущества (ЛЭД)"/>
        <s v="Приобретение прочего оборудования/имущества (ЛЭД)"/>
        <s v="Монтаж оборудования/имущества (ЛЭД)"/>
        <s v="компенсация за аренду личного а/м (ЛЭД)"/>
        <s v="прочие расходы отдела (ЛЭД)"/>
        <s v="Приобретение компьютерного оборудования/имущества (ПР)"/>
        <s v="Приобретение прочего оборудования/имущества (ПР)"/>
        <s v="Монтаж оборудования/имущества (ПР)"/>
        <s v="компенсация за аренду личного а/м (ПР)"/>
        <s v="прочие расходы отдела (ПР)"/>
        <s v="Мобильная связь для персонала (ОМ)"/>
        <s v="Мобильная связь для персонала (ОП)"/>
        <s v="Мобильная связь для персонала (ФАО)"/>
        <s v="Мобильная связь для персонала (ЛЭД)"/>
        <s v="Мобильная связь для персонала (ИТ)"/>
        <s v="Мобильная связь для персонала (ПР)"/>
        <s v="Мобильная связь для персонала (Администрация)"/>
        <s v="Приобретение лотерейного оборудования/имущества (ИТ)"/>
        <s v="Приобретение серверного оборудования/имущества (ИТ)"/>
        <s v="Приобретение компьютерного оборудования/имущества (ИТ)"/>
        <s v="Приобретение прочего оборудования/имущества (ИТ)"/>
        <s v="Монтаж оборудования/имущества (ИТ)"/>
        <s v="Приобретение ПО для лотерейного оборудования"/>
        <s v="Приобретение ПО для серверного оборудования"/>
        <s v="Приобретение ПО для прочего оборудования"/>
        <s v="компенсация за аренду личного а/м (ИТ)"/>
        <s v="прочие расходы отдела (ИТ)"/>
        <s v="Приобретение компьютерного оборудования/имущества (ФАО)"/>
        <s v="Приобретение прочего оборудования/имущества (ФАО)"/>
        <s v="Монтаж оборудования/имущества (ФАО)"/>
        <s v="прочие расходы отдела (ФАО)"/>
        <s v="компенсация за аренду личного а/м (ФАО)"/>
        <s v="нотариальные услуги (ФАО)"/>
        <s v="госпошлины (ФАО)"/>
        <s v="Приобретение компьютерного оборудования/имущества (Администрация)"/>
        <s v="Приобретение прочего оборудования/имущества (Администрация)"/>
        <s v="Монтаж оборудования/имущества (Администрация)"/>
        <s v="компенсация за аренду личного а/м (Администрация)"/>
        <s v="прочие расходы отдела (Администрация)"/>
        <s v="ДМС (ЛЭД)" u="1"/>
        <s v="Рекламно-информационные материалы" u="1"/>
        <s v="Мобильная связь для персонала (МиП)" u="1"/>
        <s v="ДМС (ИТ)" u="1"/>
        <s v="ПО прочее" u="1"/>
        <s v="премиальные вознаграждения (&quot;Джокер&quot;)" u="1"/>
        <s v="Прочие расходы на проведение презентаций для партнеров" u="1"/>
        <s v="ОСАГО, КАСКО (Администрация)" u="1"/>
        <s v="Обучение партнеров" u="1"/>
        <s v="ОСАГО, КАСКО (МиП)" u="1"/>
        <s v="ТП программного обеспечения для центра обработки данных" u="1"/>
        <s v="страхование имущества" u="1"/>
        <s v="Представительские расходы" u="1"/>
        <s v="Призовой фонд стимулирующей лотери" u="1"/>
        <s v="ДМС (ПР)" u="1"/>
        <s v="ПО для центра обработки данных" u="1"/>
        <s v="компенсация за аренду личного а/м (МиП)" u="1"/>
        <s v="ТП программного обеспечения для лотерейного оборудования" u="1"/>
        <s v="Ремонт а/м" u="1"/>
        <s v="ДМС (Администрация)" u="1"/>
        <s v="Игровые бланки" u="1"/>
        <s v="Единовременные дотации в Призовой фонд лотереи" u="1"/>
        <s v="премиальные продавцам вознаграждения (&quot;6 из 40&quot;)" u="1"/>
        <s v="прочие расходы отдела (МиП)" u="1"/>
        <s v="комиссионные вознаграждения за продажу (&quot;Джокер&quot;)" u="1"/>
        <s v="Приобретение компьютерного оборудования/имущества (МиП)" u="1"/>
        <s v="ДМС (МиП)" u="1"/>
        <s v="Монтаж оборудования/имущества (МиП)" u="1"/>
        <s v="Реклама" u="1"/>
        <s v="ДМС (ФАО)" u="1"/>
        <s v="Приобретение прочего оборудования/имущества (МиП)" u="1"/>
        <s v="премиальные вознаграждения (&quot;6 из 40&quot;)" u="1"/>
        <s v="комиссионные вознаграждения за выплату выигрыша (&quot;Джокер&quot;)" u="1"/>
        <s v="комиссионные вознаграждения за выплату выигрыша (&quot;6 из 40&quot;)" u="1"/>
        <s v="Дотации в Призовой фонд лотереи по округлениям" u="1"/>
        <s v="комиссионные вознаграждения за продажу (&quot;6 из 40&quot;)" u="1"/>
        <s v="ТП программного обеспечения для прочего оборудования" u="1"/>
      </sharedItems>
    </cacheField>
    <cacheField name="Subtype - 2" numFmtId="0">
      <sharedItems containsBlank="1" containsMixedTypes="1" containsNumber="1" containsInteger="1" minValue="0" maxValue="0" count="80">
        <n v="0"/>
        <s v="selling commission (&quot;Happy hearts&quot;)"/>
        <s v="selling commission (&quot;SCRATCH 2011&quot;)"/>
        <s v="payout commission (&quot;6 out of 40 and Joker&quot;)"/>
        <s v="selling commission &quot;6 out of 40 and Joker&quot;)"/>
        <s v="premium pay (&quot;6 out of 40 and Joker&quot;)"/>
        <s v="Advertising production"/>
        <s v="Outdoor advertising"/>
        <s v="BTL (promo-actions)"/>
        <s v="Advertising on TV"/>
        <s v="Advertising on radio"/>
        <s v="Advertising in magazines, newspapers"/>
        <s v="Promotional lottery prize fund"/>
        <s v="Souvenir production"/>
        <s v="Other costs"/>
        <s v="One-time dotations to the Lottery prize fund (&quot;Joker&quot;)"/>
        <s v="One-time dotations to the Lottery prize fund (&quot;6 out of 40&quot;)"/>
        <s v="Dotations to the Lottery prize fund on free tips"/>
        <s v="Dotations to the Lottery prize fund on rounding difference (&quot;Joker&quot;)"/>
        <s v="Dotations to the Lottery prize fund on rounding difference (&quot;6 out of 40&quot;)"/>
        <s v="daily allowance"/>
        <s v="accomodation"/>
        <s v="transit"/>
        <s v="others"/>
        <s v="PETROLEUM PRODUCTS"/>
        <s v="car wash"/>
        <s v="car parking"/>
        <s v=" technical services for car"/>
        <s v="car repair"/>
        <s v="car security"/>
        <s v="Computer equipment/property acquisition (MD)"/>
        <s v="Other equipment/property acuisition (MD)"/>
        <s v="Equipment/property installation (MD)"/>
        <s v="Computer equipment/property acquisition (SD)"/>
        <s v="Other equipment/property acuisition (SD)"/>
        <s v="Equipment/property installation (SD)"/>
        <s v="Compensation for personal car rent (MD)"/>
        <s v="Other expenses of department (MD)"/>
        <s v="Compensation for personal car rent (SD)"/>
        <s v="Other expenses of department (SD)"/>
        <m/>
        <s v="Computer equipment/property acquisition (L&amp;FD)"/>
        <s v="Other equipment/property acuisition (L&amp;FD)"/>
        <s v="Equipment/property installation (L&amp;FD)"/>
        <s v="Compensation for personal car rent (L&amp;FD)"/>
        <s v="Other expenses of department (L&amp;FD)"/>
        <s v="Computer equipment/property acquisition (PR)"/>
        <s v="Other equipment/property acuisition (PR)"/>
        <s v="Equipment/property installation (PR)"/>
        <s v="Compensation for personal car rent (PR)"/>
        <s v="Other expenses of department (PR)"/>
        <s v="mobile communication for employees (MD)"/>
        <s v="mobile communication for employees (SD)"/>
        <s v="mobile communication for employees (FAD)"/>
        <s v="mobile communication for employees (L&amp;FD)"/>
        <s v="mobile communication for employees (IT)"/>
        <s v="mobile communication for employees (PR)"/>
        <s v="mobile communication for employees (Top-management)"/>
        <s v="Lottery equipment/property acquisition (IT)"/>
        <s v="Server equipment/property acquisition (IT)"/>
        <s v="Computer equipment/property acquisition (IT)"/>
        <s v="Other equipment/property acuisition (IT)"/>
        <s v="Equipment/property installation (IT)"/>
        <s v="Software for lottery equipment acquisition"/>
        <s v="Software for server equipment acquisition"/>
        <s v="Software for other equipment acquisition"/>
        <s v="Compensation for personal car rent (IT)"/>
        <s v="Other expenses of department (IT)"/>
        <s v="Computer equipment/property acquisition (F&amp;AD)"/>
        <s v="Other equipment/property acuisition (F&amp;AD)"/>
        <s v="Equipment/property installation (F&amp;AD)"/>
        <s v="Other expenses of department (FAD)"/>
        <s v="Compensation for personal car rent (FAD)"/>
        <s v="Notarial services (FAD)"/>
        <s v="State duties (FAD)"/>
        <s v="Computer equipment/property acquisition (Top-management)"/>
        <s v="Other equipment/property acuisition (Top-management)"/>
        <s v="Equipment/property installation (Top-management)"/>
        <s v="Compensation for personal car rent (Top-management)"/>
        <s v="Other expenses of department (Top-management)"/>
      </sharedItems>
    </cacheField>
    <cacheField name="Примечания (срок для заказа, изготовления, поставки и т.д.)" numFmtId="0">
      <sharedItems containsNonDate="0" containsString="0" containsBlank="1"/>
    </cacheField>
    <cacheField name="Кол-во за год, шт." numFmtId="0">
      <sharedItems containsBlank="1"/>
    </cacheField>
    <cacheField name="Цена, руб." numFmtId="0">
      <sharedItems containsNonDate="0" containsString="0" containsBlank="1"/>
    </cacheField>
    <cacheField name="Total 2011, rub." numFmtId="0">
      <sharedItems containsString="0" containsBlank="1" containsNumber="1" containsInteger="1" minValue="0" maxValue="0"/>
    </cacheField>
    <cacheField name="January, rub." numFmtId="0">
      <sharedItems containsNonDate="0" containsString="0" containsBlank="1"/>
    </cacheField>
    <cacheField name="February, rub." numFmtId="0">
      <sharedItems containsNonDate="0" containsString="0" containsBlank="1"/>
    </cacheField>
    <cacheField name="March, rub." numFmtId="0">
      <sharedItems containsNonDate="0" containsString="0" containsBlank="1"/>
    </cacheField>
    <cacheField name="Total 1st quarter, rub." numFmtId="0">
      <sharedItems containsString="0" containsBlank="1" containsNumber="1" containsInteger="1" minValue="0" maxValue="0"/>
    </cacheField>
    <cacheField name="April, rub." numFmtId="0">
      <sharedItems containsNonDate="0" containsString="0" containsBlank="1"/>
    </cacheField>
    <cacheField name="May, rub." numFmtId="0">
      <sharedItems containsNonDate="0" containsString="0" containsBlank="1"/>
    </cacheField>
    <cacheField name="June, rub." numFmtId="0">
      <sharedItems containsNonDate="0" containsString="0" containsBlank="1"/>
    </cacheField>
    <cacheField name="Total 6 months, rub." numFmtId="0">
      <sharedItems containsString="0" containsBlank="1" containsNumber="1" containsInteger="1" minValue="0" maxValue="0"/>
    </cacheField>
    <cacheField name="July, rub." numFmtId="0">
      <sharedItems containsNonDate="0" containsString="0" containsBlank="1"/>
    </cacheField>
    <cacheField name="August, rub." numFmtId="0">
      <sharedItems containsNonDate="0" containsString="0" containsBlank="1"/>
    </cacheField>
    <cacheField name="September, rub." numFmtId="0">
      <sharedItems containsNonDate="0" containsString="0" containsBlank="1"/>
    </cacheField>
    <cacheField name="Total 9 months, rub." numFmtId="0">
      <sharedItems containsString="0" containsBlank="1" containsNumber="1" containsInteger="1" minValue="0" maxValue="0"/>
    </cacheField>
    <cacheField name="October, rub." numFmtId="0">
      <sharedItems containsNonDate="0" containsString="0" containsBlank="1"/>
    </cacheField>
    <cacheField name="November, rub." numFmtId="0">
      <sharedItems containsNonDate="0" containsString="0" containsBlank="1"/>
    </cacheField>
    <cacheField name="December, rub." numFmtId="0">
      <sharedItems containsNonDate="0" containsString="0"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Автор" refreshedDate="40787.656284375" createdVersion="3" refreshedVersion="3" minRefreshableVersion="3" recordCount="623">
  <cacheSource type="worksheet">
    <worksheetSource ref="B1:AE65536" sheet="Work table "/>
  </cacheSource>
  <cacheFields count="30">
    <cacheField name="Для справочника" numFmtId="0">
      <sharedItems containsBlank="1"/>
    </cacheField>
    <cacheField name="Год" numFmtId="0">
      <sharedItems containsString="0" containsBlank="1" containsNumber="1" containsInteger="1" minValue="2011" maxValue="2011"/>
    </cacheField>
    <cacheField name="ЦФО" numFmtId="0">
      <sharedItems containsBlank="1" count="15">
        <s v="ОМ"/>
        <s v="ФАО"/>
        <s v="ОП"/>
        <s v="ЛЭД"/>
        <m/>
        <s v="ПР"/>
        <s v="ИТ"/>
        <s v="АДМ"/>
        <s v="ФАД" u="1"/>
        <s v="Администрация" u="1"/>
        <s v="МиП" u="1"/>
        <s v="ОП/ЛЭД" u="1"/>
        <s v="ДМиП" u="1"/>
        <s v="МиП/Администрация" u="1"/>
        <s v="Топ-менеджмент" u="1"/>
      </sharedItems>
    </cacheField>
    <cacheField name="Код (Д/Р)" numFmtId="0">
      <sharedItems containsBlank="1"/>
    </cacheField>
    <cacheField name="Название бюджета (БДДС/БДР/в оба бюджета/справочно)" numFmtId="0">
      <sharedItems containsBlank="1" count="5">
        <s v="справочно"/>
        <s v="БДР"/>
        <s v="БДДС"/>
        <s v="в оба бюджета"/>
        <m/>
      </sharedItems>
    </cacheField>
    <cacheField name="Статья затрат/дохода" numFmtId="0">
      <sharedItems containsBlank="1" count="114">
        <s v="Цена ставки"/>
        <s v="Количество ставок"/>
        <s v="Курс евро"/>
        <s v="Выручка от реализации лотереи"/>
        <s v="Призовой фонд лотереи"/>
        <s v="Выплата Призового фонда через р/сч УЛ"/>
        <s v="Выплата Призового фонда в киоске УЛ"/>
        <s v="Выплата Призового фонда агентами"/>
        <s v="Целевые отчисления от лотереи"/>
        <s v="Комиссионные вознаграждения агентам"/>
        <s v="Мотивационная программа для партнеров "/>
        <s v="Кредиторская задолженность агентам"/>
        <s v="Дебиторская задолженность агентов*"/>
        <s v="Термобумага "/>
        <s v="Игровые бланки"/>
        <s v="Спиртовые салфетки"/>
        <s v="Бланки лотерейных билетов &quot;SCRATCH 2011&quot;"/>
        <s v="Рекламно-информационные материалы"/>
        <s v="Реклама"/>
        <s v="Дотации в Призовой фонд лотереи"/>
        <s v="Консультационные услуги"/>
        <s v="Страхование"/>
        <s v="Командировочные расходы"/>
        <s v="Обучение партнеров"/>
        <s v="Содержание автотранспорта"/>
        <s v="Расходы на торговых представителей"/>
        <s v="Представительские расходы"/>
        <s v="Инвестиционные затраты "/>
        <s v="Информационная поддержка "/>
        <s v="Покупка МПЗ"/>
        <s v="Списание МПЗ"/>
        <s v="Обучение сотрудников"/>
        <s v="Расходы на оплату труда"/>
        <s v="Налоги с ФОТ"/>
        <s v="Почтовые расходы"/>
        <s v="Прочие расходы"/>
        <m/>
        <s v="Затраты на упаковку расходных материалов"/>
        <s v="Транспортные расходы"/>
        <s v="Услуги таможенного брокера"/>
        <s v="Таможенные платежи"/>
        <s v="Содержание офиса"/>
        <s v="Содержание склада"/>
        <s v="Охрана труда"/>
        <s v="Расходы на проведение тиража"/>
        <s v="PR-мероприятия"/>
        <s v="Прочие операционные доходы"/>
        <s v="Услуги связи для терминалов"/>
        <s v="Техническая поддержка (ТП) оборудования"/>
        <s v="Техническая поддержка (ТП) программного обеспечения"/>
        <s v="Ремонт лотерейного оборудования"/>
        <s v="Услуги связи и Интернета"/>
        <s v="Программное обеспечение (ПО)"/>
        <s v="Услуги сторонних организаций"/>
        <s v="Внереализационные доходы"/>
        <s v="Взнос наличных денег в банк"/>
        <s v="Аудит"/>
        <s v="Амортизация"/>
        <s v="Внереализационные расходы (прочие)"/>
        <s v="Внереализационные расходы (проценты по займу)"/>
        <s v="Прочие операционные расходы"/>
        <s v="Налоги"/>
        <s v="Бланки лотерейных билетов &quot;Счастливые сердца&quot;"/>
        <s v="Возврат с депозита"/>
        <s v="Пополнение счета"/>
        <s v="Перевод на депозит"/>
        <s v="Поступление займов"/>
        <s v="Возврат займов"/>
        <s v="Расходы по агентскому договору"/>
        <s v="Лицензионная плата OLG за использование игровой системы"/>
        <s v="Затраты на новые проекты"/>
        <s v="Стоимость игровых бланков " u="1"/>
        <s v="Обучение партнеров " u="1"/>
        <s v="ИТОГО (ДМиП)" u="1"/>
        <s v="Расходы на упаковку " u="1"/>
        <s v="Стоимость бланков лотерейных билетов (&quot;Счастливые сердца&quot;)" u="1"/>
        <s v="Оплата по агентскому договору" u="1"/>
        <s v="Средняя выручка с терминала" u="1"/>
        <s v="Неактивные терминалы" u="1"/>
        <s v="Выручка от реализации лотереи без НДС" u="1"/>
        <s v="Призовой фонд " u="1"/>
        <s v="Списание расходов будущих периодов" u="1"/>
        <s v="ИТОГО ООО &quot;Урал Лото&quot;" u="1"/>
        <s v="Транспортные расходы по доставке" u="1"/>
        <s v="Количество точек продаж" u="1"/>
        <s v="Игровой оборот от проведения лотереи " u="1"/>
        <s v="Количество терминалов*" u="1"/>
        <s v="Стоимость билетов бестиражной лотереи" u="1"/>
        <s v="Внереализационные расходы" u="1"/>
        <s v="Стоимость спиртовых салфеток" u="1"/>
        <s v="Денежные средства, снятые с расчетного счета, за минусом расходов по статьям" u="1"/>
        <s v="Расходы будущих периодов" u="1"/>
        <s v="Дебиторская задолженность агентов" u="1"/>
        <s v="Стоимость термобумаги (&quot;6 из 40&quot;)" u="1"/>
        <s v="Неактивные терминалы*" u="1"/>
        <s v="Расходы на обучение" u="1"/>
        <s v="Расходы на содержание корпоративного автотранспорта" u="1"/>
        <s v="Стоимость термобумаги " u="1"/>
        <s v="НДС таможенный" u="1"/>
        <s v="Отчисления в социальный фонд " u="1"/>
        <s v="Обучение" u="1"/>
        <s v="НДС" u="1"/>
        <s v="Затраты на информационную поддержку " u="1"/>
        <s v="ИТОГО Топ-менеджмент" u="1"/>
        <s v="Мотивационная программа для продавцов лотереи" u="1"/>
        <s v="Техническая поддержка (ТП)" u="1"/>
        <s v="НДС с выручки от реализации лотереи" u="1"/>
        <s v="Поступления от агентов" u="1"/>
        <s v="Инвестиционные затраты (более 20 тыс.руб.)" u="1"/>
        <s v="Количество реализованных билетов" u="1"/>
        <s v="Игровой оборот от проведения лотереи без НДС" u="1"/>
        <s v="Маржинальная прибыль - 1" u="1"/>
        <s v="Стоимость игровых бланков (&quot;6 из 40&quot;)" u="1"/>
        <s v="Количество терминалов" u="1"/>
      </sharedItems>
    </cacheField>
    <cacheField name="Cost/income type" numFmtId="0">
      <sharedItems containsBlank="1" count="79">
        <s v="Bet price"/>
        <s v="Quantity of bets"/>
        <s v="Euro exchange rate"/>
        <s v="Game turn-over"/>
        <s v="Lottery prize fund"/>
        <s v="Payment of Prize fund through bank account of UL"/>
        <s v="Payment of Prize fund in kiosk of UL"/>
        <s v="Payment of Prize fund by Agents"/>
        <s v="Social fund deductions"/>
        <s v="Commission to agents"/>
        <s v="Motivation programm for partners"/>
        <s v="Creditor debt to agents"/>
        <s v="Debit indebtedness of agents"/>
        <s v="Thermo paper "/>
        <s v="Betting slips "/>
        <s v="Wet towels"/>
        <s v="Scratch tickets &quot;SCRATCH 2011&quot;"/>
        <s v="POS-materials"/>
        <s v="Advertising "/>
        <s v="Dotations to the Lottery prize fund"/>
        <s v="Consulting "/>
        <s v="Insurance"/>
        <s v="Business trip costs"/>
        <s v="Аgents' training"/>
        <s v="Corporate vehicles maintenance "/>
        <s v="Expenses on sales representatives"/>
        <s v="Hospitality expenses"/>
        <s v="Investment costs "/>
        <s v="Informational  support"/>
        <s v="Inventories' purchase"/>
        <s v="Inventories writing off"/>
        <s v="Еmployees' training"/>
        <s v="Payroll costs"/>
        <s v="Payroll taxes"/>
        <s v="Post"/>
        <s v="Miscellaneous expenses"/>
        <m/>
        <s v="Packaging costs"/>
        <s v="Transport services "/>
        <s v="Customs broker services"/>
        <s v="Customs payments"/>
        <s v="Office maintenance"/>
        <s v="Warehouse maintanance"/>
        <s v="Labour safety"/>
        <s v="Drawing organization costs"/>
        <s v="PR-actions"/>
        <s v="Other operating incomes"/>
        <s v="Communication services for terminals"/>
        <s v="Equipment technical support (TS)"/>
        <s v="Software technical support (TS)"/>
        <s v="Lottery equipment repair"/>
        <s v="Communication and Internet services "/>
        <s v="Software"/>
        <s v="Outsourced services"/>
        <s v="Non-trade incomes"/>
        <s v="Input of cash on bank account"/>
        <s v="Audit"/>
        <s v="Amortization"/>
        <s v="Non-trade costs (miscellaneous)"/>
        <s v="Non-trade costs (loan charge)"/>
        <s v="Other operating costs"/>
        <s v="Taxes"/>
        <s v="Scratch tickets &quot;Happy hearts&quot;"/>
        <s v="Return from deposit"/>
        <s v="Bank account replenishment"/>
        <s v="Transfer to deposit"/>
        <s v="Loans' receipt"/>
        <s v="Loans' return"/>
        <s v="Agent contract"/>
        <s v="daily allowance"/>
        <s v="transit"/>
        <s v="Licence fee to OLG (2,5% from Turn-over)"/>
        <s v="New projects"/>
        <s v="Quantity of terminals" u="1"/>
        <e v="#N/A" u="1"/>
        <s v="Average sales from 1 terminal" u="1"/>
        <s v="Cash withdrawed from bank account minus expenses included in cost types" u="1"/>
        <s v="Receipts from agents" u="1"/>
        <s v="Non-active terminals" u="1"/>
      </sharedItems>
    </cacheField>
    <cacheField name="Подстатья- 1" numFmtId="0">
      <sharedItems containsBlank="1"/>
    </cacheField>
    <cacheField name="Subtype - 1" numFmtId="0">
      <sharedItems containsBlank="1" containsMixedTypes="1" containsNumber="1" containsInteger="1" minValue="0" maxValue="0"/>
    </cacheField>
    <cacheField name="Подстатья- 2" numFmtId="0">
      <sharedItems containsBlank="1"/>
    </cacheField>
    <cacheField name="Subtype - 2" numFmtId="0">
      <sharedItems containsBlank="1" containsMixedTypes="1" containsNumber="1" containsInteger="1" minValue="0" maxValue="0"/>
    </cacheField>
    <cacheField name="Примечания (срок для заказа, изготовления, поставки и т.д.)" numFmtId="0">
      <sharedItems containsNonDate="0" containsString="0" containsBlank="1"/>
    </cacheField>
    <cacheField name="Кол-во за год, шт." numFmtId="4">
      <sharedItems containsBlank="1"/>
    </cacheField>
    <cacheField name="Цена, руб." numFmtId="4">
      <sharedItems containsNonDate="0" containsString="0" containsBlank="1"/>
    </cacheField>
    <cacheField name="Total 2011, rub." numFmtId="4">
      <sharedItems containsString="0" containsBlank="1" containsNumber="1" minValue="0" maxValue="2400000"/>
    </cacheField>
    <cacheField name="January, rub." numFmtId="4">
      <sharedItems containsString="0" containsBlank="1" containsNumber="1" minValue="10" maxValue="200000"/>
    </cacheField>
    <cacheField name="February, rub." numFmtId="4">
      <sharedItems containsString="0" containsBlank="1" containsNumber="1" containsInteger="1" minValue="10" maxValue="200000"/>
    </cacheField>
    <cacheField name="March, rub." numFmtId="4">
      <sharedItems containsString="0" containsBlank="1" containsNumber="1" containsInteger="1" minValue="10" maxValue="200000"/>
    </cacheField>
    <cacheField name="Total 1st quarter, rub." numFmtId="4">
      <sharedItems containsString="0" containsBlank="1" containsNumber="1" minValue="0" maxValue="600000"/>
    </cacheField>
    <cacheField name="April, rub." numFmtId="4">
      <sharedItems containsString="0" containsBlank="1" containsNumber="1" containsInteger="1" minValue="10" maxValue="200000"/>
    </cacheField>
    <cacheField name="May, rub." numFmtId="4">
      <sharedItems containsString="0" containsBlank="1" containsNumber="1" containsInteger="1" minValue="10" maxValue="200000"/>
    </cacheField>
    <cacheField name="June, rub." numFmtId="4">
      <sharedItems containsString="0" containsBlank="1" containsNumber="1" containsInteger="1" minValue="10" maxValue="200000"/>
    </cacheField>
    <cacheField name="Total 6 months, rub." numFmtId="4">
      <sharedItems containsString="0" containsBlank="1" containsNumber="1" minValue="0" maxValue="1200000"/>
    </cacheField>
    <cacheField name="July, rub." numFmtId="4">
      <sharedItems containsString="0" containsBlank="1" containsNumber="1" containsInteger="1" minValue="10" maxValue="200000"/>
    </cacheField>
    <cacheField name="August, rub." numFmtId="4">
      <sharedItems containsString="0" containsBlank="1" containsNumber="1" containsInteger="1" minValue="10" maxValue="200000"/>
    </cacheField>
    <cacheField name="September, rub." numFmtId="4">
      <sharedItems containsString="0" containsBlank="1" containsNumber="1" containsInteger="1" minValue="10" maxValue="200000"/>
    </cacheField>
    <cacheField name="Total 9 months, rub." numFmtId="4">
      <sharedItems containsString="0" containsBlank="1" containsNumber="1" minValue="0" maxValue="1800000"/>
    </cacheField>
    <cacheField name="October, rub." numFmtId="4">
      <sharedItems containsString="0" containsBlank="1" containsNumber="1" containsInteger="1" minValue="10" maxValue="200000"/>
    </cacheField>
    <cacheField name="November, rub." numFmtId="4">
      <sharedItems containsString="0" containsBlank="1" containsNumber="1" containsInteger="1" minValue="10" maxValue="200000"/>
    </cacheField>
    <cacheField name="December, rub." numFmtId="4">
      <sharedItems containsString="0" containsBlank="1" containsNumber="1" containsInteger="1" minValue="10" maxValue="20000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Автор" refreshedDate="40787.656285300924" createdVersion="3" refreshedVersion="3" minRefreshableVersion="3" recordCount="623">
  <cacheSource type="worksheet">
    <worksheetSource ref="A1:AE65536" sheet="Work table "/>
  </cacheSource>
  <cacheFields count="31">
    <cacheField name="Для отчета" numFmtId="0">
      <sharedItems containsBlank="1" count="609">
        <s v="Цена ставки&quot;6 из 40&quot;"/>
        <s v="Цена ставки&quot;Джокер&quot;"/>
        <s v="Количество ставок&quot;6 из 40&quot;"/>
        <s v="Количество ставок&quot;Джокер&quot;"/>
        <s v="Курс евро"/>
        <s v="Выручка от реализации лотереи&quot;Счастливые сердца&quot;"/>
        <s v="Выручка от реализации лотереи&quot;SCRATCH 2011&quot;"/>
        <s v="Выручка от реализации лотереи&quot;6 из 40&quot;"/>
        <s v="Выручка от реализации лотереи&quot;Джокер&quot;"/>
        <s v="Призовой фонд лотереи&quot;Счастливые сердца&quot;"/>
        <s v="Призовой фонд лотереи&quot;SCRATCH 2011&quot;"/>
        <s v="Призовой фонд лотереи&quot;6 из 40&quot;"/>
        <s v="Призовой фонд лотереи&quot;Джокер&quot;"/>
        <s v="Выплата Призового фонда через р/сч УЛ&quot;6 из 40&quot;"/>
        <s v="Выплата Призового фонда через р/сч УЛ&quot;Джокер&quot;"/>
        <s v="Выплата Призового фонда в киоске УЛ&quot;6 из 40&quot;"/>
        <s v="Выплата Призового фонда в киоске УЛ&quot;Джокер&quot;"/>
        <s v="Выплата Призового фонда в киоске УЛ"/>
        <s v="Выплата Призового фонда агентами&quot;6 из 40&quot;"/>
        <s v="Выплата Призового фонда агентами&quot;Джокер&quot;"/>
        <s v="Целевые отчисления от лотереи&quot;Счастливые сердца&quot;"/>
        <s v="Целевые отчисления от лотереи&quot;SCRATCH 2011&quot;"/>
        <s v="Целевые отчисления от лотереи&quot;6 из 40&quot;"/>
        <s v="Целевые отчисления от лотереи&quot;6 из 40 и Джокер&quot;"/>
        <s v="Целевые отчисления от лотереи&quot;6 из 40&quot; бесплатные ставки"/>
        <s v="Целевые отчисления от лотереи&quot;Джокер&quot;"/>
        <s v="Комиссионные вознаграждения агентам&quot;Счастливые сердца&quot;"/>
        <s v="Комиссионные вознаграждения агентам&quot;SCRATCH 2011&quot;"/>
        <s v="Комиссионные вознаграждения агентам&quot;6 из 40 и Джокер&quot;"/>
        <s v="Мотивационная программа для партнеров Мотивационная программа для агентов"/>
        <s v="Мотивационная программа для партнеров Мотивационная программа для продавцов (&quot;6 из 40&quot;)"/>
        <s v="Мотивационная программа для партнеров Мотивационная программа для продавцов (&quot;Джокер&quot;)"/>
        <s v="Кредиторская задолженность агентам"/>
        <s v="Дебиторская задолженность агентов*"/>
        <s v="Термобумага "/>
        <s v="Игровые бланки"/>
        <s v="Спиртовые салфетки"/>
        <s v="Бланки лотерейных билетов &quot;SCRATCH 2011&quot;"/>
        <s v="Рекламно-информационные материалыАкции"/>
        <s v="Рекламно-информационные материалы&quot;6 из 40&quot;"/>
        <s v="Рекламно-информационные материалы&quot;Джокер&quot;"/>
        <s v="Реклама&quot;6 из 40&quot;"/>
        <s v="Реклама&quot;Джокер&quot;"/>
        <s v="Реклама&quot;SCRATCH 2011&quot;"/>
        <s v="Дотации в Призовой фонд лотереи&quot;Джокер&quot;"/>
        <s v="Дотации в Призовой фонд лотереи&quot;6 из 40&quot;"/>
        <s v="Консультационные услугиКонсультационные услуги (ОМ)"/>
        <s v="СтрахованиеДМС (ОМ)"/>
        <s v="СтрахованиеДМС (ОП)"/>
        <s v="Командировочные расходыкомандировочные расходы (ОМ)"/>
        <s v="Командировочные расходыкомандировочные расходы (ОП)"/>
        <s v="Обучение партнеров"/>
        <s v="Содержание автотранспортаСодержание автотранспорта (ОП)"/>
        <s v="Расходы на торговых представителей"/>
        <s v="Представительские расходыпредставительские расходы (ОМ)"/>
        <s v="Представительские расходыпредставительские расходы (ОП)"/>
        <s v="Инвестиционные затраты приобретение  оборудования/имущества (ОМ)"/>
        <s v="Инвестиционные затраты приобретение  оборудования/имущества (ОП)"/>
        <s v="Информационная поддержка Информационная поддержка (ОМ)"/>
        <s v="Информационная поддержка Информационная поддержка (ОП)"/>
        <s v="Покупка МПЗПокупка МПЗ (ОМ)"/>
        <s v="Списание МПЗсписание МПЗ (ОМ)"/>
        <s v="Покупка МПЗПокупка МПЗ (ОП)"/>
        <s v="Списание МПЗсписание МПЗ (ОП)"/>
        <s v="Обучение сотрудниковобучение сотрудников (ОМ)"/>
        <s v="Обучение сотрудниковобучение сотрудников (ОП)"/>
        <s v="Расходы на оплату трудаЗаработная плата (ОМ)"/>
        <s v="Расходы на оплату трудаНДФЛ (ОМ)"/>
        <s v="Расходы на оплату трудаПрочие выплаты (ОМ)"/>
        <s v="Расходы на оплату трудаЗаработная плата (ОП)"/>
        <s v="Расходы на оплату трудаНДФЛ (ОП)"/>
        <s v="Расходы на оплату трудаПрочие выплаты (ОП)"/>
        <s v="Налоги с ФОТналоги с ФОТ (ОМ)"/>
        <s v="Налоги с ФОТналоги с ФОТ (ОП)"/>
        <s v="Почтовые расходыРассылка документации агентам (ОП)"/>
        <s v="Почтовые расходыПрочая рассылка документации (ОП)"/>
        <s v="Почтовые расходыПрочая рассылка документации (ОМ)"/>
        <s v="Прочие расходыпрочие расходы (ОМ)"/>
        <s v="Прочие расходыпрочие расходы (ОП)"/>
        <s v="СтрахованиеОСАГО, КАСКО (ОП)"/>
        <s v=""/>
        <s v="Затраты на упаковку расходных материаловУпаковочные материалы"/>
        <s v="Затраты на упаковку расходных материаловупаковочные работы"/>
        <s v="Почтовые расходыПрочая рассылка документации (ЛЭД)"/>
        <s v="Транспортные расходыДоставка расходных материалов агентам"/>
        <s v="Транспортные расходыпрочая доставка"/>
        <s v="Услуги таможенного брокера"/>
        <s v="Таможенные платежиТаможенные пошлины"/>
        <s v="Таможенные платежиТаможенный НДС"/>
        <s v="Командировочные расходыкомандировочные расходы (ЛЭД)"/>
        <s v="Содержание офисаАренда офиса"/>
        <s v="Содержание офисаКоммунальные услуги "/>
        <s v="Содержание офисаУборка офиса"/>
        <s v="Содержание офисаОхрана офиса"/>
        <s v="Содержание офисаКанцтовары"/>
        <s v="Содержание офисаХозяйственные расходы"/>
        <s v="Содержание офисаТехническое обслуживание"/>
        <s v="Содержание офисаРемонт офиса"/>
        <s v="Содержание офисаПрочие"/>
        <s v="Содержание складаАренда склада"/>
        <s v="Содержание складаУслуги погрузки-разгрузки "/>
        <s v="Содержание складаРемонт склада"/>
        <s v="Содержание складаПрочие "/>
        <s v="СтрахованиеДМС (ЛЭД)"/>
        <s v="Представительские расходыпредставительские расходы (ЛЭД)"/>
        <s v="Покупка МПЗПокупка МПЗ (ЛЭД)"/>
        <s v="Списание МПЗСписание МПЗ (ЛЭД)"/>
        <s v="Инвестиционные затраты приобретение  оборудования/имущества (ЛЭД)"/>
        <s v="Охрана труда"/>
        <s v="Обучение сотрудниковобучение сотрудников (ЛЭД)"/>
        <s v="Расходы на оплату трудаЗаработная плата (ЛЭД)"/>
        <s v="Расходы на оплату трудаНДФЛ (ЛЭД)"/>
        <s v="Расходы на оплату трудаПрочие выплаты (ЛЭД)"/>
        <s v="Налоги с ФОТналоги с ФОТ (ЛЭД)"/>
        <s v="Прочие расходыпрочие расходы (ЛЭД)"/>
        <s v="СтрахованиеДМС (ПР)"/>
        <s v="Расходы на проведение тиражаОрганизация проекта"/>
        <s v="Расходы на проведение тиражаПроизводство и трансляция программы &quot;6 из 40&quot;"/>
        <s v="Расходы на проведение тиражаРасходы на оплату услуг ведущих программы &quot;6 из 40&quot;"/>
        <s v="Расходы на проведение тиражаРасходы на оплату услуг юристов программы &quot;6 из 40&quot;"/>
        <s v="Расходы на проведение тиражаПриглашение звезд и гостей в студию"/>
        <s v="Расходы на проведение тиражаСувенирная продукция"/>
        <s v="Расходы на проведение тиражаОсвещение результатов тиража в СМИ"/>
        <s v="Расходы на проведение тиражаПрочие расходы"/>
        <s v="Командировочные расходыкомандировочные расходы (ПР)"/>
        <s v="PR-мероприятияРасходы на проведение презентаций для партнеров"/>
        <s v="PR-мероприятияразработка и поддержка Web-caйта"/>
        <s v="PR-мероприятияпроведение социальных акций"/>
        <s v="PR-мероприятияСувенирная продукция"/>
        <s v="PR-мероприятияОсвещение победителей "/>
        <s v="PR-мероприятияДополнительная маркетинговая активность"/>
        <s v="PR-мероприятияпрочие"/>
        <s v="Представительские расходыпредставительские расходы (ПР)"/>
        <s v="Покупка МПЗПокупка МПЗ (ПР)"/>
        <s v="Списание МПЗСписание МПЗ (ПР)"/>
        <s v="Информационная поддержка Информационная поддержка (ПР)"/>
        <s v="Инвестиционные затраты приобретение  оборудования/имущества (ПР)"/>
        <s v="Обучение сотрудниковобучение сотрудников (ПР)"/>
        <s v="Расходы на оплату трудаЗаработная плата (ПР)"/>
        <s v="Расходы на оплату трудаНДФЛ (ПР)"/>
        <s v="Расходы на оплату трудаПрочие выплаты (ПР)"/>
        <s v="Налоги с ФОТналоги с ФОТ (ПР)"/>
        <s v="Почтовые расходыПрочая рассылка документации (ПР)"/>
        <s v="Прочие расходыпрочие расходы (ПР)"/>
        <s v="Прочие операционные доходывозмещение расходов на связь"/>
        <s v="СтрахованиеДМС (ИТ)"/>
        <s v="Услуги связи для терминалов"/>
        <s v="Техническая поддержка (ТП) оборудованияТП лотерейного оборудования"/>
        <s v="Техническая поддержка (ТП) оборудованияТП центра обработки данных"/>
        <s v="Техническая поддержка (ТП) оборудованияТП прочего оборудования"/>
        <s v="Техническая поддержка (ТП) программного обеспеченияТП программного обеспечения для лотерейного оборудования"/>
        <s v="Техническая поддержка (ТП) программного обеспеченияТП программного обеспечения для центра обработки данных"/>
        <s v="Техническая поддержка (ТП) программного обеспеченияТП программного обеспечения для прочего оборудования"/>
        <s v="Ремонт лотерейного оборудования"/>
        <s v="Информационная поддержка Информационная поддержка (ИТ)"/>
        <s v="Командировочные расходыкомандировочные расходы (ИТ)"/>
        <s v="Услуги связи и ИнтернетаМобильная связь для персонала"/>
        <s v="Услуги связи и ИнтернетаТелефония в офисе"/>
        <s v="Услуги связи и ИнтернетаТелефония на складе"/>
        <s v="Услуги связи и ИнтернетаИнтернет в офисе"/>
        <s v="Услуги связи и ИнтернетаИнтернет на складе"/>
        <s v="Услуги связи и ИнтернетаИнтернет для торговых представителей"/>
        <s v="Услуги связи и ИнтернетаАренда Центра обработки данных"/>
        <s v="Услуги связи и ИнтернетаАренда канала связи "/>
        <s v="Услуги связи и ИнтернетаДоступ в Интернет в Центре обработки данных"/>
        <s v="Представительские расходыпредставительские расходы (ИТ )"/>
        <s v="Покупка МПЗПокупка МПЗ (ИТ)"/>
        <s v="Списание МПЗСписание МПЗ (ИТ)"/>
        <s v="Инвестиционные затраты приобретение  оборудования/имущества (ИТ)"/>
        <s v="Инвестиционные затраты Приобретение программного обеспечения (ПО) (ИТ)"/>
        <s v="Программное обеспечение (ПО)ПО для лотерейного оборудования"/>
        <s v="Программное обеспечение (ПО)ПО для серверного оборудования"/>
        <s v="Программное обеспечение (ПО)ПО для прочего оборудования"/>
        <s v="Услуги сторонних организацийуслуги сторонних организаций (ИТ) "/>
        <s v="Обучение сотрудниковобучение сотрудников (ИТ)"/>
        <s v="Расходы на оплату трудаЗаработная плата (ИТ)"/>
        <s v="Расходы на оплату трудаНДФЛ (ИТ)"/>
        <s v="Расходы на оплату трудаПрочие выплаты (ИТ)"/>
        <s v="Налоги с ФОТналоги с ФОТ (ИТ)"/>
        <s v="Почтовые расходыПрочая рассылка документации (ИТ)"/>
        <s v="Прочие расходыпрочие расходы (ИТ)"/>
        <s v="Прочие операционные доходыдоход от продажи основных средств"/>
        <s v="Прочие операционные доходыКупля-продажа валюты (доходы)"/>
        <s v="Прочие операционные доходыПрочие"/>
        <s v="Внереализационные доходыкурсовая разница положительная"/>
        <s v="Внереализационные доходыпроценты по депозиту"/>
        <s v="Внереализационные доходыпроценты по договорам займа и прочим договорам"/>
        <s v="Внереализационные доходыштрафы, пени, неустойки"/>
        <s v="Внереализационные доходыпрочие"/>
        <s v="Взнос наличных денег в банк"/>
        <s v="Почтовые расходыРассылка документации агентам (ФАО)"/>
        <s v="Почтовые расходыПрочая рассылка документации (ФАО)"/>
        <s v="Аудит"/>
        <s v="АмортизацияАмортизация лотерейного оборудования/имущества"/>
        <s v="АмортизацияПрочая амортизация"/>
        <s v="Расходы на оплату трудаЗаработная плата (ФАО)"/>
        <s v="Расходы на оплату трудаНДФЛ (ФАО)"/>
        <s v="Расходы на оплату трудаПрочие выплаты (ФАО)"/>
        <s v="Командировочные расходыкомандировочные расходы (ФАО)"/>
        <s v="Консультационные услугиКонсультационные услуги (ФАО) "/>
        <s v="Обучение сотрудниковобучение сотрудников (ФАО)"/>
        <s v="Инвестиционные затраты приобретение  оборудования/имущества (ФАО)"/>
        <s v="Покупка МПЗПокупка МПЗ (ФАО)"/>
        <s v="Списание МПЗСписание МПЗ (ФАО)"/>
        <s v="Информационная поддержка Информационная поддержка (ФАО)"/>
        <s v="Прочие расходыпрочие расходы (ФАО)"/>
        <s v="Внереализационные расходы (прочие)Комиссия банка"/>
        <s v="Внереализационные расходы (прочие)Штрафы, пени"/>
        <s v="Внереализационные расходы (прочие)Курсовые разницы отрицательные"/>
        <s v="Внереализационные расходы (проценты по займу)Проценты по займам"/>
        <s v="Внереализационные расходы (прочие)прочие "/>
        <s v="Прочие операционные расходыОстаточная стоимость основных средств"/>
        <s v="Прочие операционные расходыКупля-продажа валюты (расходы)"/>
        <s v="Прочие операционные расходыПрочие"/>
        <s v="НалогиНалог на имущество"/>
        <s v="НалогиТранспортный налог"/>
        <s v="НалогиНалог на прибыль"/>
        <s v="НалогиПлата за загрязнение окружающей среды"/>
        <s v="НалогиНДС"/>
        <s v="Бланки лотерейных билетов &quot;Счастливые сердца&quot;"/>
        <s v="Страхованиестрахование имущества"/>
        <s v="СтрахованиеДМС (ФАО)"/>
        <s v="Представительские расходыпредставительские расходы (ФАО)"/>
        <s v="Налоги с ФОТналоги с ФОТ (ФАО)"/>
        <s v="Возврат с депозита"/>
        <s v="Пополнение счета"/>
        <s v="Перевод на депозит"/>
        <s v="Налоги с ФОТналоги с ФОТ (Администрация)"/>
        <s v="СтрахованиеОСАГО, КАСКО (ЛЭД)"/>
        <s v="Поступление займовПоступление займа от &quot;Австрийских лотерей&quot;"/>
        <s v="Поступление займовПоступление прочих займов"/>
        <s v="Возврат займов"/>
        <s v="Расходы по агентскому договоруАвстрийские лотереи (расходы по агентскому договору)"/>
        <s v="Расходы по агентскому договоруРусско-австрийский холдинг (расходы по агентскому договору)"/>
        <s v="Расходы на оплату трудазаработная плата (Администрация)"/>
        <s v="Расходы на оплату трудаНДФЛ (Администрация)"/>
        <s v="Расходы на оплату трудаПрочие выплаты (Администрация)"/>
        <s v="Расходы на оплату трудаПремиальные (Администрация)"/>
        <s v="Расходы на оплату трудаПремиальные (ОМ)"/>
        <s v="Расходы на оплату трудаПремиальные (ОП)"/>
        <s v="Расходы на оплату трудаПремиальные (ИТ)"/>
        <s v="Расходы на оплату трудаПремиальные (ЛЭД)"/>
        <s v="Расходы на оплату трудаПремиальные (ПР)"/>
        <s v="Расходы на оплату трудаПремиальные (ФАО)"/>
        <s v="СтрахованиеДМС (Администрация)"/>
        <s v="Командировочные расходыкомандировочные расходы (Администрация)"/>
        <s v="Обучение сотрудниковобучение сотрудников (Администрация)"/>
        <s v="Лицензионная плата OLG за использование игровой системы"/>
        <s v="Консультационные услугиКонсультационные услуги (Администрация)"/>
        <s v="Содержание автотранспортаСодержание автотранспорта (ЛЭД)"/>
        <s v="Представительские расходыпредставительские расходы (Администрация)"/>
        <s v="Списание МПЗСписание МПЗ (Администрация)"/>
        <s v="Покупка МПЗПокупка МПЗ (Администрация)"/>
        <s v="Информационная поддержка Информационная поддержка (Администрация)"/>
        <s v="Инвестиционные затраты приобретение  оборудования/имущества (Администрация)"/>
        <s v="Почтовые расходыПрочая рассылка документации (Администрация)"/>
        <s v="Затраты на новые проекты"/>
        <s v="Прочие расходыпрочие расходы (Администрация)"/>
        <m/>
        <s v="Содержание офисаклининговые услуги" u="1"/>
        <s v="Программное обеспечение (ПО)ПО для центра обработки данных" u="1"/>
        <s v="Расходы на проведение тиражаРасходы на оплату услуг ведущих" u="1"/>
        <s v="Транспортные расходы по доставкепрочая доставка" u="1"/>
        <s v="Инвестиционные затраты (более 20 тыс.руб.)приобретение  оборудования/имущества (ИТ)" u="1"/>
        <s v="в оба отчетаРеклама" u="1"/>
        <s v="Списание МПЗсписание МПЗ (МиП)" u="1"/>
        <s v="Услуги сторонних организацийуслуги сторонних организаций (ПР) " u="1"/>
        <s v="Услуги сторонних организацийуслуги сторонних организаций (МиП) " u="1"/>
        <s v="Средняя выручка с терминала&quot;6 из 40&quot;" u="1"/>
        <s v="Дебиторская задолженность агентов&quot;6 из 40&quot;" u="1"/>
        <s v="НДС с выручки от реализации лотереи&quot;6 из 40&quot;" u="1"/>
        <s v="в оба отчетаПризовой фонд " u="1"/>
        <s v="Почтовые расходыПрочая рассылка документации (ФАД)" u="1"/>
        <s v="Поступления от агентов&quot;Счастливые сердца&quot;" u="1"/>
        <s v="Расходы на обучениеобучение сотрудников   (Топ-менеджмент)" u="1"/>
        <s v="Расходы на оплату трудапремиальные,бонусы (Топ-менеджмент)" u="1"/>
        <s v="Расходы будущих периодовТехническая поддержка (ТП) программного обеспечения" u="1"/>
        <s v="PR-мероприятияОсвещение победителей &quot;Лото 6 из 40&quot;" u="1"/>
        <s v="Расходы на оплату трудавозможные расходы на заработную плату (Топ-менеджмент)" u="1"/>
        <s v="Рекламно-информационные материалыГирлянда/garland" u="1"/>
        <s v="Расходы на содержание корпоративного автотранспортаРасходы на содержание корпоративного автотранспорта (ДМ и П)" u="1"/>
        <s v="ИТОГО Топ-менеджмент" u="1"/>
        <s v="Покупка МПЗПокупка МПЗ (ФАД)" u="1"/>
        <s v="Техническая поддержка (ТП)ТП -ПО" u="1"/>
        <s v="Консультационные услугиаудит" u="1"/>
        <s v="Страхованиестрахование ответственности руководителя (Топ-менеджмент)" u="1"/>
        <s v="СтрахованиеОСАГО, КАСКО (МиП)" u="1"/>
        <s v="Отчет о Пр и УбСтрахование" u="1"/>
        <s v="Обучение партнеров " u="1"/>
        <s v="Рекламно-информационные материалыПлакат А4 (Джек Пот с суммой)/poster А4 Jack Pot /fill in Prize-money " u="1"/>
        <s v="в оба отчетаСодержание офиса" u="1"/>
        <s v="РекламаРеклама на ТВ" u="1"/>
        <s v="СтрахованиеОСАГО, КАСКО (ДМиП)" u="1"/>
        <s v="Содержание офисахоз.расходы офиса" u="1"/>
        <s v="Командировочные расходыкомандировочные расходы (МиП)" u="1"/>
        <s v="Обучениеобучение сотрудников (ИТ)" u="1"/>
        <s v="в оба отчетаУслуги связи и Интернета" u="1"/>
        <s v="Расходы на упаковку Коробка для транспортировки/shipping carton box " u="1"/>
        <s v="Услуги связи и ИнтернетаАренда канала связи (между офисом и Дата-центр)" u="1"/>
        <s v="Расходы на оплату трудакомпенсации (ДМ и П)" u="1"/>
        <s v="Расходы на оплату трудаПремиальные (ДМ и П)" u="1"/>
        <s v="ДДСЗатраты на информационную поддержку " u="1"/>
        <s v="СтрахованиеОСАГО, КАСКО (Топ-менеджмент)" u="1"/>
        <s v="Затраты на информационную поддержку  Затраты на информационную поддержку (ИТ)" u="1"/>
        <s v="Рекламно-информационные материалыФлаер «Играть просто»/flyer/hand-out “Play easy”" u="1"/>
        <s v="Страхованиестрахование ответственности руководителя (ИТ)" u="1"/>
        <s v="в оба отчетаРасходы на оплату труда" u="1"/>
        <s v="Рекламно-информационные материалыФлаер А6 (рекламная акция &quot;Новый год&quot;)" u="1"/>
        <s v="Денежные средства, снятые с расчетного счета, за минусом расходов по статьям" u="1"/>
        <s v="в оба отчетаУслуги таможенного брокера" u="1"/>
        <s v="Услуги связи и ИнтернетаАренда Дата-центра" u="1"/>
        <s v="Инвестиционные затраты (более 20 тыс.руб.)приобретение  оборудования/имущества (ПР)" u="1"/>
        <s v="в оба отчетаЗатраты на информационную поддержку " u="1"/>
        <s v="Цена ставки" u="1"/>
        <s v="Расходы на оплату трудапремиальные,бонусы (ИТ)" u="1"/>
        <s v="ДДСИнвестиционные затраты (более 20 тыс.руб.)" u="1"/>
        <s v="Затраты на информационную поддержку Затраты на информационную поддержку (ПР)" u="1"/>
        <s v="Количество реализованных билетов&quot;6 из 40&quot;" u="1"/>
        <s v="Расходы на оплату трудакомпенсации (ФАД)" u="1"/>
        <s v="Затраты на информационную поддержку Затраты на информационную поддержку (ДМиП)" u="1"/>
        <s v="Консультационные услуги" u="1"/>
        <s v="Отчет о Пр и УбРасходы на упаковку " u="1"/>
        <s v="Налоги с ФОТналоги с ФОТ (ДМ и П)" u="1"/>
        <s v="Рекламно-информационные материалыПлакат А4 («Больше ставок»)/poster А4 up-selling " u="1"/>
        <s v="Налоги с ФОТналоги с ФОТ (Топ-менеджмент)" u="1"/>
        <s v="Консультационные услугиЮридический консалтинг (ФАО) " u="1"/>
        <s v="Игровой оборот от проведения лотереи без НДС&quot;6 из 40&quot;" u="1"/>
        <s v="РекламаПрочее" u="1"/>
        <s v="Почтовые расходыпрочая рассылка (ДМиП)" u="1"/>
        <s v="Содержание автотранспортаСодержание автотранспорта (Администрация)" u="1"/>
        <s v="Техническая поддержка (ТП)ТП прочего оборудования" u="1"/>
        <s v="Выплата Призового фонда через р/сч УЛ" u="1"/>
        <s v="Расходы на обучениеобучение партнеров (ДМ и П)" u="1"/>
        <s v="Расходы на оплату трудаПрочие выплаты (ДМ и П)" u="1"/>
        <s v="Консультационные услугиКонсультации компании &quot;Австрийские лотереи Гмбх&quot;" u="1"/>
        <s v="СтрахованиеОСАГО, КАСКО" u="1"/>
        <s v="Дотации в Призовой фонд лотереиДотации в Призовой фонд лотереи по бесплатным ставкам" u="1"/>
        <s v="Комиссионные вознаграждения агентам&quot;6 из 40&quot;" u="1"/>
        <s v="в оба отчетаОбучение" u="1"/>
        <s v="Игровой оборот от проведения лотереи без НДС&quot;Счастливые сердца&quot;" u="1"/>
        <s v="Внереализационные расходыпрочие " u="1"/>
        <s v="Расходы на оплату трудаПрочие выплаты (ФАД)" u="1"/>
        <s v="Консультационные услугиУправленческий консалтинг (ОМ)" u="1"/>
        <s v="Дебиторская задолженность агентов&quot;Джокер&quot;" u="1"/>
        <s v="Рекламно-информационные материалыПлакат А4 (Урал Лото НОВИНКА)/poster А4 “Ural Loto NEW”/launch " u="1"/>
        <s v="Призовой фонд &quot;Счастливые сердца&quot;" u="1"/>
        <s v="Отчет о Пр и УбКонсультационные услуги" u="1"/>
        <s v="в оба отчетаВнереализационные расходы" u="1"/>
        <s v="в оба отчетаПредставительские расходы" u="1"/>
        <s v="РекламаПромо-акции" u="1"/>
        <s v="ДДСИгровой оборот от проведения лотереи " u="1"/>
        <s v="НДС таможенный" u="1"/>
        <s v="Расходы на оплату трудаЗаработная плата (ДМ и П)" u="1"/>
        <s v="Расходы на оплату трудапремиальные,бонусы (ФАД)" u="1"/>
        <s v="СтрахованиеОСАГО, КАСКО (Администрация)" u="1"/>
        <s v="Инвестиционные затраты приобретение  оборудования/имущества (МиП)" u="1"/>
        <s v="Расходы на оплату трудаЗаработная плата (МиП)" u="1"/>
        <s v="Услуги сторонних организацийуслуги сторонних организаций (ПР)" u="1"/>
        <s v="Налоги" u="1"/>
        <s v="Призовой фонд &quot;6 из 40&quot;" u="1"/>
        <s v="Прочие операционные расходыостаточная стоимость ОС" u="1"/>
        <s v="в оба отчетаКомандировочные расходы" u="1"/>
        <s v="Почтовые расходыпрочая рассылка (Топ-менеджмент)" u="1"/>
        <s v="Обучениеобучение сотрудников    (ДМ и П)" u="1"/>
        <s v="Маржинальная прибыль - 1&quot;Джокер&quot;" u="1"/>
        <s v="Обучениеобучение сотрудников (ФАД)" u="1"/>
        <s v="СтрахованиеДМС (ДМиП)" u="1"/>
        <s v="Обучениеобучение партнеров (ДМ и П)" u="1"/>
        <s v="Представительские расходыпредставительские расходы (ФАД)" u="1"/>
        <s v="Расходы будущих периодов" u="1"/>
        <s v="Обучениеобучение сотрудников   (Топ-менеджмент)" u="1"/>
        <s v="Рекламно-информационные материалыБуклет «Играть просто»/folder “Play easy”" u="1"/>
        <s v="в оба отчетаТранспортные расходы по доставке" u="1"/>
        <s v="PR-мероприятияпресс-мониторинг" u="1"/>
        <s v="Прочие расходыпрочие расходы (ДМ и П)" u="1"/>
        <s v="Представительские расходыпредставительские расходы (Топ-менеджмент)" u="1"/>
        <s v="Внереализационные расходыКурсовые разницы отрицательные" u="1"/>
        <s v="в оба отчетаРасходы на торговых представителей" u="1"/>
        <s v="Техническая поддержка (ТП)ТП -оборудование" u="1"/>
        <s v="Списание расходов будущих периодов" u="1"/>
        <s v="Количество точек продаж&quot;6 из 40&quot;" u="1"/>
        <s v="Поступления от агентов&quot;6 из 40&quot;" u="1"/>
        <s v="Расходы на содержание корпоративного автотранспортаРасходы на содержание корпоративного автотранспорта (Топ-менеджмент)" u="1"/>
        <s v="в оба отчетаКомиссионные вознаграждения агентам" u="1"/>
        <s v="Внереализационные расходыКомиссия банка" u="1"/>
        <s v="Дотации в Призовой фонд лотереиДотации в Призовой фонд лотереи Джокеру" u="1"/>
        <s v="в оба отчетаТехническая поддержка (ТП)" u="1"/>
        <s v="Страхованиестрахование ответственности руководителя (ДМиП)" u="1"/>
        <s v="Рекламно-информационные материалыБрошюра «Условия игры»/booklet “Gaming rules” " u="1"/>
        <s v="ИТОГО (ДМиП)" u="1"/>
        <s v="Налоги с ФОТналоги с ФОТ (МиП)" u="1"/>
        <s v="РекламаНаружная реклама" u="1"/>
        <s v="НДС" u="1"/>
        <s v="Почтовые расходыРассылка документации агентам (ФАД)" u="1"/>
        <s v="ДДСКонсультационные услуги" u="1"/>
        <s v="Покупка МПЗПокупка МПЗ (ДМиП)" u="1"/>
        <s v="Маржинальная прибыль - 1&quot;Счастливые сердца&quot;" u="1"/>
        <s v="Рекламно-информационные материалыФлаг + флагшток «Урал Лото НОВИНКА»/flag + flag holder “Ural Loto NEW” " u="1"/>
        <s v="Количество терминалов*" u="1"/>
        <s v="Затраты на новые проектыНовая тиражная лотерея" u="1"/>
        <s v="Услуги связи для терминаловБилайн" u="1"/>
        <s v="Прочие операционные доходы" u="1"/>
        <s v="Рекламно-информационные материалыПлакат А4 «Результаты 4-х последний тиражей»/ poster A4 “Drawn numbers for 4 draws” " u="1"/>
        <s v="Обучение сотрудниковобучение сотрудников (МиП)" u="1"/>
        <s v="Инвестиционные затраты приобретение ПО  (ИТ)" u="1"/>
        <s v="Рекламно-информационные материалыФормуляр «Требование выигрыша» А5/prize claim form A5  " u="1"/>
        <s v="РекламаДотации в Призовой фонд лотереи" u="1"/>
        <s v="Отчет о Пр и УбРасходы будущих периодов" u="1"/>
        <s v="Обучение сотрудниковобучение сотрудников (Топ-менеджмент)" u="1"/>
        <s v="Техническая поддержка (ТП)ТП оборудования" u="1"/>
        <s v="Рекламно-информационные материалыНаклейка на дверь А5/door sticker А5 " u="1"/>
        <s v="Мотивационная программа для продавцов лотереи&quot;6 из 40&quot;" u="1"/>
        <s v="Количество ставок" u="1"/>
        <s v="Почтовые расходырассылка агентам" u="1"/>
        <s v="РекламаДополнительная рекламная активность" u="1"/>
        <s v="Расходы на оплату трудакомпенсации (Топ-менеджмент)" u="1"/>
        <s v="Расходы на оплату трудаПремиальные (Топ-менеджмент)" u="1"/>
        <s v="Инвестиционные затраты приобретение  оборудования/имущества (ФАД)" u="1"/>
        <s v="Содержание складаУслуги погрузки-разгрузки на складе" u="1"/>
        <s v="Командировочные расходыкомандировочные расходы (ФАД)" u="1"/>
        <s v="Инвестиционные затраты (более 20 тыс.руб.)приобретение  оборудования/имущества (ФАД)" u="1"/>
        <s v="Расходы на упаковку упаковочные работы" u="1"/>
        <s v="Почтовые расходыПрочая рассылка документации (Топ-менеджмент)" u="1"/>
        <s v="СтрахованиеДМС (ФАД)" u="1"/>
        <s v="Содержание автотранспортаСодержание автотранспорта(Топ-менеджмент)" u="1"/>
        <s v="Рекламно-информационные материалыФлаг + флагшток «Джек Пот»/flag + flag holder “Jack Pot” " u="1"/>
        <s v="в оба отчетаPR-мероприятия" u="1"/>
        <s v="Списание МПЗСписание МПЗ (ФАД)" u="1"/>
        <s v="Почтовые расходыпрочая рассылка (ПР)" u="1"/>
        <s v="Отчет о Пр и УбЗатраты на информационную поддержку " u="1"/>
        <s v="Командировочные расходыкомандировочные расходы (ДМ и П)" u="1"/>
        <s v="Поступления от агентов&quot;SCRATCH 2011&quot;" u="1"/>
        <s v="Внереализационные расходыШтрафы, пени" u="1"/>
        <s v="Услуги сторонних организацийуслуги сторонних организаций (ДМиП) " u="1"/>
        <s v="Содержание автотранспортаСодержание автотранспорта (ОП/ЛЭД)" u="1"/>
        <s v="Расходы будущих периодовРасходы, сформированные до начала проведения тиражной лотереи" u="1"/>
        <s v="Прочие расходыпрочие расходы(Топ-менеджмент)" u="1"/>
        <s v="Игровой оборот от проведения лотереи &quot;6 из 40&quot;" u="1"/>
        <s v="Расходы на проведение тиражаОсвещение результатов тиража (журналы, газеты, ТВ)" u="1"/>
        <s v="PR-мероприятиярасходы на проведение пресс-конференций" u="1"/>
        <s v="в оба отчетаСтоимость термобумаги (&quot;6 из 40&quot;)" u="1"/>
        <s v="Выручка от реализации лотереи без НДС&quot;6 из 40&quot;" u="1"/>
        <s v="Расходы на упаковку расходные материалы" u="1"/>
        <s v="Отчет о Пр и УбАмортизация" u="1"/>
        <s v="Средняя выручка с терминала" u="1"/>
        <s v="в оба отчетаПрочие операционные доходы" u="1"/>
        <s v="в оба отчетаРекламно-информационные материалы" u="1"/>
        <s v="в оба отчетаРасходы на содержание корпоративного автотранспорта" u="1"/>
        <s v="Игровой оборот от проведения лотереи &quot;Счастливые сердца&quot;" u="1"/>
        <s v="Таможенные платежи" u="1"/>
        <s v="в оба отчетаКонсультационные услуги" u="1"/>
        <s v="Выручка от реализации лотереи без НДС&quot;Счастливые сердца&quot;" u="1"/>
        <s v="Затраты на информационную поддержку Затраты на информационную поддержку (ФАД)" u="1"/>
        <s v="Стоимость термобумаги (&quot;6 из 40&quot;)" u="1"/>
        <s v="Оплата по агентскому договору" u="1"/>
        <s v="Консультационные услугиУправленческий консалтинг (Администрация)" u="1"/>
        <s v="в оба отчетаРасходы на проведение тиража" u="1"/>
        <s v="Обучение сотрудниковобучение сотрудников (ФАД)" u="1"/>
        <s v="в оба отчетаСписание МПЗ" u="1"/>
        <s v="Дотации в Призовой фонд лотереиЕдиновременные дотации в Призовой фонд лотереи (&quot;Джокер&quot;)" u="1"/>
        <s v="Расходы на оплату трудазаработная плата (Топ-менеджмент)" u="1"/>
        <s v="Расходы на оплату трудапремиальные,бонусы (ПР)" u="1"/>
        <s v="Поступления от агентов&quot;Джокер&quot;" u="1"/>
        <s v="ДДСНалоги" u="1"/>
        <s v="Расходы на оплату трудаПрочие выплаты (Топ-менеджмент)" u="1"/>
        <s v="Стоимость игровых бланков (&quot;6 из 40&quot;)" u="1"/>
        <s v="Рекламно-информационные материалыПлакат А3 (рекламная акция &quot;Автомобиль&quot;)" u="1"/>
        <s v="Рекламно-информационные материалыПлакат А4 (рекламная акция &quot;Автомобиль&quot;)" u="1"/>
        <s v="РекламаРеклама на радио" u="1"/>
        <s v="Расходы на оплату трудаПрочие выплаты (МиП)" u="1"/>
        <s v="в оба отчетаТаможенные платежи" u="1"/>
        <s v="Количество терминалов" u="1"/>
        <s v="никудаКоличество реализованных билетов" u="1"/>
        <s v="Средняя выручка с терминала&quot;Джокер&quot;" u="1"/>
        <s v="Оплата по агентскому договоруРусско-австрийский холдинг (оплата по агентскому договору)" u="1"/>
        <s v="Неактивные терминалы" u="1"/>
        <s v="Представительские расходыпредставительские расходы (МиП)" u="1"/>
        <s v="Прочие расходыпрочие расходы (ФАД)" u="1"/>
        <s v="Услуги сторонних организацийуслуги сторонних организаций (ФАД) " u="1"/>
        <s v="Содержание автотранспортаСодержание автотранспорта(МиП)" u="1"/>
        <s v="Рекламно-информационные материалыПлакат А3 (рекламная акция &quot;Новый год&quot;)" u="1"/>
        <s v="Рекламно-информационные материалыПлакат А4 (рекламная акция &quot;Новый год&quot;)" u="1"/>
        <s v="Услуги связи и ИнтернетаДоступ в Интернет (Дата центра)" u="1"/>
        <s v="СтрахованиеДМС (МиП)" u="1"/>
        <s v="Маржинальная прибыль - 1&quot;6 из 40&quot;" u="1"/>
        <s v="Расходы на обучениеобучение сотрудников (ИТ)" u="1"/>
        <s v="Страхованиестрахование ответственности руководителя (ПР)" u="1"/>
        <s v="Расходы на оплату трудаПремиальные (МиП)" u="1"/>
        <s v="Прочие расходыпрочие расходы(Администрация)" u="1"/>
        <s v="в оба отчетаСодержание склада" u="1"/>
        <s v="РекламаСувенирная продукция" u="1"/>
        <s v="Расходы на упаковку прочие" u="1"/>
        <s v="Расходы на обучениеобучение сотрудников    (ДМ и П)" u="1"/>
        <s v="РекламаРеклама в печатных изданиях" u="1"/>
        <s v="в оба отчетаУслуги сторонних организаций" u="1"/>
        <s v="Рекламно-информационные материалыВоблер «Больше ставок»/wobbler up-selling " u="1"/>
        <s v="Дебиторская задолженность агентов" u="1"/>
        <s v="Внереализационные расходыПроценты по займам" u="1"/>
        <s v="Отчет о Пр и УбРасходы на оплату труда" u="1"/>
        <s v="РекламаПроизводство рекламы" u="1"/>
        <s v="Почтовые расходыПрочая рассылка документации (МиП)" u="1"/>
        <s v="Расходы будущих периодовПрограммное обеспечение (ПО)" u="1"/>
        <s v="в оба отчетаСтоимость бланков лотерейных билетов (&quot;Счастливые сердца&quot;)" u="1"/>
        <s v="Расходы будущих периодовСтрахование" u="1"/>
        <s v="Дотации в Призовой фонд лотереиЕдиновременные дотации в Призовой фонд лотереи (&quot;6 из 40&quot;)" u="1"/>
        <s v="Почтовые расходыРассылка документации агентам" u="1"/>
        <s v="ИТОГО ООО &quot;Урал Лото&quot;" u="1"/>
        <s v="Консультационные услугиУправленческий консалтинг (МиП)" u="1"/>
        <s v="Расходы на оплату трудакомпенсации (ПР)" u="1"/>
        <s v="РекламаBTL (промо-акции и др.)" u="1"/>
        <s v="Дотации в Призовой фонд лотереиДотации в Призовой фонд лотереи по Лото 6 из 40" u="1"/>
        <s v="Инвестиционные затраты приобретение  оборудования/имущества (Топ-менеджмент)" u="1"/>
        <s v="Инвестиционные затраты (более 20 тыс.руб.)приобретение  оборудования/имущества (Топ-менеджмент)" u="1"/>
        <s v="Стоимость термобумаги " u="1"/>
        <s v="Прочие расходыпрочие расходы (МиП)" u="1"/>
        <s v="Командировочные расходыкомандировочные расходы (Топ-менеджмент)" u="1"/>
        <s v="Рекламно-информационные материалыНаклейка на окно/window sticker " u="1"/>
        <s v="Рекламно-информационные материалыФормуляр «Возврат денег» А5/stake refund form A5 " u="1"/>
        <s v="Расходы на оплату трудакомпенсации (ИТ)" u="1"/>
        <s v="Количество реализованных билетов&quot;Счастливые сердца&quot;" u="1"/>
        <s v="Расходы на проведение тиражаРасходы на оплату услуг юристов" u="1"/>
        <s v="НДС с выручки от реализации лотереи&quot;Счастливые сердца&quot;" u="1"/>
        <s v="в оба отчетаНалоги с ФОТ" u="1"/>
        <s v="Рекламно-информационные материалыПолиграфия (см. примечание)" u="1"/>
        <s v="Информационная поддержка Информационная поддержка (ФАД)" u="1"/>
        <s v="Рекламно-информационные материалы" u="1"/>
        <s v="Налоги с ФОТналоги с ФОТ (ФАД)" u="1"/>
        <s v="Расходы будущих периодовБланки лотерейных билетов &quot;Счастливые сердца&quot;" u="1"/>
        <s v="Содержание складаКомунальные услуги за склад" u="1"/>
        <s v="Неактивные терминалы*" u="1"/>
        <s v="Расходы на оплату трудапремиальные,бонусы (ДМ и П)" u="1"/>
        <s v="Техническая поддержка (ТП)ТП лотерейного оборудования" u="1"/>
        <s v="Выплата Призового фонда агентами" u="1"/>
        <s v="Затраты на новые проектыНовая мгновенная лотерея" u="1"/>
        <s v="Покупка МПЗПокупка МПЗ (МиП)" u="1"/>
        <s v="Расходы на обучениеобучение сотрудников (ПР)" u="1"/>
        <s v="Рекламно-информационные материалыПлакат А4 (Джек Пот)/poster А4 “Jack Pot " u="1"/>
        <s v="Услуги связи для терминаловМегафон" u="1"/>
        <s v="Консультационные услугипрочие консультационные услуги" u="1"/>
        <s v="Отчет о Пр и УбИгровой оборот от проведения лотереи без НДС" u="1"/>
        <s v="Комиссионные вознаграждения агентам&quot;Джокер&quot;" u="1"/>
        <s v="СтрахованиеДМС (Топ-менеджмент)" u="1"/>
        <s v="Оплата по агентскому договоруАвстрийские лотереи (оплата по агентскому договору)" u="1"/>
        <s v="Техническая поддержка (ТП)ТП центра обработки данных" u="1"/>
        <s v="Содержание автотранспортаСодержание автотранспорта(МиП/Администрация)" u="1"/>
        <s v="в оба отчетаРасходы на упаковку " u="1"/>
        <s v="Техническая поддержка (ТП)ТП программного обеспечения" u="1"/>
        <s v="Обучение сотрудниковобучение сотрудников (ДМ и П)" u="1"/>
        <s v="Содержание автотранспортаСодержание автотранспорта(ДМ и П)" u="1"/>
        <s v="Рекламно-информационные материалыДиспенсер/dispenser for betting slips " u="1"/>
        <s v="Обучениеобучение сотрудников (ПР)" u="1"/>
        <s v="Стоимость билетов бестиражной лотереи" u="1"/>
        <s v="Кредиторская задолженность агентам&quot;6 из 40&quot;" u="1"/>
        <s v="в оба отчетаПочтовые расходы" u="1"/>
        <s v="Представительские расходыпредставительские расходы (ДМ и П)" u="1"/>
        <s v="Рекламно-информационные материалыПлакат А3 «Результаты розыгрышей за 4 мес.»/ poster A3 “Drawn numbers for 4 month” " u="1"/>
        <s v="Внереализационные расходы% по займам" u="1"/>
        <s v="Содержание автотранспортаСодержание автотранспорта (Топ-менеджмент)" u="1"/>
        <s v="Информационная поддержка Информационная поддержка (ДМиП)" u="1"/>
        <s v="Затраты на информационную поддержку Затраты на информационную поддержку (Топ-менеджмент)" u="1"/>
        <s v="Покупка МПЗПокупка МПЗ (Топ-менеджмент)" u="1"/>
        <s v="Консультационные услугиКонсультационные услуги (МиП)" u="1"/>
        <s v="ДДСРасходы на упаковку " u="1"/>
        <s v="PR-мероприятияДополнительное освещение спонсоринга" u="1"/>
        <s v="Расходы на проведение тиражаРасходы на  ведущих" u="1"/>
        <s v="Информационная поддержка Информационная поддержка (МиП)" u="1"/>
        <s v="Отчисления в социальный фонд &quot;6 из 40&quot;" u="1"/>
        <s v="Стоимость спиртовых салфеток" u="1"/>
        <s v="Почтовые расходыпрочая рассылка (ФАД)" u="1"/>
        <s v="ДДСИнвестиционные затраты " u="1"/>
        <s v="Страхованиестрахование ответственности руководителя (ФАД)" u="1"/>
        <s v="Почтовые расходыпрочая рассылка (ИТ)" u="1"/>
        <s v="РекламаПрочая реклама" u="1"/>
        <s v="Содержание офисакомунальные услуги за офис" u="1"/>
        <s v="Почтовые расходыРассылка документации агентам (МиП)" u="1"/>
        <s v="в оба отчетаСтоимость игровых бланков (&quot;6 из 40&quot;)" u="1"/>
        <s v="Услуги сторонних организацийУслуги сторонних организаций (Администрация) " u="1"/>
        <s v="Мотивационная программа для продавцов лотереи&quot;Джокер&quot;" u="1"/>
        <s v="Почтовые расходыРассылка документации агентам (ДМиП)" u="1"/>
        <s v="Содержание складаКоммунальные услуги " u="1"/>
        <s v="Отчисления в социальный фонд &quot;Счастливые сердца&quot;" u="1"/>
        <s v="Информационная поддержка Информационная поддержка (Топ-менеджмент)" u="1"/>
        <s v="Рекламно-информационные материалыФлаер А6 (рекламная акция &quot;Автомобиль&quot;)" u="1"/>
        <s v="Расходы на оплату трудаПремиальные (ФАД)" u="1"/>
        <s v="Расходы на обучениеобучение сотрудников (ФАД)" u="1"/>
        <s v="в оба отчетаВнереализационные доходы" u="1"/>
        <s v="Услуги сторонних организацийуслуги сторонних организаций (ФАО) " u="1"/>
        <s v="Отчет о Пр и УбСтоимость игровых бланков (&quot;6 из 40&quot;)" u="1"/>
        <s v="Консультационные услугиконсультации OLG" u="1"/>
        <s v="в оба отчетаОтчисления в социальный фонд " u="1"/>
        <s v="Расходы на проведение тиражаРасходы на раздачу сувенирной продукции" u="1"/>
        <s v="Страхование" u="1"/>
        <s v="в оба отчетаПрочие расходы" u="1"/>
        <s v="Поступления от агентов&quot;6 из 40 и Джокер&quot;" u="1"/>
        <s v="в оба отчетаУслуги связи для терминалов" u="1"/>
        <s v="Дотации в Призовой фонд лотереиДотации в Призовой фонд лотереи по округлениям" u="1"/>
        <s v="Инвестиционные затраты приобретение  оборудования/имущества (ДМиП)" u="1"/>
        <s v="Информационная поддержка Информационная поддержка  (ФАД)" u="1"/>
        <s v="Списание МПЗсписание МПЗ (ДМ и П)" u="1"/>
        <s v="Почтовые расходыПрочая рассылка документации (ДМиП)" u="1"/>
        <s v="Стоимость игровых бланков " u="1"/>
        <s v="в оба отчетаПрочие операционные расходы" u="1"/>
        <s v="Инвестиционные затраты (более 20 тыс.руб.)приобретение  оборудования/имущества (ДМиП)" u="1"/>
        <s v="Дотации в Призовой фонд лотереиЕдиновременные дотации в Призовой фонд лотереи" u="1"/>
        <s v="Списание МПЗСписание МПЗ (Топ-менеджмент)" u="1"/>
        <s v="Транспортные расходы по доставкедоставка агентам" u="1"/>
        <s v="Стоимость бланков лотерейных билетов (&quot;Счастливые сердца&quot;)" u="1"/>
        <s v="Расходы на оплату трудаЗаработная плата (ФАД)" u="1"/>
        <s v="Услуги связи для терминаловМТС" u="1"/>
      </sharedItems>
    </cacheField>
    <cacheField name="Для справочника" numFmtId="0">
      <sharedItems containsBlank="1"/>
    </cacheField>
    <cacheField name="Год" numFmtId="0">
      <sharedItems containsString="0" containsBlank="1" containsNumber="1" containsInteger="1" minValue="2011" maxValue="2011"/>
    </cacheField>
    <cacheField name="ЦФО" numFmtId="0">
      <sharedItems containsBlank="1" count="15">
        <s v="ОМ"/>
        <s v="ФАО"/>
        <s v="ОП"/>
        <s v="ЛЭД"/>
        <m/>
        <s v="ПР"/>
        <s v="ИТ"/>
        <s v="АДМ"/>
        <s v="ФАД" u="1"/>
        <s v="Администрация" u="1"/>
        <s v="МиП" u="1"/>
        <s v="ОП/ЛЭД" u="1"/>
        <s v="ДМиП" u="1"/>
        <s v="МиП/Администрация" u="1"/>
        <s v="Топ-менеджмент" u="1"/>
      </sharedItems>
    </cacheField>
    <cacheField name="Код (Д/Р)" numFmtId="0">
      <sharedItems containsBlank="1" count="5">
        <m/>
        <s v="Д"/>
        <s v="Р"/>
        <s v="МП" u="1"/>
        <s v="справочно" u="1"/>
      </sharedItems>
    </cacheField>
    <cacheField name="Название бюджета (БДДС/БДР/в оба бюджета/справочно)" numFmtId="0">
      <sharedItems containsBlank="1" count="5">
        <s v="справочно"/>
        <s v="БДР"/>
        <s v="БДДС"/>
        <s v="в оба бюджета"/>
        <m/>
      </sharedItems>
    </cacheField>
    <cacheField name="Статья затрат/дохода" numFmtId="0">
      <sharedItems containsBlank="1" count="114">
        <s v="Цена ставки"/>
        <s v="Количество ставок"/>
        <s v="Курс евро"/>
        <s v="Выручка от реализации лотереи"/>
        <s v="Призовой фонд лотереи"/>
        <s v="Выплата Призового фонда через р/сч УЛ"/>
        <s v="Выплата Призового фонда в киоске УЛ"/>
        <s v="Выплата Призового фонда агентами"/>
        <s v="Целевые отчисления от лотереи"/>
        <s v="Комиссионные вознаграждения агентам"/>
        <s v="Мотивационная программа для партнеров "/>
        <s v="Кредиторская задолженность агентам"/>
        <s v="Дебиторская задолженность агентов*"/>
        <s v="Термобумага "/>
        <s v="Игровые бланки"/>
        <s v="Спиртовые салфетки"/>
        <s v="Бланки лотерейных билетов &quot;SCRATCH 2011&quot;"/>
        <s v="Рекламно-информационные материалы"/>
        <s v="Реклама"/>
        <s v="Дотации в Призовой фонд лотереи"/>
        <s v="Консультационные услуги"/>
        <s v="Страхование"/>
        <s v="Командировочные расходы"/>
        <s v="Обучение партнеров"/>
        <s v="Содержание автотранспорта"/>
        <s v="Расходы на торговых представителей"/>
        <s v="Представительские расходы"/>
        <s v="Инвестиционные затраты "/>
        <s v="Информационная поддержка "/>
        <s v="Покупка МПЗ"/>
        <s v="Списание МПЗ"/>
        <s v="Обучение сотрудников"/>
        <s v="Расходы на оплату труда"/>
        <s v="Налоги с ФОТ"/>
        <s v="Почтовые расходы"/>
        <s v="Прочие расходы"/>
        <m/>
        <s v="Затраты на упаковку расходных материалов"/>
        <s v="Транспортные расходы"/>
        <s v="Услуги таможенного брокера"/>
        <s v="Таможенные платежи"/>
        <s v="Содержание офиса"/>
        <s v="Содержание склада"/>
        <s v="Охрана труда"/>
        <s v="Расходы на проведение тиража"/>
        <s v="PR-мероприятия"/>
        <s v="Прочие операционные доходы"/>
        <s v="Услуги связи для терминалов"/>
        <s v="Техническая поддержка (ТП) оборудования"/>
        <s v="Техническая поддержка (ТП) программного обеспечения"/>
        <s v="Ремонт лотерейного оборудования"/>
        <s v="Услуги связи и Интернета"/>
        <s v="Программное обеспечение (ПО)"/>
        <s v="Услуги сторонних организаций"/>
        <s v="Внереализационные доходы"/>
        <s v="Взнос наличных денег в банк"/>
        <s v="Аудит"/>
        <s v="Амортизация"/>
        <s v="Внереализационные расходы (прочие)"/>
        <s v="Внереализационные расходы (проценты по займу)"/>
        <s v="Прочие операционные расходы"/>
        <s v="Налоги"/>
        <s v="Бланки лотерейных билетов &quot;Счастливые сердца&quot;"/>
        <s v="Возврат с депозита"/>
        <s v="Пополнение счета"/>
        <s v="Перевод на депозит"/>
        <s v="Поступление займов"/>
        <s v="Возврат займов"/>
        <s v="Расходы по агентскому договору"/>
        <s v="Лицензионная плата OLG за использование игровой системы"/>
        <s v="Затраты на новые проекты"/>
        <s v="Стоимость игровых бланков " u="1"/>
        <s v="Обучение партнеров " u="1"/>
        <s v="ИТОГО (ДМиП)" u="1"/>
        <s v="Расходы на упаковку " u="1"/>
        <s v="Стоимость бланков лотерейных билетов (&quot;Счастливые сердца&quot;)" u="1"/>
        <s v="Оплата по агентскому договору" u="1"/>
        <s v="Средняя выручка с терминала" u="1"/>
        <s v="Неактивные терминалы" u="1"/>
        <s v="Выручка от реализации лотереи без НДС" u="1"/>
        <s v="Призовой фонд " u="1"/>
        <s v="Списание расходов будущих периодов" u="1"/>
        <s v="ИТОГО ООО &quot;Урал Лото&quot;" u="1"/>
        <s v="Транспортные расходы по доставке" u="1"/>
        <s v="Количество точек продаж" u="1"/>
        <s v="Игровой оборот от проведения лотереи " u="1"/>
        <s v="Количество терминалов*" u="1"/>
        <s v="Стоимость билетов бестиражной лотереи" u="1"/>
        <s v="Внереализационные расходы" u="1"/>
        <s v="Стоимость спиртовых салфеток" u="1"/>
        <s v="Денежные средства, снятые с расчетного счета, за минусом расходов по статьям" u="1"/>
        <s v="Расходы будущих периодов" u="1"/>
        <s v="Дебиторская задолженность агентов" u="1"/>
        <s v="Стоимость термобумаги (&quot;6 из 40&quot;)" u="1"/>
        <s v="Неактивные терминалы*" u="1"/>
        <s v="Расходы на обучение" u="1"/>
        <s v="Расходы на содержание корпоративного автотранспорта" u="1"/>
        <s v="Стоимость термобумаги " u="1"/>
        <s v="НДС таможенный" u="1"/>
        <s v="Отчисления в социальный фонд " u="1"/>
        <s v="Обучение" u="1"/>
        <s v="НДС" u="1"/>
        <s v="Затраты на информационную поддержку " u="1"/>
        <s v="ИТОГО Топ-менеджмент" u="1"/>
        <s v="Мотивационная программа для продавцов лотереи" u="1"/>
        <s v="Техническая поддержка (ТП)" u="1"/>
        <s v="НДС с выручки от реализации лотереи" u="1"/>
        <s v="Поступления от агентов" u="1"/>
        <s v="Инвестиционные затраты (более 20 тыс.руб.)" u="1"/>
        <s v="Количество реализованных билетов" u="1"/>
        <s v="Игровой оборот от проведения лотереи без НДС" u="1"/>
        <s v="Маржинальная прибыль - 1" u="1"/>
        <s v="Стоимость игровых бланков (&quot;6 из 40&quot;)" u="1"/>
        <s v="Количество терминалов" u="1"/>
      </sharedItems>
    </cacheField>
    <cacheField name="Cost/income type" numFmtId="0">
      <sharedItems containsBlank="1" count="98">
        <s v="Bet price"/>
        <s v="Quantity of bets"/>
        <s v="Euro exchange rate"/>
        <s v="Game turn-over"/>
        <s v="Lottery prize fund"/>
        <s v="Payment of Prize fund through bank account of UL"/>
        <s v="Payment of Prize fund in kiosk of UL"/>
        <s v="Payment of Prize fund by Agents"/>
        <s v="Social fund deductions"/>
        <s v="Commission to agents"/>
        <s v="Motivation programm for partners"/>
        <s v="Creditor debt to agents"/>
        <s v="Debit indebtedness of agents"/>
        <s v="Thermo paper "/>
        <s v="Betting slips "/>
        <s v="Wet towels"/>
        <s v="Scratch tickets &quot;SCRATCH 2011&quot;"/>
        <s v="POS-materials"/>
        <s v="Advertising "/>
        <s v="Dotations to the Lottery prize fund"/>
        <s v="Consulting "/>
        <s v="Insurance"/>
        <s v="Business trip costs"/>
        <s v="Аgents' training"/>
        <s v="Corporate vehicles maintenance "/>
        <s v="Expenses on sales representatives"/>
        <s v="Hospitality expenses"/>
        <s v="Investment costs "/>
        <s v="Informational  support"/>
        <s v="Inventories' purchase"/>
        <s v="Inventories writing off"/>
        <s v="Еmployees' training"/>
        <s v="Payroll costs"/>
        <s v="Payroll taxes"/>
        <s v="Post"/>
        <s v="Miscellaneous expenses"/>
        <m/>
        <s v="Packaging costs"/>
        <s v="Transport services "/>
        <s v="Customs broker services"/>
        <s v="Customs payments"/>
        <s v="Office maintenance"/>
        <s v="Warehouse maintanance"/>
        <s v="Labour safety"/>
        <s v="Drawing organization costs"/>
        <s v="PR-actions"/>
        <s v="Other operating incomes"/>
        <s v="Communication services for terminals"/>
        <s v="Equipment technical support (TS)"/>
        <s v="Software technical support (TS)"/>
        <s v="Lottery equipment repair"/>
        <s v="Communication and Internet services "/>
        <s v="Software"/>
        <s v="Outsourced services"/>
        <s v="Non-trade incomes"/>
        <s v="Input of cash on bank account"/>
        <s v="Audit"/>
        <s v="Amortization"/>
        <s v="Non-trade costs (miscellaneous)"/>
        <s v="Non-trade costs (loan charge)"/>
        <s v="Other operating costs"/>
        <s v="Taxes"/>
        <s v="Scratch tickets &quot;Happy hearts&quot;"/>
        <s v="Return from deposit"/>
        <s v="Bank account replenishment"/>
        <s v="Transfer to deposit"/>
        <s v="Loans' receipt"/>
        <s v="Loans' return"/>
        <s v="Agent contract"/>
        <s v="daily allowance"/>
        <s v="transit"/>
        <s v="Licence fee to OLG (2,5% from Turn-over)"/>
        <s v="New projects"/>
        <s v="Motivation programm for lottery sales persons" u="1"/>
        <s v="Marginal profit - 1" u="1"/>
        <s v="Quantity of terminals" u="1"/>
        <e v="#N/A" u="1"/>
        <s v="Other expenses" u="1"/>
        <s v="Average sales from 1 terminal" u="1"/>
        <s v="Future periods' expenses " u="1"/>
        <s v="Software technical support " u="1"/>
        <s v="Cash withdrawed from bank account minus expenses included in cost types" u="1"/>
        <s v="Cost of wet towels" u="1"/>
        <s v="Technical support (TS) for equipment" u="1"/>
        <s v="Cost of thermal paper " u="1"/>
        <s v="Payment by Agent contract" u="1"/>
        <s v="Corporate vehicles maintenance costs" u="1"/>
        <s v="Costs on new projects" u="1"/>
        <s v="Betting slips cost " u="1"/>
        <s v="Cost of lottery tickets' blanks (&quot;Happy hearts&quot;)" u="1"/>
        <s v="Non-trade costs" u="1"/>
        <s v="Advertising-informational materials" u="1"/>
        <s v="Receipts from agents" u="1"/>
        <s v="Deductions to the social fund" u="1"/>
        <s v="Non-active terminals" u="1"/>
        <s v="Transport services costs" u="1"/>
        <s v="Consulting services" u="1"/>
        <s v="Postage" u="1"/>
      </sharedItems>
    </cacheField>
    <cacheField name="Подстатья- 1" numFmtId="0">
      <sharedItems containsBlank="1" count="406">
        <s v="&quot;6 из 40&quot;"/>
        <s v="&quot;Джокер&quot;"/>
        <m/>
        <s v="&quot;Счастливые сердца&quot;"/>
        <s v="&quot;SCRATCH 2011&quot;"/>
        <s v="&quot;6 из 40 и Джокер&quot;"/>
        <s v="&quot;6 из 40&quot; бесплатные ставки"/>
        <s v="Мотивационная программа для агентов"/>
        <s v="Мотивационная программа для продавцов (&quot;6 из 40&quot;)"/>
        <s v="Мотивационная программа для продавцов (&quot;Джокер&quot;)"/>
        <s v="Акции"/>
        <s v="Консультационные услуги (ОМ)"/>
        <s v="ДМС (ОМ)"/>
        <s v="ДМС (ОП)"/>
        <s v="командировочные расходы (ОМ)"/>
        <s v="командировочные расходы (ОП)"/>
        <s v="Содержание автотранспорта (ОП)"/>
        <s v="представительские расходы (ОМ)"/>
        <s v="представительские расходы (ОП)"/>
        <s v="приобретение  оборудования/имущества (ОМ)"/>
        <s v="приобретение  оборудования/имущества (ОП)"/>
        <s v="Информационная поддержка (ОМ)"/>
        <s v="Информационная поддержка (ОП)"/>
        <s v="Покупка МПЗ (ОМ)"/>
        <s v="списание МПЗ (ОМ)"/>
        <s v="Покупка МПЗ (ОП)"/>
        <s v="списание МПЗ (ОП)"/>
        <s v="обучение сотрудников (ОМ)"/>
        <s v="обучение сотрудников (ОП)"/>
        <s v="Заработная плата (ОМ)"/>
        <s v="НДФЛ (ОМ)"/>
        <s v="Прочие выплаты (ОМ)"/>
        <s v="Заработная плата (ОП)"/>
        <s v="НДФЛ (ОП)"/>
        <s v="Прочие выплаты (ОП)"/>
        <s v="налоги с ФОТ (ОМ)"/>
        <s v="налоги с ФОТ (ОП)"/>
        <s v="Рассылка документации агентам (ОП)"/>
        <s v="Прочая рассылка документации (ОП)"/>
        <s v="Прочая рассылка документации (ОМ)"/>
        <s v="прочие расходы (ОМ)"/>
        <s v="прочие расходы (ОП)"/>
        <s v="ОСАГО, КАСКО (ОП)"/>
        <s v="Упаковочные материалы"/>
        <s v="упаковочные работы"/>
        <s v="Прочая рассылка документации (ЛЭД)"/>
        <s v="Доставка расходных материалов агентам"/>
        <s v="прочая доставка"/>
        <s v="Таможенные пошлины"/>
        <s v="Таможенный НДС"/>
        <s v="командировочные расходы (ЛЭД)"/>
        <s v="Аренда офиса"/>
        <s v="Коммунальные услуги "/>
        <s v="Уборка офиса"/>
        <s v="Охрана офиса"/>
        <s v="Канцтовары"/>
        <s v="Хозяйственные расходы"/>
        <s v="Техническое обслуживание"/>
        <s v="Ремонт офиса"/>
        <s v="Прочие"/>
        <s v="Аренда склада"/>
        <s v="Услуги погрузки-разгрузки "/>
        <s v="Ремонт склада"/>
        <s v="Прочие "/>
        <s v="ДМС (ЛЭД)"/>
        <s v="представительские расходы (ЛЭД)"/>
        <s v="Покупка МПЗ (ЛЭД)"/>
        <s v="Списание МПЗ (ЛЭД)"/>
        <s v="приобретение  оборудования/имущества (ЛЭД)"/>
        <s v="обучение сотрудников (ЛЭД)"/>
        <s v="Заработная плата (ЛЭД)"/>
        <s v="НДФЛ (ЛЭД)"/>
        <s v="Прочие выплаты (ЛЭД)"/>
        <s v="налоги с ФОТ (ЛЭД)"/>
        <s v="прочие расходы (ЛЭД)"/>
        <s v="ДМС (ПР)"/>
        <s v="Организация проекта"/>
        <s v="Производство и трансляция программы &quot;6 из 40&quot;"/>
        <s v="Расходы на оплату услуг ведущих программы &quot;6 из 40&quot;"/>
        <s v="Расходы на оплату услуг юристов программы &quot;6 из 40&quot;"/>
        <s v="Приглашение звезд и гостей в студию"/>
        <s v="Сувенирная продукция"/>
        <s v="Освещение результатов тиража в СМИ"/>
        <s v="Прочие расходы"/>
        <s v="командировочные расходы (ПР)"/>
        <s v="Расходы на проведение презентаций для партнеров"/>
        <s v="разработка и поддержка Web-caйта"/>
        <s v="проведение социальных акций"/>
        <s v="Освещение победителей "/>
        <s v="Дополнительная маркетинговая активность"/>
        <s v="представительские расходы (ПР)"/>
        <s v="Покупка МПЗ (ПР)"/>
        <s v="Списание МПЗ (ПР)"/>
        <s v="Информационная поддержка (ПР)"/>
        <s v="приобретение  оборудования/имущества (ПР)"/>
        <s v="обучение сотрудников (ПР)"/>
        <s v="Заработная плата (ПР)"/>
        <s v="НДФЛ (ПР)"/>
        <s v="Прочие выплаты (ПР)"/>
        <s v="налоги с ФОТ (ПР)"/>
        <s v="Прочая рассылка документации (ПР)"/>
        <s v="прочие расходы (ПР)"/>
        <s v="возмещение расходов на связь"/>
        <s v="ДМС (ИТ)"/>
        <s v="ТП лотерейного оборудования"/>
        <s v="ТП центра обработки данных"/>
        <s v="ТП прочего оборудования"/>
        <s v="ТП программного обеспечения для лотерейного оборудования"/>
        <s v="ТП программного обеспечения для центра обработки данных"/>
        <s v="ТП программного обеспечения для прочего оборудования"/>
        <s v="Информационная поддержка (ИТ)"/>
        <s v="командировочные расходы (ИТ)"/>
        <s v="Мобильная связь для персонала"/>
        <s v="Телефония в офисе"/>
        <s v="Телефония на складе"/>
        <s v="Интернет в офисе"/>
        <s v="Интернет на складе"/>
        <s v="Интернет для торговых представителей"/>
        <s v="Аренда Центра обработки данных"/>
        <s v="Аренда канала связи "/>
        <s v="Доступ в Интернет в Центре обработки данных"/>
        <s v="представительские расходы (ИТ )"/>
        <s v="Покупка МПЗ (ИТ)"/>
        <s v="Списание МПЗ (ИТ)"/>
        <s v="приобретение  оборудования/имущества (ИТ)"/>
        <s v="Приобретение программного обеспечения (ПО) (ИТ)"/>
        <s v="ПО для лотерейного оборудования"/>
        <s v="ПО для серверного оборудования"/>
        <s v="ПО для прочего оборудования"/>
        <s v="услуги сторонних организаций (ИТ) "/>
        <s v="обучение сотрудников (ИТ)"/>
        <s v="Заработная плата (ИТ)"/>
        <s v="НДФЛ (ИТ)"/>
        <s v="Прочие выплаты (ИТ)"/>
        <s v="налоги с ФОТ (ИТ)"/>
        <s v="Прочая рассылка документации (ИТ)"/>
        <s v="прочие расходы (ИТ)"/>
        <s v="доход от продажи основных средств"/>
        <s v="Купля-продажа валюты (доходы)"/>
        <s v="курсовая разница положительная"/>
        <s v="проценты по депозиту"/>
        <s v="проценты по договорам займа и прочим договорам"/>
        <s v="штрафы, пени, неустойки"/>
        <s v="Рассылка документации агентам (ФАО)"/>
        <s v="Прочая рассылка документации (ФАО)"/>
        <s v="Амортизация лотерейного оборудования/имущества"/>
        <s v="Прочая амортизация"/>
        <s v="Заработная плата (ФАО)"/>
        <s v="НДФЛ (ФАО)"/>
        <s v="Прочие выплаты (ФАО)"/>
        <s v="командировочные расходы (ФАО)"/>
        <s v="Консультационные услуги (ФАО) "/>
        <s v="обучение сотрудников (ФАО)"/>
        <s v="приобретение  оборудования/имущества (ФАО)"/>
        <s v="Покупка МПЗ (ФАО)"/>
        <s v="Списание МПЗ (ФАО)"/>
        <s v="Информационная поддержка (ФАО)"/>
        <s v="прочие расходы (ФАО)"/>
        <s v="Комиссия банка"/>
        <s v="Штрафы, пени"/>
        <s v="Курсовые разницы отрицательные"/>
        <s v="Проценты по займам"/>
        <s v="Остаточная стоимость основных средств"/>
        <s v="Купля-продажа валюты (расходы)"/>
        <s v="Налог на имущество"/>
        <s v="Транспортный налог"/>
        <s v="Налог на прибыль"/>
        <s v="Плата за загрязнение окружающей среды"/>
        <s v="НДС"/>
        <s v="страхование имущества"/>
        <s v="ДМС (ФАО)"/>
        <s v="представительские расходы (ФАО)"/>
        <s v="налоги с ФОТ (ФАО)"/>
        <s v="налоги с ФОТ (Администрация)"/>
        <s v="ОСАГО, КАСКО (ЛЭД)"/>
        <s v="Поступление займа от &quot;Австрийских лотерей&quot;"/>
        <s v="Поступление прочих займов"/>
        <s v="Австрийские лотереи (расходы по агентскому договору)"/>
        <s v="Русско-австрийский холдинг (расходы по агентскому договору)"/>
        <s v="заработная плата (Администрация)"/>
        <s v="НДФЛ (Администрация)"/>
        <s v="Прочие выплаты (Администрация)"/>
        <s v="Премиальные (Администрация)"/>
        <s v="Премиальные (ОМ)"/>
        <s v="Премиальные (ОП)"/>
        <s v="Премиальные (ИТ)"/>
        <s v="Премиальные (ЛЭД)"/>
        <s v="Премиальные (ПР)"/>
        <s v="Премиальные (ФАО)"/>
        <s v="ДМС (Администрация)"/>
        <s v="командировочные расходы (Администрация)"/>
        <s v="обучение сотрудников (Администрация)"/>
        <s v="Консультационные услуги (Администрация)"/>
        <s v="Содержание автотранспорта (ЛЭД)"/>
        <s v="представительские расходы (Администрация)"/>
        <s v="Списание МПЗ (Администрация)"/>
        <s v="Покупка МПЗ (Администрация)"/>
        <s v="Информационная поддержка (Администрация)"/>
        <s v="приобретение  оборудования/имущества (Администрация)"/>
        <s v="Прочая рассылка документации (Администрация)"/>
        <s v="прочие расходы (Администрация)"/>
        <s v="ОСАГО, КАСКО (Топ-менеджмент)" u="1"/>
        <s v="Списание МПЗ (ФАД)" u="1"/>
        <s v="Наружная реклама" u="1"/>
        <s v="Гирлянда/garland" u="1"/>
        <s v="Содержание автотранспорта (Топ-менеджмент)" u="1"/>
        <s v="расходы на проведение пресс-конференций" u="1"/>
        <s v="услуги сторонних организаций (ДМиП) " u="1"/>
        <s v="списание МПЗ (ДМ и П)" u="1"/>
        <s v="заработная плата (Топ-менеджмент)" u="1"/>
        <s v="премиальные,бонусы (ФАД)" u="1"/>
        <s v="Информационная поддержка (ФАД)" u="1"/>
        <s v="Премиальные (МиП)" u="1"/>
        <s v="услуги сторонних организаций (ФАО) " u="1"/>
        <s v="Аренда канала связи (между офисом и Дата-центр)" u="1"/>
        <s v="страхование ответственности руководителя (ФАД)" u="1"/>
        <s v="компенсации (ПР)" u="1"/>
        <s v="Плакат А3 «Результаты розыгрышей за 4 мес.»/ poster A3 “Drawn numbers for 4 month” " u="1"/>
        <s v="Прочее" u="1"/>
        <s v="Прочие выплаты (Топ-менеджмент)" u="1"/>
        <s v="Рассылка документации агентам (ФАД)" u="1"/>
        <s v="представительские расходы (ФАД)" u="1"/>
        <s v="Содержание автотранспорта(МиП)" u="1"/>
        <s v="Плакат А4 «Результаты 4-х последний тиражей»/ poster A4 “Drawn numbers for 4 draws” " u="1"/>
        <s v="% по займам" u="1"/>
        <s v="Расходы на содержание корпоративного автотранспорта (ДМ и П)" u="1"/>
        <s v="Полиграфия (см. примечание)" u="1"/>
        <s v="клининговые услуги" u="1"/>
        <s v="Комунальные услуги за склад" u="1"/>
        <s v="BTL (промо-акции и др.)" u="1"/>
        <s v="Реклама в печатных изданиях" u="1"/>
        <s v="прочие расходы (ФАД)" u="1"/>
        <s v="услуги сторонних организаций (ПР)" u="1"/>
        <s v="остаточная стоимость ОС" u="1"/>
        <s v="Премиальные (Топ-менеджмент)" u="1"/>
        <s v="Рассылка документации агентам" u="1"/>
        <s v="Расходы на оплату услуг юристов" u="1"/>
        <s v="Информационная поддержка  (ФАД)" u="1"/>
        <s v="приобретение  оборудования/имущества (Топ-менеджмент)" u="1"/>
        <s v="Прочая рассылка документации (Топ-менеджмент)" u="1"/>
        <s v="Флаер А6 (рекламная акция &quot;Новый год&quot;)" u="1"/>
        <s v="Буклет «Играть просто»/folder “Play easy”" u="1"/>
        <s v="Австрийские лотереи (оплата по агентскому договору)" u="1"/>
        <s v="командировочные расходы (МиП)" u="1"/>
        <s v="Дотации в Призовой фонд лотереи по Лото 6 из 40" u="1"/>
        <s v="премиальные,бонусы (ПР)" u="1"/>
        <s v="компенсации (Топ-менеджмент)" u="1"/>
        <s v="Прочие выплаты (ФАД)" u="1"/>
        <s v="ДМС (Топ-менеджмент)" u="1"/>
        <s v="Дополнительная рекламная активность" u="1"/>
        <s v="Флаг + флагшток «Джек Пот»/flag + flag holder “Jack Pot” " u="1"/>
        <s v="Рассылка документации агентам (ДМиП)" u="1"/>
        <s v="ДМС (ДМиП)" u="1"/>
        <s v="налоги с ФОТ (ДМ и П)" u="1"/>
        <s v="обучение сотрудников (ФАД)" u="1"/>
        <s v="Флаг + флагшток «Урал Лото НОВИНКА»/flag + flag holder “Ural Loto NEW” " u="1"/>
        <s v="Содержание автотранспорта(МиП/Администрация)" u="1"/>
        <s v="Заработная плата (ФАД)" u="1"/>
        <s v="прочие расходы(Топ-менеджмент)" u="1"/>
        <s v="Билайн" u="1"/>
        <s v="Программное обеспечение (ПО)" u="1"/>
        <s v="МТС" u="1"/>
        <s v="компенсации (ИТ)" u="1"/>
        <s v="Управленческий консалтинг (ОМ)" u="1"/>
        <s v="Содержание автотранспорта (Администрация)" u="1"/>
        <s v="ОСАГО, КАСКО (Администрация)" u="1"/>
        <s v="Прочая рассылка документации (ФАД)" u="1"/>
        <s v="прочие расходы (МиП)" u="1"/>
        <s v="премиальные,бонусы (ДМ и П)" u="1"/>
        <s v="обучение сотрудников   (Топ-менеджмент)" u="1"/>
        <s v="расходные материалы" u="1"/>
        <s v="списание МПЗ (МиП)" u="1"/>
        <s v="Расходы на раздачу сувенирной продукции" u="1"/>
        <s v="Затраты на информационную поддержку (ФАД)" u="1"/>
        <s v="Содержание автотранспорта(Топ-менеджмент)" u="1"/>
        <s v="Формуляр «Возврат денег» А5/stake refund form A5 " u="1"/>
        <s v="Единовременные дотации в Призовой фонд лотереи" u="1"/>
        <s v="Консультационные услуги (МиП)" u="1"/>
        <s v="Прочая рассылка документации (ДМиП)" u="1"/>
        <s v="командировочные расходы (ФАД)" u="1"/>
        <s v="Прочие выплаты (ДМ и П)" u="1"/>
        <s v="прочие расходы (ДМ и П)" u="1"/>
        <s v="страхование ответственности руководителя (Топ-менеджмент)" u="1"/>
        <s v="командировочные расходы (ДМ и П)" u="1"/>
        <s v="услуги сторонних организаций (ФАД) " u="1"/>
        <s v="Плакат А4 (Джек Пот с суммой)/poster А4 Jack Pot /fill in Prize-money " u="1"/>
        <s v="Прочие выплаты (МиП)" u="1"/>
        <s v="Флаер А6 (рекламная акция &quot;Автомобиль&quot;)" u="1"/>
        <s v="Рассылка документации агентам (МиП)" u="1"/>
        <s v="представительские расходы (ДМ и П)" u="1"/>
        <s v="Новая тиражная лотерея" u="1"/>
        <s v="Плакат А3 (рекламная акция &quot;Новый год&quot;)" u="1"/>
        <s v="Плакат А4 (рекламная акция &quot;Новый год&quot;)" u="1"/>
        <s v="Управленческий консалтинг (Администрация)" u="1"/>
        <s v="Расходы на оплату услуг ведущих" u="1"/>
        <s v="Прочая рассылка документации (МиП)" u="1"/>
        <s v="ТП программного обеспечения" u="1"/>
        <s v="Формуляр «Требование выигрыша» А5/prize claim form A5  " u="1"/>
        <s v="налоги с ФОТ (ФАД)" u="1"/>
        <s v="Дополнительное освещение спонсоринга" u="1"/>
        <s v="представительские расходы (Топ-менеджмент)" u="1"/>
        <s v="Наклейка на дверь А5/door sticker А5 " u="1"/>
        <s v="обучение партнеров (ДМ и П)" u="1"/>
        <s v="премиальные,бонусы (ИТ)" u="1"/>
        <s v="хоз.расходы офиса" u="1"/>
        <s v="Списание МПЗ (Топ-менеджмент)" u="1"/>
        <s v="ОСАГО, КАСКО" u="1"/>
        <s v="Реклама на радио" u="1"/>
        <s v="услуги сторонних организаций (МиП) " u="1"/>
        <s v="обучение сотрудников (МиП)" u="1"/>
        <s v="прочие расходы(Администрация)" u="1"/>
        <s v="Бланки лотерейных билетов &quot;Счастливые сердца&quot;" u="1"/>
        <s v="Техническая поддержка (ТП) программного обеспечения" u="1"/>
        <s v="Консультации компании &quot;Австрийские лотереи Гмбх&quot;" u="1"/>
        <s v="Плакат А4 («Больше ставок»)/poster А4 up-selling " u="1"/>
        <s v="Дотации в Призовой фонд лотереи" u="1"/>
        <s v="обучение сотрудников (ДМ и П)" u="1"/>
        <s v="Премиальные (ДМ и П)" u="1"/>
        <s v="Прочая реклама" u="1"/>
        <s v="Управленческий консалтинг (МиП)" u="1"/>
        <s v="Доступ в Интернет (Дата центра)" u="1"/>
        <s v="Затраты на информационную поддержку (Топ-менеджмент)" u="1"/>
        <s v="прочие консультационные услуги" u="1"/>
        <s v="ТП -ПО" u="1"/>
        <s v="Коробка для транспортировки/shipping carton box " u="1"/>
        <s v="командировочные расходы (Топ-менеджмент)" u="1"/>
        <s v="Информационная поддержка (ДМиП)" u="1"/>
        <s v="приобретение ПО  (ИТ)" u="1"/>
        <s v="ДМС (МиП)" u="1"/>
        <s v="Услуги сторонних организаций (Администрация) " u="1"/>
        <s v="Услуги погрузки-разгрузки на складе" u="1"/>
        <s v="ТП оборудования" u="1"/>
        <s v="Информационная поддержка (МиП)" u="1"/>
        <s v="Единовременные дотации в Призовой фонд лотереи (&quot;6 из 40&quot;)" u="1"/>
        <s v="компенсации (ФАД)" u="1"/>
        <s v="рассылка агентам" u="1"/>
        <s v="Реклама на ТВ" u="1"/>
        <s v="компенсации (ДМ и П)" u="1"/>
        <s v="страхование ответственности руководителя (ИТ)" u="1"/>
        <s v="ОСАГО, КАСКО (МиП)" u="1"/>
        <s v="возможные расходы на заработную плату (Топ-менеджмент)" u="1"/>
        <s v="услуги сторонних организаций (ПР) " u="1"/>
        <s v="Единовременные дотации в Призовой фонд лотереи (&quot;Джокер&quot;)" u="1"/>
        <s v="прочая рассылка (ДМиП)" u="1"/>
        <s v="Промо-акции" u="1"/>
        <s v="приобретение  оборудования/имущества (ДМиП)" u="1"/>
        <s v="Плакат А4 (Урал Лото НОВИНКА)/poster А4 “Ural Loto NEW”/launch " u="1"/>
        <s v="Русско-австрийский холдинг (оплата по агентскому договору)" u="1"/>
        <s v="Заработная плата (ДМ и П)" u="1"/>
        <s v="налоги с ФОТ (Топ-менеджмент)" u="1"/>
        <s v="ОСАГО, КАСКО (ДМиП)" u="1"/>
        <s v="пресс-мониторинг" u="1"/>
        <s v="ПО для центра обработки данных" u="1"/>
        <s v="Новая мгновенная лотерея" u="1"/>
        <s v="Освещение результатов тиража (журналы, газеты, ТВ)" u="1"/>
        <s v="Затраты на информационную поддержку (ДМиП)" u="1"/>
        <s v="премиальные,бонусы (Топ-менеджмент)" u="1"/>
        <s v="Освещение победителей &quot;Лото 6 из 40&quot;" u="1"/>
        <s v="Юридический консалтинг (ФАО) " u="1"/>
        <s v="Содержание автотранспорта (ОП/ЛЭД)" u="1"/>
        <s v="представительские расходы (МиП)" u="1"/>
        <s v="страхование ответственности руководителя (ПР)" u="1"/>
        <s v="Покупка МПЗ (ДМиП)" u="1"/>
        <s v="Производство рекламы" u="1"/>
        <s v="Затраты на информационную поддержку (ПР)" u="1"/>
        <s v="Плакат А4 (Джек Пот)/poster А4 “Jack Pot " u="1"/>
        <s v="налоги с ФОТ (МиП)" u="1"/>
        <s v="консультации OLG" u="1"/>
        <s v="Дотации в Призовой фонд лотереи по бесплатным ставкам" u="1"/>
        <s v="Расходы на содержание корпоративного автотранспорта (Топ-менеджмент)" u="1"/>
        <s v="Воблер «Больше ставок»/wobbler up-selling " u="1"/>
        <s v="страхование ответственности руководителя (ДМиП)" u="1"/>
        <s v="ДМС (ФАД)" u="1"/>
        <s v="приобретение  оборудования/имущества (МиП)" u="1"/>
        <s v="прочая рассылка (ФАД)" u="1"/>
        <s v="прочая рассылка (ПР)" u="1"/>
        <s v="Содержание автотранспорта(ДМ и П)" u="1"/>
        <s v="Информационная поддержка (Топ-менеджмент)" u="1"/>
        <s v="Расходы на  ведущих" u="1"/>
        <s v="Покупка МПЗ (ФАД)" u="1"/>
        <s v="Дотации в Призовой фонд лотереи по округлениям" u="1"/>
        <s v="Мегафон" u="1"/>
        <s v="прочая рассылка (ИТ)" u="1"/>
        <s v="обучение сотрудников (Топ-менеджмент)" u="1"/>
        <s v="Покупка МПЗ (Топ-менеджмент)" u="1"/>
        <s v="Наклейка на окно/window sticker " u="1"/>
        <s v="Диспенсер/dispenser for betting slips " u="1"/>
        <s v="Заработная плата (МиП)" u="1"/>
        <s v="приобретение  оборудования/имущества (ФАД)" u="1"/>
        <s v="прочая рассылка (Топ-менеджмент)" u="1"/>
        <s v=" Затраты на информационную поддержку (ИТ)" u="1"/>
        <s v="Премиальные (ФАД)" u="1"/>
        <s v="Флаер «Играть просто»/flyer/hand-out “Play easy”" u="1"/>
        <s v="Расходы, сформированные до начала проведения тиражной лотереи" u="1"/>
        <s v="обучение сотрудников    (ДМ и П)" u="1"/>
        <s v="Плакат А3 (рекламная акция &quot;Автомобиль&quot;)" u="1"/>
        <s v="Плакат А4 (рекламная акция &quot;Автомобиль&quot;)" u="1"/>
        <s v="аудит" u="1"/>
        <s v="ТП -оборудование" u="1"/>
        <s v="Страхование" u="1"/>
        <s v="Аренда Дата-центра" u="1"/>
        <s v="Покупка МПЗ (МиП)" u="1"/>
        <s v="Брошюра «Условия игры»/booklet “Gaming rules” " u="1"/>
        <s v="комунальные услуги за офис" u="1"/>
        <s v="Дотации в Призовой фонд лотереи Джокеру" u="1"/>
        <s v="доставка агентам" u="1"/>
      </sharedItems>
    </cacheField>
    <cacheField name="Subtype - 1" numFmtId="0">
      <sharedItems containsBlank="1" containsMixedTypes="1" containsNumber="1" containsInteger="1" minValue="0" maxValue="0" count="198">
        <s v="&quot;6 out of 40&quot;"/>
        <s v="&quot;Joker&quot;"/>
        <n v="0"/>
        <s v="&quot;Happy hearts&quot;"/>
        <s v="&quot;SCRATCH 2011&quot;"/>
        <s v="&quot;6 out of 40 and Joker&quot;"/>
        <s v="&quot;6 out of 40&quot; free tips"/>
        <s v="Motivation programm for Agents"/>
        <s v="Motivation programm for lottery sales persons (&quot;6 out of 40&quot;)"/>
        <s v="Motivation programm for lottery sales persons (&quot;Joker&quot;)"/>
        <s v="BTL"/>
        <s v="Consulting (MD)"/>
        <s v="Voluntary medical insurance (MD)"/>
        <s v="Voluntary medical insurance (SD)"/>
        <s v="Business trip costs (MD)"/>
        <s v="Business trip costs (SD)"/>
        <s v="Corporate vehicles maintenance (SD)"/>
        <s v="Hospitality expenses (MD)"/>
        <s v="Hospitality expenses (SD)"/>
        <s v="Equipment/property acquisition (MD)"/>
        <s v="Equipment/property acquisition (SD)"/>
        <s v="Costs on informational  support (M&amp;SD)"/>
        <s v="Inventories' purchase (M&amp;SD)"/>
        <s v="Inventories writing off (MD)"/>
        <s v="Inventories writing off (SD)"/>
        <s v="employees' training (MD)"/>
        <s v="employees' training (SD)"/>
        <s v="salary (MD)"/>
        <s v="Personal Income Tax (MD)"/>
        <s v="compensation (MD)"/>
        <s v="salary (SD)"/>
        <s v="Personal Income Tax (SD)"/>
        <s v="compensation (SD)"/>
        <s v="Payroll taxes (MD)"/>
        <s v="Payroll taxes (SD)"/>
        <s v="dispatch to agents (SD)"/>
        <s v="other dispatch (SD)"/>
        <s v="other dispatch (MD)"/>
        <s v="Miscellaneous expenses (MD)"/>
        <s v="Miscellaneous expenses (SD)"/>
        <s v="Car insurance (SD)"/>
        <m/>
        <s v="expendable materials"/>
        <s v="packaging work"/>
        <s v="other dispatch (L&amp;FD)"/>
        <s v="delivery to agents"/>
        <s v="other delivery"/>
        <s v="Customs duties"/>
        <s v="Customs VAT"/>
        <s v="Business trip costs (L&amp;FD)"/>
        <s v="office rent"/>
        <s v="communal services for the office"/>
        <s v="cleaning service"/>
        <s v="office security"/>
        <s v="Office materials"/>
        <s v="administrative costs of the office"/>
        <s v="Technical services"/>
        <s v="office repair"/>
        <s v="others"/>
        <s v="Warehouse rent"/>
        <s v="loading/discharging "/>
        <s v="warehouse repair"/>
        <s v="Voluntary medical insurance (L&amp;FD)"/>
        <s v="Hospitality expenses (L&amp;FD)"/>
        <s v="Inventories' purchase (L&amp;FD)"/>
        <s v="Inventories writing off (L&amp;FD)"/>
        <s v="Equipment/property acquisition (L&amp;FD)"/>
        <s v="employees' training (L&amp;FD)"/>
        <s v="salary (L&amp;FD)"/>
        <s v="Personal Income Tax (L&amp;FD)"/>
        <s v="compensation (L&amp;FD)"/>
        <s v="Payroll taxes (L&amp;FD)"/>
        <s v="Miscellaneous expenses (L&amp;FD)"/>
        <s v="Voluntary medical insurance (PR)"/>
        <s v="Project organization"/>
        <s v="Program &quot;6 out of 40&quot; production and translation "/>
        <s v="Costs on presenters of the program &quot;6 out of 40&quot; "/>
        <s v="Costs on lawyers of the program &quot;6 out of 40&quot; "/>
        <s v="Invitation of stars in studio"/>
        <s v="Souvenir production"/>
        <s v="Press coverage of the drawing results (magazines, newspapers, TV)"/>
        <s v="Other costs"/>
        <s v="Business trip costs (PR)"/>
        <s v="Presentations for partners' organization costs (press conferences)"/>
        <s v="Web-site working out and support"/>
        <s v="social actions carrying out"/>
        <s v="Press coverage of winners "/>
        <s v="Additional marketing activity"/>
        <s v="Hospitality expenses (PR)"/>
        <s v="Inventories' purchase (PR)"/>
        <s v="Inventories writing off (PR)"/>
        <s v="Costs on informational  support (PR)"/>
        <s v="Equipment/property acquisition (PR)"/>
        <s v="employees' training (PR)"/>
        <s v="salary (PR)"/>
        <s v="Personal Income Tax (PR)"/>
        <s v="compensation (PR)"/>
        <s v="Payroll taxes (PR)"/>
        <s v="other dispatch (PR)"/>
        <s v="Miscellaneous expenses (PR)"/>
        <s v="compensation of communication expenses"/>
        <s v="Voluntary medical insurance (IT)"/>
        <s v="Lottery equipment TS"/>
        <s v="Data-center TS"/>
        <s v="Other equipment TS"/>
        <s v="Lottery equipment's software TS"/>
        <s v="Data-center's software TS"/>
        <s v="Other equipment's software TS"/>
        <s v="Costs on informational  support (IT)"/>
        <s v="Business trip costs (IT)"/>
        <s v="mobile communication for employees"/>
        <s v="telephony in the office"/>
        <s v="telephony in the warehouse"/>
        <s v="Internet in the office"/>
        <s v="Internet in the warehouse"/>
        <s v="internet for sales representatives"/>
        <s v="Data-center rent"/>
        <s v="Communication channel rent(between office and data-center)"/>
        <s v="Access to the Internet (in Data-center)"/>
        <s v="Hospitality expenses (IT)"/>
        <s v="Inventories' purchase (IT)"/>
        <s v="Inventories writing off (IT)"/>
        <s v="Equipment/property acquisition (IT)"/>
        <s v="Software acquisition (IT)"/>
        <s v="Software for lottery equipment"/>
        <s v="Software for server equipment"/>
        <s v="Software for other equipment"/>
        <s v="Outsourced services (IT) "/>
        <s v="employees' training (IT)"/>
        <s v="salary (IT)"/>
        <s v="Personal Income Tax (IT)"/>
        <s v="compensation (IT)"/>
        <s v="Payroll taxes (IT)"/>
        <s v="other dispatch (IT)"/>
        <s v="Miscellaneous expenses (IT)"/>
        <s v="income from permanent assets' sale"/>
        <s v="currency buy/sell (incomes)"/>
        <s v="Currency exchange gain"/>
        <s v="Interest on deposit"/>
        <s v="Interest on loan and other contracts"/>
        <s v="Fines, penalties"/>
        <s v="dispatch to agents (FAD)"/>
        <s v="other dispatch (FAD)"/>
        <s v="amortization of lottery equipment/property"/>
        <s v="other amortization"/>
        <s v="salary (FAD)"/>
        <s v="Personal Income Tax (FAD)"/>
        <s v="compensation (FAD)"/>
        <s v="Business trip costs (FAD)"/>
        <s v="Consulting (FAD)"/>
        <s v="employees' training (FAD)"/>
        <s v="Equipment/property acquisition (F&amp;AD)"/>
        <s v="Inventories' purchase (FAD)"/>
        <s v="Inventories writing off (FAD)"/>
        <s v="Costs on informational  support (FAD)"/>
        <s v="Miscellaneous expenses (FAD)"/>
        <s v="Bank commissions"/>
        <s v="Currency exchange loss"/>
        <s v="loan charge"/>
        <s v="self-cost of the sold permanent assets"/>
        <s v="currency buy/sell (expenses)"/>
        <s v="Property tax"/>
        <s v="Transport tax"/>
        <s v="Profit tax"/>
        <s v="Payment for negative effect on environment"/>
        <s v="VAT"/>
        <s v="property insurance"/>
        <s v="Voluntary medical insurance (FAD)"/>
        <s v="Hospitality expenses (FAD)"/>
        <s v="Payroll taxes (FAD)"/>
        <s v="Payroll taxes (Top-management)"/>
        <s v="Car insurance (L&amp;FD)"/>
        <s v="Receipt of loan from OLG"/>
        <s v="Receipt of other loans"/>
        <s v="OLG (Agent contract)"/>
        <s v="RAH (Agent contract)"/>
        <s v="salary (Top-management)"/>
        <s v="Personal Income Tax (Top-management)"/>
        <s v="compensation (Top-management)"/>
        <s v="bonus (Top-management)"/>
        <s v="bonus (MD)"/>
        <s v="bonus (SD)"/>
        <s v="bonus (IT)"/>
        <s v="bonus (L&amp;FD)"/>
        <s v="bonus (PR)"/>
        <s v="bonus (FAD)"/>
        <s v="Voluntary medical insurance (Top-management)"/>
        <s v="Business trip costs (Top-management)"/>
        <s v="employees' training (Top-management)"/>
        <s v="Consulting (Top-management)"/>
        <s v="Corporate vehicles maintenance (Top-management)"/>
        <s v="Hospitality expenses (Top-management)"/>
        <s v="Inventories writing off (Top-management)"/>
        <s v="Inventories' purchase (Top-management)"/>
        <s v="Costs on informational  support (Top-management)"/>
        <s v="Equipment/property acquisition (Top-management)"/>
        <s v="other dispatch (Top-management)"/>
        <s v="Miscellaneous expenses (Top-management)"/>
      </sharedItems>
    </cacheField>
    <cacheField name="Подстатья- 2" numFmtId="0">
      <sharedItems containsBlank="1" count="153">
        <m/>
        <s v="комиссионные вознаграждения за продажу (&quot;Счастливые сердца&quot;)"/>
        <s v="комиссионные вознаграждения за продажу (&quot;SCRATCH 2011&quot;)"/>
        <s v="Комиссионные вознаграждения за выплату выигрыша (&quot;6 из 40 и Джокер&quot;)"/>
        <s v="Комиссионные вознаграждения за продажу (&quot;6 из 40 и Джокер&quot;)"/>
        <s v="Премиальные вознаграждения (&quot;6 из 40 и Джокер&quot;)"/>
        <s v="Производство рекламы"/>
        <s v="Наружная реклама"/>
        <s v="Промо-акции"/>
        <s v="Реклама на ТВ"/>
        <s v="Реклама на радио"/>
        <s v="Реклама в печатных изданиях"/>
        <s v="Призовой фонд стимулирующей лотереи"/>
        <s v="Сувенирная продукция"/>
        <s v="Прочая реклама"/>
        <s v="Единовременные дотации в Призовой фонд лотереи (&quot;Джокер&quot;)"/>
        <s v="Единовременные дотации в Призовой фонд лотереи (&quot;6 из 40&quot;)"/>
        <s v="Дотации в Призовой фонд лотереи по бесплатным ставкам"/>
        <s v="Дотации в Призовой фонд лотереи по округлениям (&quot;Джокер&quot;)"/>
        <s v="Дотации в Призовой фонд лотереи по округлениям (&quot;6 из 40&quot;)"/>
        <s v="суточные"/>
        <s v="проживание"/>
        <s v="проезд"/>
        <s v="прочие"/>
        <s v="ГСМ"/>
        <s v="Мойка а/м"/>
        <s v="Стоянка а/м"/>
        <s v="Техническое обслуживание"/>
        <s v="Ремонт и шиномонтаж а/м"/>
        <s v="Система безопасности а/м"/>
        <s v="Материалы для обслуживания а/м"/>
        <s v="Приобретение компьютерного оборудования/имущества (ОМ)"/>
        <s v="Приобретение прочего оборудования/имущества (ОМ)"/>
        <s v="Монтаж оборудования/имущества (ОМ)"/>
        <s v="Приобретение компьютерного оборудования/имущества (ОП)"/>
        <s v="Приобретение прочего оборудования/имущества (ОП)"/>
        <s v="Монтаж оборудования/имущества (ОП)"/>
        <s v="компенсация за аренду личного а/м (ОМ)"/>
        <s v="прочие расходы отдела (ОМ)"/>
        <s v="компенсация за аренду личного а/м (ОП)"/>
        <s v="прочие расходы отдела (ОП)"/>
        <s v="Приобретение компьютерного оборудования/имущества (ЛЭД)"/>
        <s v="Приобретение прочего оборудования/имущества (ЛЭД)"/>
        <s v="Монтаж оборудования/имущества (ЛЭД)"/>
        <s v="компенсация за аренду личного а/м (ЛЭД)"/>
        <s v="прочие расходы отдела (ЛЭД)"/>
        <s v="Приобретение компьютерного оборудования/имущества (ПР)"/>
        <s v="Приобретение прочего оборудования/имущества (ПР)"/>
        <s v="Монтаж оборудования/имущества (ПР)"/>
        <s v="компенсация за аренду личного а/м (ПР)"/>
        <s v="прочие расходы отдела (ПР)"/>
        <s v="Мобильная связь для персонала (ОМ)"/>
        <s v="Мобильная связь для персонала (ОП)"/>
        <s v="Мобильная связь для персонала (ФАО)"/>
        <s v="Мобильная связь для персонала (ЛЭД)"/>
        <s v="Мобильная связь для персонала (ИТ)"/>
        <s v="Мобильная связь для персонала (ПР)"/>
        <s v="Мобильная связь для персонала (Администрация)"/>
        <s v="Приобретение лотерейного оборудования/имущества (ИТ)"/>
        <s v="Приобретение серверного оборудования/имущества (ИТ)"/>
        <s v="Приобретение компьютерного оборудования/имущества (ИТ)"/>
        <s v="Приобретение прочего оборудования/имущества (ИТ)"/>
        <s v="Монтаж оборудования/имущества (ИТ)"/>
        <s v="Приобретение ПО для лотерейного оборудования"/>
        <s v="Приобретение ПО для серверного оборудования"/>
        <s v="Приобретение ПО для прочего оборудования"/>
        <s v="компенсация за аренду личного а/м (ИТ)"/>
        <s v="прочие расходы отдела (ИТ)"/>
        <s v="Приобретение компьютерного оборудования/имущества (ФАО)"/>
        <s v="Приобретение прочего оборудования/имущества (ФАО)"/>
        <s v="Монтаж оборудования/имущества (ФАО)"/>
        <s v="прочие расходы отдела (ФАО)"/>
        <s v="компенсация за аренду личного а/м (ФАО)"/>
        <s v="нотариальные услуги (ФАО)"/>
        <s v="госпошлины (ФАО)"/>
        <s v="Приобретение компьютерного оборудования/имущества (Администрация)"/>
        <s v="Приобретение прочего оборудования/имущества (Администрация)"/>
        <s v="Монтаж оборудования/имущества (Администрация)"/>
        <s v="компенсация за аренду личного а/м (Администрация)"/>
        <s v="прочие расходы отдела (Администрация)"/>
        <s v="ДМС (МиП)" u="1"/>
        <s v="ДМС (ДМиП)" u="1"/>
        <s v="оборудование/имущество - серверное (ИТ)" u="1"/>
        <s v="Рекламно-информационные материалы" u="1"/>
        <s v="ПО для лотерейного оборудования" u="1"/>
        <s v="ПО прочее" u="1"/>
        <s v="ДМС (Администрация)" u="1"/>
        <s v="Приобретение прочего оборудования/имущества (МиП)" u="1"/>
        <s v="ТП программного обеспечения для центра обработки данных" u="1"/>
        <s v="ДМС (ФАО)" u="1"/>
        <s v="оборудование/имущество - прочее (ПР)" u="1"/>
        <s v="страхование имущества" u="1"/>
        <s v="Монтаж оборудования/имущества (ДМиП)" u="1"/>
        <s v="ДМС (Топ-менеджмент)" u="1"/>
        <s v="Мобильная связь для персонала (ДМиП)" u="1"/>
        <s v="оборудование/имущество - компьютерное (ФАД)" u="1"/>
        <s v="Игровые бланки" u="1"/>
        <s v="оборудование/имущество - компьютерное (Топ-менеджмент)" u="1"/>
        <s v="Призовой фонд стимулирующей лотери" u="1"/>
        <s v="оборудование/имущество -услуги монтажа (Топ-менеджмент)" u="1"/>
        <s v="оборудование/имущество - компьютерное (ПР)" u="1"/>
        <s v="ДМС (ПР)" u="1"/>
        <s v="Приобретение прочего оборудования/имущества (ДМиП)" u="1"/>
        <s v="оборудование/имущество - компьютерное (ИТ)" u="1"/>
        <s v="премиальные продавцам вознаграждения (&quot;6 из 40&quot;)" u="1"/>
        <s v="Ремонт а/м" u="1"/>
        <s v="Обучение партнеров" u="1"/>
        <s v="ОСАГО, КАСКО (МиП)" u="1"/>
        <s v="оборудование/имущество - прочее (Топ-менеджмент)" u="1"/>
        <s v="комиссионные вознаграждения за продажу (&quot;6 из 40&quot;)" u="1"/>
        <s v="Представительские расходы" u="1"/>
        <s v="ОСАГО, КАСКО (ДМиП)" u="1"/>
        <s v="Приобретение прочего оборудования/имущества (Топ-менеджмент)" u="1"/>
        <s v="оборудование/имущество -услуги монтажа (ПР)" u="1"/>
        <s v="ТП программного обеспечения для лотерейного оборудования" u="1"/>
        <s v="ДМС (ИТ)" u="1"/>
        <s v="оборудование/имущество - прочее (ФАД)" u="1"/>
        <s v="комиссионные вознаграждения за выплату выигрыша (&quot;Джокер&quot;)" u="1"/>
        <s v="премиальные вознаграждения (&quot;Джокер&quot;)" u="1"/>
        <s v="премиальные вознаграждения (&quot;6 из 40&quot;)" u="1"/>
        <s v="оборудование/имущество -услуги монтажа (ФАД)" u="1"/>
        <s v="Приобретение прочего оборудования/имущества (ФАД)" u="1"/>
        <s v="Приобретение компьютерного оборудования/имущества (ФАД)" u="1"/>
        <s v="оборудование/имущество - прочее (ИТ)" u="1"/>
        <s v="ТП программного обеспечения для прочего оборудования" u="1"/>
        <s v="Монтаж оборудования/имущества (Топ-менеджмент)" u="1"/>
        <s v="оборудование/имущество -услуги монтажа (ДМиП)" u="1"/>
        <s v="Реклама" u="1"/>
        <s v="Мобильная связь для персонала (ФАД)" u="1"/>
        <s v="Прочие расходы на проведение презентаций для партнеров" u="1"/>
        <s v="ПО для прочего оборудования" u="1"/>
        <s v="Приобретение компьютерного оборудования/имущества (МиП)" u="1"/>
        <s v="ОСАГО, КАСКО (Администрация)" u="1"/>
        <s v="ОСАГО, КАСКО (Топ-менеджмент)" u="1"/>
        <s v="ДМС (ФАД)" u="1"/>
        <s v="ДМС (ЛЭД)" u="1"/>
        <s v="Дотации в Призовой фонд лотереи по округлениям" u="1"/>
        <s v="Монтаж оборудования/имущества (ФАД)" u="1"/>
        <s v="ПО - услуги монтажа" u="1"/>
        <s v="комиссионные вознаграждения за продажу (&quot;Джокер&quot;)" u="1"/>
        <s v="комиссионные вознаграждения за выплату выигрыша (&quot;6 из 40&quot;)" u="1"/>
        <s v="Мобильная связь для персонала (МиП)" u="1"/>
        <s v="оборудование/имущество -услуги монтажа (ИТ)" u="1"/>
        <s v="компенсация за аренду личного а/м (МиП)" u="1"/>
        <s v="Мобильная связь для персонала (Топ-менеджмент)" u="1"/>
        <s v="оборудование/имущество - лотерейное (ИТ)" u="1"/>
        <s v="прочие расходы отдела (МиП)" u="1"/>
        <s v="Приобретение компьютерного оборудования/имущества (Топ-менеджмент)" u="1"/>
        <s v="Единовременные дотации в Призовой фонд лотереи" u="1"/>
        <s v="Монтаж оборудования/имущества (МиП)" u="1"/>
        <s v="лотерейное оборудование/имущество - услуги монтажа (ИТ)" u="1"/>
        <s v="ПО для центра обработки данных" u="1"/>
        <s v="оборудование/имущество - прочее (ДМиП)" u="1"/>
      </sharedItems>
    </cacheField>
    <cacheField name="Subtype - 2" numFmtId="0">
      <sharedItems containsBlank="1" containsMixedTypes="1" containsNumber="1" containsInteger="1" minValue="0" maxValue="0" count="80">
        <n v="0"/>
        <s v="selling commission (&quot;Happy hearts&quot;)"/>
        <s v="selling commission (&quot;SCRATCH 2011&quot;)"/>
        <s v="payout commission (&quot;6 out of 40 and Joker&quot;)"/>
        <s v="selling commission &quot;6 out of 40 and Joker&quot;)"/>
        <s v="premium pay (&quot;6 out of 40 and Joker&quot;)"/>
        <s v="Advertising production"/>
        <s v="Outdoor advertising"/>
        <s v="BTL (promo-actions)"/>
        <s v="Advertising on TV"/>
        <s v="Advertising on radio"/>
        <s v="Advertising in magazines, newspapers"/>
        <s v="Promotional lottery prize fund"/>
        <s v="Souvenir production"/>
        <s v="Other costs"/>
        <s v="One-time dotations to the Lottery prize fund (&quot;Joker&quot;)"/>
        <s v="One-time dotations to the Lottery prize fund (&quot;6 out of 40&quot;)"/>
        <s v="Dotations to the Lottery prize fund on free tips"/>
        <s v="Dotations to the Lottery prize fund on rounding difference (&quot;Joker&quot;)"/>
        <s v="Dotations to the Lottery prize fund on rounding difference (&quot;6 out of 40&quot;)"/>
        <s v="daily allowance"/>
        <s v="accomodation"/>
        <s v="transit"/>
        <s v="others"/>
        <s v="PETROLEUM PRODUCTS"/>
        <s v="car wash"/>
        <s v="car parking"/>
        <s v=" technical services for car"/>
        <s v="car repair"/>
        <s v="car security"/>
        <s v="Computer equipment/property acquisition (MD)"/>
        <s v="Other equipment/property acuisition (MD)"/>
        <s v="Equipment/property installation (MD)"/>
        <s v="Computer equipment/property acquisition (SD)"/>
        <s v="Other equipment/property acuisition (SD)"/>
        <s v="Equipment/property installation (SD)"/>
        <s v="Compensation for personal car rent (MD)"/>
        <s v="Other expenses of department (MD)"/>
        <s v="Compensation for personal car rent (SD)"/>
        <s v="Other expenses of department (SD)"/>
        <m/>
        <s v="Computer equipment/property acquisition (L&amp;FD)"/>
        <s v="Other equipment/property acuisition (L&amp;FD)"/>
        <s v="Equipment/property installation (L&amp;FD)"/>
        <s v="Compensation for personal car rent (L&amp;FD)"/>
        <s v="Other expenses of department (L&amp;FD)"/>
        <s v="Computer equipment/property acquisition (PR)"/>
        <s v="Other equipment/property acuisition (PR)"/>
        <s v="Equipment/property installation (PR)"/>
        <s v="Compensation for personal car rent (PR)"/>
        <s v="Other expenses of department (PR)"/>
        <s v="mobile communication for employees (MD)"/>
        <s v="mobile communication for employees (SD)"/>
        <s v="mobile communication for employees (FAD)"/>
        <s v="mobile communication for employees (L&amp;FD)"/>
        <s v="mobile communication for employees (IT)"/>
        <s v="mobile communication for employees (PR)"/>
        <s v="mobile communication for employees (Top-management)"/>
        <s v="Lottery equipment/property acquisition (IT)"/>
        <s v="Server equipment/property acquisition (IT)"/>
        <s v="Computer equipment/property acquisition (IT)"/>
        <s v="Other equipment/property acuisition (IT)"/>
        <s v="Equipment/property installation (IT)"/>
        <s v="Software for lottery equipment acquisition"/>
        <s v="Software for server equipment acquisition"/>
        <s v="Software for other equipment acquisition"/>
        <s v="Compensation for personal car rent (IT)"/>
        <s v="Other expenses of department (IT)"/>
        <s v="Computer equipment/property acquisition (F&amp;AD)"/>
        <s v="Other equipment/property acuisition (F&amp;AD)"/>
        <s v="Equipment/property installation (F&amp;AD)"/>
        <s v="Other expenses of department (FAD)"/>
        <s v="Compensation for personal car rent (FAD)"/>
        <s v="Notarial services (FAD)"/>
        <s v="State duties (FAD)"/>
        <s v="Computer equipment/property acquisition (Top-management)"/>
        <s v="Other equipment/property acuisition (Top-management)"/>
        <s v="Equipment/property installation (Top-management)"/>
        <s v="Compensation for personal car rent (Top-management)"/>
        <s v="Other expenses of department (Top-management)"/>
      </sharedItems>
    </cacheField>
    <cacheField name="Примечания (срок для заказа, изготовления, поставки и т.д.)" numFmtId="0">
      <sharedItems containsNonDate="0" containsString="0" containsBlank="1"/>
    </cacheField>
    <cacheField name="Кол-во за год, шт." numFmtId="4">
      <sharedItems containsBlank="1"/>
    </cacheField>
    <cacheField name="Цена, руб." numFmtId="4">
      <sharedItems containsNonDate="0" containsString="0" containsBlank="1"/>
    </cacheField>
    <cacheField name="Total 2011, rub." numFmtId="4">
      <sharedItems containsString="0" containsBlank="1" containsNumber="1" minValue="0" maxValue="2400000"/>
    </cacheField>
    <cacheField name="January, rub." numFmtId="4">
      <sharedItems containsString="0" containsBlank="1" containsNumber="1" minValue="10" maxValue="200000"/>
    </cacheField>
    <cacheField name="February, rub." numFmtId="4">
      <sharedItems containsString="0" containsBlank="1" containsNumber="1" containsInteger="1" minValue="10" maxValue="200000"/>
    </cacheField>
    <cacheField name="March, rub." numFmtId="4">
      <sharedItems containsString="0" containsBlank="1" containsNumber="1" containsInteger="1" minValue="10" maxValue="200000"/>
    </cacheField>
    <cacheField name="Total 1st quarter, rub." numFmtId="4">
      <sharedItems containsString="0" containsBlank="1" containsNumber="1" minValue="0" maxValue="600000"/>
    </cacheField>
    <cacheField name="April, rub." numFmtId="4">
      <sharedItems containsString="0" containsBlank="1" containsNumber="1" containsInteger="1" minValue="10" maxValue="200000"/>
    </cacheField>
    <cacheField name="May, rub." numFmtId="4">
      <sharedItems containsString="0" containsBlank="1" containsNumber="1" containsInteger="1" minValue="10" maxValue="200000"/>
    </cacheField>
    <cacheField name="June, rub." numFmtId="4">
      <sharedItems containsString="0" containsBlank="1" containsNumber="1" containsInteger="1" minValue="10" maxValue="200000"/>
    </cacheField>
    <cacheField name="Total 6 months, rub." numFmtId="4">
      <sharedItems containsString="0" containsBlank="1" containsNumber="1" minValue="0" maxValue="1200000"/>
    </cacheField>
    <cacheField name="July, rub." numFmtId="4">
      <sharedItems containsString="0" containsBlank="1" containsNumber="1" containsInteger="1" minValue="10" maxValue="200000"/>
    </cacheField>
    <cacheField name="August, rub." numFmtId="4">
      <sharedItems containsString="0" containsBlank="1" containsNumber="1" containsInteger="1" minValue="10" maxValue="200000"/>
    </cacheField>
    <cacheField name="September, rub." numFmtId="4">
      <sharedItems containsString="0" containsBlank="1" containsNumber="1" containsInteger="1" minValue="10" maxValue="200000"/>
    </cacheField>
    <cacheField name="Total 9 months, rub." numFmtId="4">
      <sharedItems containsString="0" containsBlank="1" containsNumber="1" minValue="0" maxValue="1800000"/>
    </cacheField>
    <cacheField name="October, rub." numFmtId="4">
      <sharedItems containsString="0" containsBlank="1" containsNumber="1" containsInteger="1" minValue="10" maxValue="200000"/>
    </cacheField>
    <cacheField name="November, rub." numFmtId="4">
      <sharedItems containsString="0" containsBlank="1" containsNumber="1" containsInteger="1" minValue="10" maxValue="200000"/>
    </cacheField>
    <cacheField name="December, rub." numFmtId="4">
      <sharedItems containsString="0" containsBlank="1" containsNumber="1" containsInteger="1" minValue="10" maxValue="20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7">
  <r>
    <n v="2011"/>
    <x v="0"/>
    <x v="0"/>
    <x v="0"/>
    <x v="0"/>
    <x v="0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0"/>
    <x v="0"/>
    <x v="0"/>
    <x v="0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0"/>
    <x v="0"/>
    <x v="1"/>
    <x v="1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0"/>
    <x v="0"/>
    <x v="1"/>
    <x v="1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0"/>
    <x v="0"/>
    <x v="2"/>
    <x v="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1"/>
    <x v="1"/>
    <x v="3"/>
    <x v="3"/>
    <x v="3"/>
    <x v="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1"/>
    <x v="1"/>
    <x v="3"/>
    <x v="3"/>
    <x v="4"/>
    <x v="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1"/>
    <x v="1"/>
    <x v="3"/>
    <x v="3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1"/>
    <x v="1"/>
    <x v="3"/>
    <x v="3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4"/>
    <x v="4"/>
    <x v="3"/>
    <x v="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4"/>
    <x v="4"/>
    <x v="4"/>
    <x v="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4"/>
    <x v="4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4"/>
    <x v="4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5"/>
    <x v="5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5"/>
    <x v="5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6"/>
    <x v="6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6"/>
    <x v="6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"/>
    <x v="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7"/>
    <x v="7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7"/>
    <x v="7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8"/>
    <x v="8"/>
    <x v="3"/>
    <x v="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3"/>
    <x v="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8"/>
    <x v="8"/>
    <x v="4"/>
    <x v="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4"/>
    <x v="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8"/>
    <x v="8"/>
    <x v="5"/>
    <x v="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6"/>
    <x v="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6"/>
    <x v="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8"/>
    <x v="8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9"/>
    <x v="9"/>
    <x v="3"/>
    <x v="3"/>
    <x v="1"/>
    <x v="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9"/>
    <x v="9"/>
    <x v="4"/>
    <x v="4"/>
    <x v="2"/>
    <x v="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9"/>
    <x v="9"/>
    <x v="5"/>
    <x v="5"/>
    <x v="3"/>
    <x v="3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9"/>
    <x v="9"/>
    <x v="5"/>
    <x v="5"/>
    <x v="4"/>
    <x v="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9"/>
    <x v="9"/>
    <x v="5"/>
    <x v="5"/>
    <x v="5"/>
    <x v="5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10"/>
    <x v="10"/>
    <x v="7"/>
    <x v="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10"/>
    <x v="10"/>
    <x v="8"/>
    <x v="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10"/>
    <x v="10"/>
    <x v="9"/>
    <x v="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11"/>
    <x v="11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0"/>
    <x v="0"/>
    <x v="12"/>
    <x v="1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13"/>
    <x v="1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6"/>
    <x v="1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17"/>
    <x v="17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17"/>
    <x v="17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1"/>
    <x v="1"/>
    <x v="13"/>
    <x v="13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3"/>
    <x v="13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1"/>
    <x v="1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4"/>
    <x v="4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1"/>
    <x v="1"/>
    <x v="15"/>
    <x v="15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0"/>
    <x v="0"/>
    <x v="16"/>
    <x v="1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0"/>
    <x v="0"/>
    <x v="17"/>
    <x v="17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1"/>
    <x v="1"/>
    <x v="18"/>
    <x v="18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0"/>
    <x v="0"/>
    <x v="19"/>
    <x v="19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0"/>
    <x v="20"/>
    <x v="11"/>
    <x v="1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1"/>
    <x v="21"/>
    <x v="12"/>
    <x v="1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1"/>
    <x v="21"/>
    <x v="13"/>
    <x v="1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2"/>
    <x v="22"/>
    <x v="14"/>
    <x v="14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2"/>
    <x v="22"/>
    <x v="14"/>
    <x v="14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2"/>
    <x v="22"/>
    <x v="14"/>
    <x v="14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2"/>
    <x v="22"/>
    <x v="14"/>
    <x v="14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2"/>
    <x v="22"/>
    <x v="15"/>
    <x v="15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2"/>
    <x v="22"/>
    <x v="15"/>
    <x v="15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2"/>
    <x v="22"/>
    <x v="15"/>
    <x v="15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2"/>
    <x v="22"/>
    <x v="15"/>
    <x v="15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3"/>
    <x v="2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4"/>
    <x v="24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5"/>
    <x v="25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6"/>
    <x v="26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7"/>
    <x v="27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8"/>
    <x v="28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29"/>
    <x v="29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4"/>
    <x v="24"/>
    <x v="16"/>
    <x v="16"/>
    <x v="30"/>
    <x v="23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5"/>
    <x v="2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6"/>
    <x v="26"/>
    <x v="17"/>
    <x v="1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6"/>
    <x v="26"/>
    <x v="18"/>
    <x v="1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7"/>
    <x v="27"/>
    <x v="19"/>
    <x v="19"/>
    <x v="31"/>
    <x v="3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7"/>
    <x v="27"/>
    <x v="19"/>
    <x v="19"/>
    <x v="32"/>
    <x v="31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7"/>
    <x v="27"/>
    <x v="19"/>
    <x v="19"/>
    <x v="33"/>
    <x v="32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7"/>
    <x v="27"/>
    <x v="20"/>
    <x v="20"/>
    <x v="34"/>
    <x v="33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7"/>
    <x v="27"/>
    <x v="20"/>
    <x v="20"/>
    <x v="35"/>
    <x v="34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7"/>
    <x v="27"/>
    <x v="20"/>
    <x v="20"/>
    <x v="36"/>
    <x v="35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28"/>
    <x v="28"/>
    <x v="21"/>
    <x v="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28"/>
    <x v="28"/>
    <x v="22"/>
    <x v="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31"/>
    <x v="31"/>
    <x v="27"/>
    <x v="2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1"/>
    <x v="31"/>
    <x v="27"/>
    <x v="2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31"/>
    <x v="31"/>
    <x v="28"/>
    <x v="2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1"/>
    <x v="31"/>
    <x v="28"/>
    <x v="2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32"/>
    <x v="32"/>
    <x v="29"/>
    <x v="2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32"/>
    <x v="32"/>
    <x v="30"/>
    <x v="2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2"/>
    <x v="32"/>
    <x v="32"/>
    <x v="31"/>
    <x v="2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2"/>
    <x v="32"/>
    <x v="29"/>
    <x v="2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32"/>
    <x v="32"/>
    <x v="31"/>
    <x v="2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32"/>
    <x v="32"/>
    <x v="32"/>
    <x v="3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32"/>
    <x v="32"/>
    <x v="33"/>
    <x v="3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32"/>
    <x v="32"/>
    <x v="34"/>
    <x v="3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2"/>
    <x v="32"/>
    <x v="32"/>
    <x v="3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32"/>
    <x v="32"/>
    <x v="34"/>
    <x v="3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35"/>
    <x v="3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35"/>
    <x v="3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36"/>
    <x v="3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36"/>
    <x v="3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34"/>
    <x v="34"/>
    <x v="37"/>
    <x v="3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34"/>
    <x v="34"/>
    <x v="38"/>
    <x v="3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34"/>
    <x v="34"/>
    <x v="39"/>
    <x v="3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35"/>
    <x v="35"/>
    <x v="40"/>
    <x v="38"/>
    <x v="37"/>
    <x v="36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3"/>
    <x v="35"/>
    <x v="35"/>
    <x v="40"/>
    <x v="38"/>
    <x v="38"/>
    <x v="37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35"/>
    <x v="35"/>
    <x v="41"/>
    <x v="39"/>
    <x v="39"/>
    <x v="38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3"/>
    <x v="35"/>
    <x v="35"/>
    <x v="41"/>
    <x v="39"/>
    <x v="40"/>
    <x v="39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1"/>
    <x v="21"/>
    <x v="21"/>
    <x v="42"/>
    <x v="4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2"/>
    <x v="2"/>
    <x v="2"/>
    <x v="21"/>
    <x v="21"/>
    <x v="42"/>
    <x v="40"/>
    <x v="0"/>
    <x v="0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13"/>
    <x v="1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7"/>
    <x v="37"/>
    <x v="44"/>
    <x v="4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4"/>
    <x v="34"/>
    <x v="45"/>
    <x v="4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8"/>
    <x v="38"/>
    <x v="46"/>
    <x v="4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8"/>
    <x v="38"/>
    <x v="47"/>
    <x v="4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9"/>
    <x v="39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40"/>
    <x v="40"/>
    <x v="48"/>
    <x v="4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40"/>
    <x v="40"/>
    <x v="49"/>
    <x v="4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2"/>
    <x v="22"/>
    <x v="50"/>
    <x v="49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2"/>
    <x v="22"/>
    <x v="50"/>
    <x v="49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2"/>
    <x v="22"/>
    <x v="50"/>
    <x v="49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2"/>
    <x v="22"/>
    <x v="50"/>
    <x v="49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41"/>
    <x v="41"/>
    <x v="51"/>
    <x v="5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41"/>
    <x v="41"/>
    <x v="51"/>
    <x v="5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2"/>
    <x v="5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2"/>
    <x v="5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4"/>
    <x v="5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4"/>
    <x v="5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4"/>
    <x v="5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5"/>
    <x v="5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6"/>
    <x v="5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7"/>
    <x v="5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8"/>
    <x v="5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1"/>
    <x v="41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42"/>
    <x v="42"/>
    <x v="60"/>
    <x v="5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42"/>
    <x v="42"/>
    <x v="60"/>
    <x v="5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2"/>
    <x v="42"/>
    <x v="61"/>
    <x v="6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2"/>
    <x v="42"/>
    <x v="62"/>
    <x v="6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2"/>
    <x v="42"/>
    <x v="63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1"/>
    <x v="21"/>
    <x v="64"/>
    <x v="6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6"/>
    <x v="26"/>
    <x v="65"/>
    <x v="6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29"/>
    <x v="29"/>
    <x v="66"/>
    <x v="6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30"/>
    <x v="30"/>
    <x v="67"/>
    <x v="6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27"/>
    <x v="27"/>
    <x v="68"/>
    <x v="66"/>
    <x v="41"/>
    <x v="41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27"/>
    <x v="27"/>
    <x v="68"/>
    <x v="66"/>
    <x v="42"/>
    <x v="42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27"/>
    <x v="27"/>
    <x v="68"/>
    <x v="66"/>
    <x v="43"/>
    <x v="43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43"/>
    <x v="4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31"/>
    <x v="31"/>
    <x v="69"/>
    <x v="6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31"/>
    <x v="31"/>
    <x v="69"/>
    <x v="6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32"/>
    <x v="32"/>
    <x v="70"/>
    <x v="6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32"/>
    <x v="32"/>
    <x v="71"/>
    <x v="6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32"/>
    <x v="32"/>
    <x v="72"/>
    <x v="7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32"/>
    <x v="32"/>
    <x v="70"/>
    <x v="6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32"/>
    <x v="32"/>
    <x v="72"/>
    <x v="7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73"/>
    <x v="7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73"/>
    <x v="7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5"/>
    <x v="35"/>
    <x v="74"/>
    <x v="72"/>
    <x v="44"/>
    <x v="44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35"/>
    <x v="35"/>
    <x v="74"/>
    <x v="72"/>
    <x v="45"/>
    <x v="45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0"/>
    <x v="2"/>
    <x v="1"/>
    <x v="19"/>
    <x v="19"/>
    <x v="0"/>
    <x v="0"/>
    <x v="17"/>
    <x v="17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1"/>
    <x v="21"/>
    <x v="75"/>
    <x v="7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6"/>
    <x v="7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6"/>
    <x v="7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6"/>
    <x v="7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7"/>
    <x v="7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8"/>
    <x v="7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79"/>
    <x v="7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44"/>
    <x v="44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44"/>
    <x v="44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2"/>
    <x v="8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3"/>
    <x v="8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4"/>
    <x v="44"/>
    <x v="83"/>
    <x v="8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2"/>
    <x v="22"/>
    <x v="84"/>
    <x v="82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2"/>
    <x v="22"/>
    <x v="84"/>
    <x v="82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2"/>
    <x v="22"/>
    <x v="84"/>
    <x v="82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2"/>
    <x v="22"/>
    <x v="84"/>
    <x v="82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5"/>
    <x v="8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6"/>
    <x v="8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6"/>
    <x v="8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7"/>
    <x v="8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7"/>
    <x v="8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45"/>
    <x v="45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45"/>
    <x v="45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8"/>
    <x v="8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89"/>
    <x v="8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45"/>
    <x v="45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6"/>
    <x v="26"/>
    <x v="90"/>
    <x v="8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29"/>
    <x v="29"/>
    <x v="91"/>
    <x v="8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30"/>
    <x v="30"/>
    <x v="92"/>
    <x v="9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28"/>
    <x v="28"/>
    <x v="93"/>
    <x v="9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27"/>
    <x v="27"/>
    <x v="94"/>
    <x v="92"/>
    <x v="46"/>
    <x v="46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27"/>
    <x v="27"/>
    <x v="94"/>
    <x v="92"/>
    <x v="47"/>
    <x v="47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27"/>
    <x v="27"/>
    <x v="94"/>
    <x v="92"/>
    <x v="48"/>
    <x v="48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31"/>
    <x v="31"/>
    <x v="95"/>
    <x v="9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31"/>
    <x v="31"/>
    <x v="95"/>
    <x v="9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32"/>
    <x v="32"/>
    <x v="96"/>
    <x v="9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32"/>
    <x v="32"/>
    <x v="97"/>
    <x v="9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2"/>
    <x v="32"/>
    <x v="32"/>
    <x v="98"/>
    <x v="9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32"/>
    <x v="32"/>
    <x v="96"/>
    <x v="9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1"/>
    <x v="32"/>
    <x v="32"/>
    <x v="98"/>
    <x v="9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99"/>
    <x v="9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99"/>
    <x v="9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34"/>
    <x v="34"/>
    <x v="100"/>
    <x v="9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35"/>
    <x v="35"/>
    <x v="101"/>
    <x v="99"/>
    <x v="49"/>
    <x v="49"/>
    <m/>
    <e v="#DIV/0!"/>
    <m/>
    <n v="0"/>
    <m/>
    <m/>
    <m/>
    <n v="0"/>
    <m/>
    <m/>
    <m/>
    <n v="0"/>
    <m/>
    <m/>
    <m/>
    <n v="0"/>
    <m/>
    <m/>
    <m/>
  </r>
  <r>
    <n v="2011"/>
    <x v="5"/>
    <x v="2"/>
    <x v="3"/>
    <x v="35"/>
    <x v="35"/>
    <x v="101"/>
    <x v="99"/>
    <x v="50"/>
    <x v="50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n v="2011"/>
    <x v="6"/>
    <x v="1"/>
    <x v="3"/>
    <x v="46"/>
    <x v="46"/>
    <x v="102"/>
    <x v="10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1"/>
    <x v="21"/>
    <x v="103"/>
    <x v="10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8"/>
    <x v="48"/>
    <x v="104"/>
    <x v="10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8"/>
    <x v="48"/>
    <x v="104"/>
    <x v="10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48"/>
    <x v="48"/>
    <x v="105"/>
    <x v="10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48"/>
    <x v="48"/>
    <x v="105"/>
    <x v="10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8"/>
    <x v="48"/>
    <x v="106"/>
    <x v="10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9"/>
    <x v="49"/>
    <x v="107"/>
    <x v="10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9"/>
    <x v="49"/>
    <x v="108"/>
    <x v="10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49"/>
    <x v="49"/>
    <x v="109"/>
    <x v="10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0"/>
    <x v="50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8"/>
    <x v="28"/>
    <x v="110"/>
    <x v="10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2"/>
    <x v="22"/>
    <x v="111"/>
    <x v="109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2"/>
    <x v="22"/>
    <x v="111"/>
    <x v="109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2"/>
    <x v="22"/>
    <x v="111"/>
    <x v="109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2"/>
    <x v="22"/>
    <x v="111"/>
    <x v="109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1"/>
    <x v="51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2"/>
    <x v="52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3"/>
    <x v="53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4"/>
    <x v="54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5"/>
    <x v="55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6"/>
    <x v="56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2"/>
    <x v="110"/>
    <x v="57"/>
    <x v="57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51"/>
    <x v="51"/>
    <x v="112"/>
    <x v="11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1"/>
    <x v="51"/>
    <x v="113"/>
    <x v="11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1"/>
    <x v="51"/>
    <x v="114"/>
    <x v="11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1"/>
    <x v="51"/>
    <x v="115"/>
    <x v="11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1"/>
    <x v="51"/>
    <x v="116"/>
    <x v="11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1"/>
    <x v="51"/>
    <x v="117"/>
    <x v="11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51"/>
    <x v="51"/>
    <x v="118"/>
    <x v="11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8"/>
    <x v="11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51"/>
    <x v="51"/>
    <x v="119"/>
    <x v="11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19"/>
    <x v="11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1"/>
    <x v="51"/>
    <x v="120"/>
    <x v="11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51"/>
    <x v="51"/>
    <x v="120"/>
    <x v="11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26"/>
    <x v="26"/>
    <x v="121"/>
    <x v="11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4"/>
    <x v="122"/>
    <x v="58"/>
    <x v="58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4"/>
    <x v="122"/>
    <x v="59"/>
    <x v="59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4"/>
    <x v="122"/>
    <x v="60"/>
    <x v="6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4"/>
    <x v="122"/>
    <x v="61"/>
    <x v="61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4"/>
    <x v="122"/>
    <x v="62"/>
    <x v="62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5"/>
    <x v="123"/>
    <x v="63"/>
    <x v="63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5"/>
    <x v="123"/>
    <x v="64"/>
    <x v="64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5"/>
    <x v="123"/>
    <x v="65"/>
    <x v="65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27"/>
    <x v="27"/>
    <x v="125"/>
    <x v="123"/>
    <x v="65"/>
    <x v="65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2"/>
    <x v="52"/>
    <x v="126"/>
    <x v="12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2"/>
    <x v="52"/>
    <x v="127"/>
    <x v="12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52"/>
    <x v="52"/>
    <x v="128"/>
    <x v="12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53"/>
    <x v="53"/>
    <x v="129"/>
    <x v="12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31"/>
    <x v="31"/>
    <x v="130"/>
    <x v="12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1"/>
    <x v="31"/>
    <x v="130"/>
    <x v="12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32"/>
    <x v="32"/>
    <x v="131"/>
    <x v="12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32"/>
    <x v="32"/>
    <x v="132"/>
    <x v="13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2"/>
    <x v="32"/>
    <x v="32"/>
    <x v="133"/>
    <x v="13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2"/>
    <x v="32"/>
    <x v="131"/>
    <x v="12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1"/>
    <x v="32"/>
    <x v="32"/>
    <x v="133"/>
    <x v="13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134"/>
    <x v="13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134"/>
    <x v="13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34"/>
    <x v="34"/>
    <x v="135"/>
    <x v="13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35"/>
    <x v="35"/>
    <x v="136"/>
    <x v="134"/>
    <x v="66"/>
    <x v="66"/>
    <m/>
    <e v="#DIV/0!"/>
    <m/>
    <n v="0"/>
    <m/>
    <m/>
    <m/>
    <n v="0"/>
    <m/>
    <m/>
    <m/>
    <n v="0"/>
    <m/>
    <m/>
    <m/>
    <n v="0"/>
    <m/>
    <m/>
    <m/>
  </r>
  <r>
    <n v="2011"/>
    <x v="6"/>
    <x v="2"/>
    <x v="3"/>
    <x v="35"/>
    <x v="35"/>
    <x v="136"/>
    <x v="134"/>
    <x v="67"/>
    <x v="67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46"/>
    <x v="46"/>
    <x v="137"/>
    <x v="13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46"/>
    <x v="46"/>
    <x v="138"/>
    <x v="13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46"/>
    <x v="46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54"/>
    <x v="54"/>
    <x v="139"/>
    <x v="13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54"/>
    <x v="54"/>
    <x v="140"/>
    <x v="13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54"/>
    <x v="54"/>
    <x v="141"/>
    <x v="13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54"/>
    <x v="54"/>
    <x v="142"/>
    <x v="14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3"/>
    <x v="54"/>
    <x v="54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1"/>
    <x v="2"/>
    <x v="55"/>
    <x v="5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4"/>
    <x v="34"/>
    <x v="143"/>
    <x v="14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4"/>
    <x v="34"/>
    <x v="144"/>
    <x v="14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56"/>
    <x v="5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56"/>
    <x v="5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57"/>
    <x v="57"/>
    <x v="145"/>
    <x v="14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57"/>
    <x v="57"/>
    <x v="146"/>
    <x v="14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2"/>
    <x v="32"/>
    <x v="147"/>
    <x v="14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2"/>
    <x v="32"/>
    <x v="148"/>
    <x v="14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2"/>
    <x v="32"/>
    <x v="149"/>
    <x v="14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2"/>
    <x v="32"/>
    <x v="147"/>
    <x v="14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2"/>
    <x v="22"/>
    <x v="150"/>
    <x v="148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2"/>
    <x v="22"/>
    <x v="150"/>
    <x v="148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2"/>
    <x v="22"/>
    <x v="150"/>
    <x v="148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2"/>
    <x v="22"/>
    <x v="150"/>
    <x v="148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0"/>
    <x v="20"/>
    <x v="151"/>
    <x v="14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1"/>
    <x v="31"/>
    <x v="152"/>
    <x v="15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1"/>
    <x v="31"/>
    <x v="152"/>
    <x v="15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7"/>
    <x v="27"/>
    <x v="153"/>
    <x v="151"/>
    <x v="68"/>
    <x v="68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7"/>
    <x v="27"/>
    <x v="153"/>
    <x v="151"/>
    <x v="69"/>
    <x v="69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7"/>
    <x v="27"/>
    <x v="153"/>
    <x v="151"/>
    <x v="70"/>
    <x v="7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9"/>
    <x v="29"/>
    <x v="154"/>
    <x v="15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0"/>
    <x v="30"/>
    <x v="155"/>
    <x v="15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5"/>
    <x v="35"/>
    <x v="157"/>
    <x v="155"/>
    <x v="71"/>
    <x v="71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5"/>
    <x v="35"/>
    <x v="157"/>
    <x v="155"/>
    <x v="72"/>
    <x v="72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5"/>
    <x v="35"/>
    <x v="157"/>
    <x v="155"/>
    <x v="73"/>
    <x v="73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35"/>
    <x v="35"/>
    <x v="157"/>
    <x v="155"/>
    <x v="74"/>
    <x v="74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58"/>
    <x v="58"/>
    <x v="158"/>
    <x v="15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58"/>
    <x v="58"/>
    <x v="159"/>
    <x v="14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58"/>
    <x v="58"/>
    <x v="160"/>
    <x v="15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58"/>
    <x v="58"/>
    <x v="160"/>
    <x v="15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59"/>
    <x v="59"/>
    <x v="161"/>
    <x v="1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59"/>
    <x v="59"/>
    <x v="161"/>
    <x v="1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58"/>
    <x v="58"/>
    <x v="63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60"/>
    <x v="60"/>
    <x v="162"/>
    <x v="15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60"/>
    <x v="60"/>
    <x v="163"/>
    <x v="16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60"/>
    <x v="60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61"/>
    <x v="61"/>
    <x v="164"/>
    <x v="16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1"/>
    <x v="61"/>
    <x v="164"/>
    <x v="16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61"/>
    <x v="61"/>
    <x v="165"/>
    <x v="16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1"/>
    <x v="61"/>
    <x v="165"/>
    <x v="16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1"/>
    <x v="61"/>
    <x v="166"/>
    <x v="16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61"/>
    <x v="61"/>
    <x v="167"/>
    <x v="16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1"/>
    <x v="61"/>
    <x v="167"/>
    <x v="16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61"/>
    <x v="61"/>
    <x v="168"/>
    <x v="16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62"/>
    <x v="6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21"/>
    <x v="21"/>
    <x v="169"/>
    <x v="16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21"/>
    <x v="21"/>
    <x v="169"/>
    <x v="16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1"/>
    <x v="21"/>
    <x v="170"/>
    <x v="16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3"/>
    <x v="26"/>
    <x v="26"/>
    <x v="171"/>
    <x v="16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2"/>
    <x v="32"/>
    <x v="149"/>
    <x v="14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172"/>
    <x v="16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172"/>
    <x v="16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63"/>
    <x v="6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64"/>
    <x v="6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0"/>
    <x v="65"/>
    <x v="6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1"/>
    <x v="33"/>
    <x v="33"/>
    <x v="173"/>
    <x v="17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1"/>
    <x v="2"/>
    <x v="2"/>
    <x v="33"/>
    <x v="33"/>
    <x v="173"/>
    <x v="17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1"/>
    <x v="21"/>
    <x v="21"/>
    <x v="174"/>
    <x v="17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2"/>
    <x v="21"/>
    <x v="21"/>
    <x v="174"/>
    <x v="17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1"/>
    <x v="2"/>
    <x v="66"/>
    <x v="66"/>
    <x v="175"/>
    <x v="17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1"/>
    <x v="2"/>
    <x v="66"/>
    <x v="66"/>
    <x v="176"/>
    <x v="17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67"/>
    <x v="6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68"/>
    <x v="68"/>
    <x v="177"/>
    <x v="17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68"/>
    <x v="68"/>
    <x v="178"/>
    <x v="17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32"/>
    <x v="32"/>
    <x v="179"/>
    <x v="17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32"/>
    <x v="32"/>
    <x v="180"/>
    <x v="177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32"/>
    <x v="32"/>
    <x v="181"/>
    <x v="17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32"/>
    <x v="32"/>
    <x v="182"/>
    <x v="1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1"/>
    <x v="32"/>
    <x v="32"/>
    <x v="179"/>
    <x v="17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1"/>
    <x v="32"/>
    <x v="32"/>
    <x v="181"/>
    <x v="17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1"/>
    <x v="32"/>
    <x v="32"/>
    <x v="182"/>
    <x v="17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3"/>
    <x v="180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4"/>
    <x v="18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5"/>
    <x v="18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6"/>
    <x v="18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7"/>
    <x v="18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2"/>
    <x v="32"/>
    <x v="188"/>
    <x v="185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1"/>
    <x v="21"/>
    <x v="189"/>
    <x v="18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2"/>
    <x v="69"/>
    <x v="190"/>
    <x v="187"/>
    <x v="20"/>
    <x v="2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2"/>
    <x v="70"/>
    <x v="190"/>
    <x v="187"/>
    <x v="22"/>
    <x v="22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2"/>
    <x v="22"/>
    <x v="190"/>
    <x v="187"/>
    <x v="21"/>
    <x v="21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2"/>
    <x v="22"/>
    <x v="190"/>
    <x v="187"/>
    <x v="23"/>
    <x v="23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31"/>
    <x v="31"/>
    <x v="191"/>
    <x v="18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1"/>
    <x v="31"/>
    <x v="31"/>
    <x v="191"/>
    <x v="188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69"/>
    <x v="71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0"/>
    <x v="20"/>
    <x v="192"/>
    <x v="189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4"/>
    <x v="24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5"/>
    <x v="25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6"/>
    <x v="26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7"/>
    <x v="27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8"/>
    <x v="28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29"/>
    <x v="29"/>
    <m/>
    <e v="#DIV/0!"/>
    <m/>
    <n v="0"/>
    <m/>
    <m/>
    <m/>
    <n v="0"/>
    <m/>
    <m/>
    <m/>
    <n v="0"/>
    <m/>
    <m/>
    <m/>
    <n v="0"/>
    <m/>
    <m/>
    <m/>
  </r>
  <r>
    <n v="2011"/>
    <x v="3"/>
    <x v="2"/>
    <x v="3"/>
    <x v="24"/>
    <x v="24"/>
    <x v="193"/>
    <x v="190"/>
    <x v="30"/>
    <x v="23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6"/>
    <x v="26"/>
    <x v="194"/>
    <x v="191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1"/>
    <x v="30"/>
    <x v="30"/>
    <x v="195"/>
    <x v="19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29"/>
    <x v="29"/>
    <x v="196"/>
    <x v="193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28"/>
    <x v="28"/>
    <x v="197"/>
    <x v="194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27"/>
    <x v="27"/>
    <x v="198"/>
    <x v="195"/>
    <x v="75"/>
    <x v="75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27"/>
    <x v="27"/>
    <x v="198"/>
    <x v="195"/>
    <x v="76"/>
    <x v="76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2"/>
    <x v="27"/>
    <x v="27"/>
    <x v="198"/>
    <x v="195"/>
    <x v="77"/>
    <x v="77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4"/>
    <x v="34"/>
    <x v="199"/>
    <x v="196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70"/>
    <x v="7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5"/>
    <x v="35"/>
    <x v="200"/>
    <x v="197"/>
    <x v="78"/>
    <x v="78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5"/>
    <x v="35"/>
    <x v="200"/>
    <x v="197"/>
    <x v="79"/>
    <x v="79"/>
    <m/>
    <e v="#DIV/0!"/>
    <m/>
    <n v="0"/>
    <m/>
    <m/>
    <m/>
    <n v="0"/>
    <m/>
    <m/>
    <m/>
    <n v="0"/>
    <m/>
    <m/>
    <m/>
    <n v="0"/>
    <m/>
    <m/>
    <m/>
  </r>
  <r>
    <n v="2011"/>
    <x v="7"/>
    <x v="2"/>
    <x v="3"/>
    <x v="35"/>
    <x v="35"/>
    <x v="200"/>
    <x v="197"/>
    <x v="79"/>
    <x v="79"/>
    <m/>
    <e v="#DIV/0!"/>
    <m/>
    <n v="0"/>
    <m/>
    <m/>
    <m/>
    <n v="0"/>
    <m/>
    <m/>
    <m/>
    <n v="0"/>
    <m/>
    <m/>
    <m/>
    <n v="0"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3">
  <r>
    <s v="Цена ставки&quot;6 из 40&quot;"/>
    <n v="2011"/>
    <x v="0"/>
    <m/>
    <x v="0"/>
    <x v="0"/>
    <x v="0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Цена ставки&quot;Джокер&quot;"/>
    <n v="2011"/>
    <x v="0"/>
    <m/>
    <x v="0"/>
    <x v="0"/>
    <x v="0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Количество ставок&quot;6 из 40&quot;"/>
    <n v="2011"/>
    <x v="0"/>
    <m/>
    <x v="0"/>
    <x v="1"/>
    <x v="1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Количество ставок&quot;Джокер&quot;"/>
    <n v="2011"/>
    <x v="0"/>
    <m/>
    <x v="0"/>
    <x v="1"/>
    <x v="1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Курс евро"/>
    <n v="2011"/>
    <x v="1"/>
    <m/>
    <x v="0"/>
    <x v="2"/>
    <x v="2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Выручка от реализации лотереи&quot;Счастливые сердца&quot;"/>
    <n v="2011"/>
    <x v="0"/>
    <s v="Д"/>
    <x v="1"/>
    <x v="3"/>
    <x v="3"/>
    <s v="&quot;Счастливые сердца&quot;"/>
    <s v="&quot;Happy hearts&quot;"/>
    <m/>
    <n v="0"/>
    <m/>
    <e v="#DIV/0!"/>
    <m/>
    <n v="120000"/>
    <n v="10000"/>
    <n v="10000"/>
    <n v="10000"/>
    <n v="30000"/>
    <n v="10000"/>
    <n v="10000"/>
    <n v="10000"/>
    <n v="60000"/>
    <n v="10000"/>
    <n v="10000"/>
    <n v="10000"/>
    <n v="90000"/>
    <n v="10000"/>
    <n v="10000"/>
    <n v="10000"/>
  </r>
  <r>
    <s v="Выручка от реализации лотереи&quot;SCRATCH 2011&quot;"/>
    <n v="2011"/>
    <x v="0"/>
    <s v="Д"/>
    <x v="1"/>
    <x v="3"/>
    <x v="3"/>
    <s v="&quot;SCRATCH 2011&quot;"/>
    <s v="&quot;SCRATCH 2011&quot;"/>
    <m/>
    <n v="0"/>
    <m/>
    <e v="#DIV/0!"/>
    <m/>
    <n v="60000"/>
    <n v="5000"/>
    <n v="5000"/>
    <n v="5000"/>
    <n v="15000"/>
    <n v="5000"/>
    <n v="5000"/>
    <n v="5000"/>
    <n v="30000"/>
    <n v="5000"/>
    <n v="5000"/>
    <n v="5000"/>
    <n v="45000"/>
    <n v="5000"/>
    <n v="5000"/>
    <n v="5000"/>
  </r>
  <r>
    <s v="Выручка от реализации лотереи&quot;6 из 40&quot;"/>
    <n v="2011"/>
    <x v="0"/>
    <s v="Д"/>
    <x v="1"/>
    <x v="3"/>
    <x v="3"/>
    <s v="&quot;6 из 40&quot;"/>
    <s v="&quot;6 out of 40&quot;"/>
    <m/>
    <n v="0"/>
    <m/>
    <e v="#DIV/0!"/>
    <m/>
    <n v="2400000"/>
    <n v="200000"/>
    <n v="200000"/>
    <n v="200000"/>
    <n v="600000"/>
    <n v="200000"/>
    <n v="200000"/>
    <n v="200000"/>
    <n v="1200000"/>
    <n v="200000"/>
    <n v="200000"/>
    <n v="200000"/>
    <n v="1800000"/>
    <n v="200000"/>
    <n v="200000"/>
    <n v="200000"/>
  </r>
  <r>
    <s v="Выручка от реализации лотереи&quot;Джокер&quot;"/>
    <n v="2011"/>
    <x v="0"/>
    <s v="Д"/>
    <x v="1"/>
    <x v="3"/>
    <x v="3"/>
    <s v="&quot;Джокер&quot;"/>
    <s v="&quot;Joker&quot;"/>
    <m/>
    <n v="0"/>
    <m/>
    <e v="#DIV/0!"/>
    <m/>
    <n v="1200000"/>
    <n v="100000"/>
    <n v="100000"/>
    <n v="100000"/>
    <n v="300000"/>
    <n v="100000"/>
    <n v="100000"/>
    <n v="100000"/>
    <n v="600000"/>
    <n v="100000"/>
    <n v="100000"/>
    <n v="100000"/>
    <n v="900000"/>
    <n v="100000"/>
    <n v="100000"/>
    <n v="100000"/>
  </r>
  <r>
    <s v="Призовой фонд лотереи&quot;Счастливые сердца&quot;"/>
    <n v="2011"/>
    <x v="0"/>
    <s v="Р"/>
    <x v="1"/>
    <x v="4"/>
    <x v="4"/>
    <s v="&quot;Счастливые сердца&quot;"/>
    <s v="&quot;Happy hearts&quot;"/>
    <m/>
    <n v="0"/>
    <m/>
    <e v="#DIV/0!"/>
    <m/>
    <n v="60000"/>
    <n v="5000"/>
    <n v="5000"/>
    <n v="5000"/>
    <n v="15000"/>
    <n v="5000"/>
    <n v="5000"/>
    <n v="5000"/>
    <n v="30000"/>
    <n v="5000"/>
    <n v="5000"/>
    <n v="5000"/>
    <n v="45000"/>
    <n v="5000"/>
    <n v="5000"/>
    <n v="5000"/>
  </r>
  <r>
    <s v="Призовой фонд лотереи&quot;SCRATCH 2011&quot;"/>
    <n v="2011"/>
    <x v="0"/>
    <s v="Р"/>
    <x v="1"/>
    <x v="4"/>
    <x v="4"/>
    <s v="&quot;SCRATCH 2011&quot;"/>
    <s v="&quot;SCRATCH 2011&quot;"/>
    <m/>
    <n v="0"/>
    <m/>
    <e v="#DIV/0!"/>
    <m/>
    <n v="30000"/>
    <n v="2500"/>
    <n v="2500"/>
    <n v="2500"/>
    <n v="7500"/>
    <n v="2500"/>
    <n v="2500"/>
    <n v="2500"/>
    <n v="15000"/>
    <n v="2500"/>
    <n v="2500"/>
    <n v="2500"/>
    <n v="22500"/>
    <n v="2500"/>
    <n v="2500"/>
    <n v="2500"/>
  </r>
  <r>
    <s v="Призовой фонд лотереи&quot;6 из 40&quot;"/>
    <n v="2011"/>
    <x v="0"/>
    <s v="Р"/>
    <x v="1"/>
    <x v="4"/>
    <x v="4"/>
    <s v="&quot;6 из 40&quot;"/>
    <s v="&quot;6 out of 40&quot;"/>
    <m/>
    <n v="0"/>
    <m/>
    <e v="#DIV/0!"/>
    <m/>
    <n v="1200000"/>
    <n v="100000"/>
    <n v="100000"/>
    <n v="100000"/>
    <n v="300000"/>
    <n v="100000"/>
    <n v="100000"/>
    <n v="100000"/>
    <n v="600000"/>
    <n v="100000"/>
    <n v="100000"/>
    <n v="100000"/>
    <n v="900000"/>
    <n v="100000"/>
    <n v="100000"/>
    <n v="100000"/>
  </r>
  <r>
    <s v="Призовой фонд лотереи&quot;Джокер&quot;"/>
    <n v="2011"/>
    <x v="0"/>
    <s v="Р"/>
    <x v="1"/>
    <x v="4"/>
    <x v="4"/>
    <s v="&quot;Джокер&quot;"/>
    <s v="&quot;Joker&quot;"/>
    <m/>
    <n v="0"/>
    <m/>
    <e v="#DIV/0!"/>
    <m/>
    <n v="600000"/>
    <n v="50000"/>
    <n v="50000"/>
    <n v="50000"/>
    <n v="150000"/>
    <n v="50000"/>
    <n v="50000"/>
    <n v="50000"/>
    <n v="300000"/>
    <n v="50000"/>
    <n v="50000"/>
    <n v="50000"/>
    <n v="450000"/>
    <n v="50000"/>
    <n v="50000"/>
    <n v="50000"/>
  </r>
  <r>
    <s v="Выплата Призового фонда через р/сч УЛ&quot;6 из 40&quot;"/>
    <n v="2011"/>
    <x v="1"/>
    <s v="Р"/>
    <x v="2"/>
    <x v="5"/>
    <x v="5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через р/сч УЛ&quot;Джокер&quot;"/>
    <n v="2011"/>
    <x v="1"/>
    <s v="Р"/>
    <x v="2"/>
    <x v="5"/>
    <x v="5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в киоске УЛ&quot;6 из 40&quot;"/>
    <n v="2011"/>
    <x v="1"/>
    <s v="Р"/>
    <x v="0"/>
    <x v="6"/>
    <x v="6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в киоске УЛ&quot;Джокер&quot;"/>
    <n v="2011"/>
    <x v="1"/>
    <s v="Р"/>
    <x v="0"/>
    <x v="6"/>
    <x v="6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в киоске УЛ"/>
    <n v="2011"/>
    <x v="1"/>
    <s v="Р"/>
    <x v="2"/>
    <x v="6"/>
    <x v="6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агентами&quot;6 из 40&quot;"/>
    <n v="2011"/>
    <x v="1"/>
    <s v="Р"/>
    <x v="0"/>
    <x v="7"/>
    <x v="7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Выплата Призового фонда агентами&quot;Джокер&quot;"/>
    <n v="2011"/>
    <x v="1"/>
    <s v="Р"/>
    <x v="0"/>
    <x v="7"/>
    <x v="7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Целевые отчисления от лотереи&quot;Счастливые сердца&quot;"/>
    <n v="2011"/>
    <x v="0"/>
    <s v="Р"/>
    <x v="2"/>
    <x v="8"/>
    <x v="8"/>
    <s v="&quot;Счастливые сердца&quot;"/>
    <s v="&quot;Happy hearts&quot;"/>
    <m/>
    <n v="0"/>
    <m/>
    <e v="#DIV/0!"/>
    <m/>
    <n v="0"/>
    <m/>
    <m/>
    <m/>
    <n v="0"/>
    <m/>
    <m/>
    <m/>
    <n v="0"/>
    <m/>
    <m/>
    <m/>
    <n v="0"/>
    <m/>
    <m/>
    <m/>
  </r>
  <r>
    <s v="Целевые отчисления от лотереи&quot;Счастливые сердца&quot;"/>
    <n v="2011"/>
    <x v="0"/>
    <s v="Р"/>
    <x v="1"/>
    <x v="8"/>
    <x v="8"/>
    <s v="&quot;Счастливые сердца&quot;"/>
    <s v="&quot;Happy hearts&quot;"/>
    <m/>
    <n v="0"/>
    <m/>
    <e v="#DIV/0!"/>
    <m/>
    <n v="12000"/>
    <n v="1000"/>
    <n v="1000"/>
    <n v="1000"/>
    <n v="3000"/>
    <n v="1000"/>
    <n v="1000"/>
    <n v="1000"/>
    <n v="6000"/>
    <n v="1000"/>
    <n v="1000"/>
    <n v="1000"/>
    <n v="9000"/>
    <n v="1000"/>
    <n v="1000"/>
    <n v="1000"/>
  </r>
  <r>
    <s v="Целевые отчисления от лотереи&quot;SCRATCH 2011&quot;"/>
    <n v="2011"/>
    <x v="0"/>
    <s v="Р"/>
    <x v="2"/>
    <x v="8"/>
    <x v="8"/>
    <s v="&quot;SCRATCH 2011&quot;"/>
    <s v="&quot;SCRATCH 2011&quot;"/>
    <m/>
    <n v="0"/>
    <m/>
    <e v="#DIV/0!"/>
    <m/>
    <n v="3000"/>
    <m/>
    <m/>
    <m/>
    <n v="0"/>
    <n v="1000"/>
    <n v="1000"/>
    <n v="1000"/>
    <n v="3000"/>
    <m/>
    <m/>
    <m/>
    <n v="3000"/>
    <m/>
    <m/>
    <m/>
  </r>
  <r>
    <s v="Целевые отчисления от лотереи&quot;SCRATCH 2011&quot;"/>
    <n v="2011"/>
    <x v="0"/>
    <s v="Р"/>
    <x v="1"/>
    <x v="8"/>
    <x v="8"/>
    <s v="&quot;SCRATCH 2011&quot;"/>
    <s v="&quot;SCRATCH 2011&quot;"/>
    <m/>
    <n v="0"/>
    <m/>
    <e v="#DIV/0!"/>
    <m/>
    <n v="6000"/>
    <n v="500"/>
    <n v="500"/>
    <n v="500"/>
    <n v="1500"/>
    <n v="500"/>
    <n v="500"/>
    <n v="500"/>
    <n v="3000"/>
    <n v="500"/>
    <n v="500"/>
    <n v="500"/>
    <n v="4500"/>
    <n v="500"/>
    <n v="500"/>
    <n v="500"/>
  </r>
  <r>
    <s v="Целевые отчисления от лотереи&quot;6 из 40&quot;"/>
    <n v="2011"/>
    <x v="0"/>
    <s v="Р"/>
    <x v="1"/>
    <x v="8"/>
    <x v="8"/>
    <s v="&quot;6 из 40&quot;"/>
    <s v="&quot;6 out of 40&quot;"/>
    <m/>
    <n v="0"/>
    <m/>
    <e v="#DIV/0!"/>
    <m/>
    <n v="240000"/>
    <n v="20000"/>
    <n v="20000"/>
    <n v="20000"/>
    <n v="60000"/>
    <n v="20000"/>
    <n v="20000"/>
    <n v="20000"/>
    <n v="120000"/>
    <n v="20000"/>
    <n v="20000"/>
    <n v="20000"/>
    <n v="180000"/>
    <n v="20000"/>
    <n v="20000"/>
    <n v="20000"/>
  </r>
  <r>
    <s v="Целевые отчисления от лотереи&quot;6 из 40 и Джокер&quot;"/>
    <n v="2011"/>
    <x v="0"/>
    <s v="Р"/>
    <x v="2"/>
    <x v="8"/>
    <x v="8"/>
    <s v="&quot;6 из 40 и Джокер&quot;"/>
    <s v="&quot;6 out of 40 and Joker&quot;"/>
    <m/>
    <n v="0"/>
    <m/>
    <e v="#DIV/0!"/>
    <m/>
    <n v="0"/>
    <m/>
    <m/>
    <m/>
    <n v="0"/>
    <m/>
    <m/>
    <m/>
    <n v="0"/>
    <m/>
    <m/>
    <m/>
    <n v="0"/>
    <m/>
    <m/>
    <m/>
  </r>
  <r>
    <s v="Целевые отчисления от лотереи&quot;6 из 40&quot; бесплатные ставки"/>
    <n v="2011"/>
    <x v="0"/>
    <s v="Р"/>
    <x v="1"/>
    <x v="8"/>
    <x v="8"/>
    <s v="&quot;6 из 40&quot; бесплатные ставки"/>
    <s v="&quot;6 out of 40&quot; free tips"/>
    <m/>
    <n v="0"/>
    <m/>
    <e v="#DIV/0!"/>
    <m/>
    <n v="0"/>
    <m/>
    <m/>
    <m/>
    <n v="0"/>
    <m/>
    <m/>
    <m/>
    <n v="0"/>
    <m/>
    <m/>
    <m/>
    <n v="0"/>
    <m/>
    <m/>
    <m/>
  </r>
  <r>
    <s v="Целевые отчисления от лотереи&quot;6 из 40&quot; бесплатные ставки"/>
    <n v="2011"/>
    <x v="0"/>
    <s v="Р"/>
    <x v="1"/>
    <x v="8"/>
    <x v="8"/>
    <s v="&quot;6 из 40&quot; бесплатные ставки"/>
    <s v="&quot;6 out of 40&quot; free tips"/>
    <m/>
    <n v="0"/>
    <m/>
    <e v="#DIV/0!"/>
    <m/>
    <n v="0"/>
    <m/>
    <m/>
    <m/>
    <n v="0"/>
    <m/>
    <m/>
    <m/>
    <n v="0"/>
    <m/>
    <m/>
    <m/>
    <n v="0"/>
    <m/>
    <m/>
    <m/>
  </r>
  <r>
    <s v="Целевые отчисления от лотереи&quot;Джокер&quot;"/>
    <n v="2011"/>
    <x v="0"/>
    <s v="Р"/>
    <x v="1"/>
    <x v="8"/>
    <x v="8"/>
    <s v="&quot;Джокер&quot;"/>
    <s v="&quot;Joker&quot;"/>
    <m/>
    <n v="0"/>
    <m/>
    <e v="#DIV/0!"/>
    <m/>
    <n v="120000"/>
    <n v="10000"/>
    <n v="10000"/>
    <n v="10000"/>
    <n v="30000"/>
    <n v="10000"/>
    <n v="10000"/>
    <n v="10000"/>
    <n v="60000"/>
    <n v="10000"/>
    <n v="10000"/>
    <n v="10000"/>
    <n v="90000"/>
    <n v="10000"/>
    <n v="10000"/>
    <n v="10000"/>
  </r>
  <r>
    <s v="Комиссионные вознаграждения агентам&quot;Счастливые сердца&quot;комиссионные вознаграждения за продажу (&quot;Счастливые сердца&quot;)"/>
    <n v="2011"/>
    <x v="0"/>
    <s v="Р"/>
    <x v="1"/>
    <x v="9"/>
    <x v="9"/>
    <s v="&quot;Счастливые сердца&quot;"/>
    <s v="&quot;Happy hearts&quot;"/>
    <s v="комиссионные вознаграждения за продажу (&quot;Счастливые сердца&quot;)"/>
    <s v="selling commission (&quot;Happy hearts&quot;)"/>
    <m/>
    <e v="#DIV/0!"/>
    <m/>
    <n v="2000"/>
    <n v="2000"/>
    <m/>
    <m/>
    <n v="2000"/>
    <m/>
    <m/>
    <m/>
    <n v="2000"/>
    <m/>
    <m/>
    <m/>
    <n v="2000"/>
    <m/>
    <m/>
    <m/>
  </r>
  <r>
    <s v="Комиссионные вознаграждения агентам&quot;SCRATCH 2011&quot;комиссионные вознаграждения за продажу (&quot;SCRATCH 2011&quot;)"/>
    <n v="2011"/>
    <x v="0"/>
    <s v="Р"/>
    <x v="1"/>
    <x v="9"/>
    <x v="9"/>
    <s v="&quot;SCRATCH 2011&quot;"/>
    <s v="&quot;SCRATCH 2011&quot;"/>
    <s v="комиссионные вознаграждения за продажу (&quot;SCRATCH 2011&quot;)"/>
    <s v="selling commission (&quot;SCRATCH 2011&quot;)"/>
    <m/>
    <e v="#DIV/0!"/>
    <m/>
    <n v="1000"/>
    <n v="1000"/>
    <m/>
    <m/>
    <n v="1000"/>
    <m/>
    <m/>
    <m/>
    <n v="1000"/>
    <m/>
    <m/>
    <m/>
    <n v="1000"/>
    <m/>
    <m/>
    <m/>
  </r>
  <r>
    <s v="Комиссионные вознаграждения агентам&quot;6 из 40 и Джокер&quot;Комиссионные вознаграждения за выплату выигрыша (&quot;6 из 40 и Джокер&quot;)"/>
    <n v="2011"/>
    <x v="0"/>
    <s v="Р"/>
    <x v="1"/>
    <x v="9"/>
    <x v="9"/>
    <s v="&quot;6 из 40 и Джокер&quot;"/>
    <s v="&quot;6 out of 40 and Joker&quot;"/>
    <s v="Комиссионные вознаграждения за выплату выигрыша (&quot;6 из 40 и Джокер&quot;)"/>
    <s v="payout commission (&quot;6 out of 40 and Joker&quot;)"/>
    <m/>
    <e v="#DIV/0!"/>
    <m/>
    <n v="21000.000000000004"/>
    <n v="21000.000000000004"/>
    <m/>
    <m/>
    <n v="21000.000000000004"/>
    <m/>
    <m/>
    <m/>
    <n v="21000.000000000004"/>
    <m/>
    <m/>
    <m/>
    <n v="21000.000000000004"/>
    <m/>
    <m/>
    <m/>
  </r>
  <r>
    <s v="Комиссионные вознаграждения агентам&quot;6 из 40 и Джокер&quot;Комиссионные вознаграждения за продажу (&quot;6 из 40 и Джокер&quot;)"/>
    <n v="2011"/>
    <x v="0"/>
    <s v="Р"/>
    <x v="1"/>
    <x v="9"/>
    <x v="9"/>
    <s v="&quot;6 из 40 и Джокер&quot;"/>
    <s v="&quot;6 out of 40 and Joker&quot;"/>
    <s v="Комиссионные вознаграждения за продажу (&quot;6 из 40 и Джокер&quot;)"/>
    <s v="selling commission &quot;6 out of 40 and Joker&quot;)"/>
    <m/>
    <e v="#DIV/0!"/>
    <m/>
    <n v="0"/>
    <m/>
    <m/>
    <m/>
    <n v="0"/>
    <m/>
    <m/>
    <m/>
    <n v="0"/>
    <m/>
    <m/>
    <m/>
    <n v="0"/>
    <m/>
    <m/>
    <m/>
  </r>
  <r>
    <s v="Комиссионные вознаграждения агентам&quot;6 из 40 и Джокер&quot;Премиальные вознаграждения (&quot;6 из 40 и Джокер&quot;)"/>
    <n v="2011"/>
    <x v="0"/>
    <s v="Р"/>
    <x v="1"/>
    <x v="9"/>
    <x v="9"/>
    <s v="&quot;6 из 40 и Джокер&quot;"/>
    <s v="&quot;6 out of 40 and Joker&quot;"/>
    <s v="Премиальные вознаграждения (&quot;6 из 40 и Джокер&quot;)"/>
    <s v="premium pay (&quot;6 out of 40 and Joker&quot;)"/>
    <m/>
    <e v="#DIV/0!"/>
    <m/>
    <n v="0"/>
    <m/>
    <m/>
    <m/>
    <n v="0"/>
    <m/>
    <m/>
    <m/>
    <n v="0"/>
    <m/>
    <m/>
    <m/>
    <n v="0"/>
    <m/>
    <m/>
    <m/>
  </r>
  <r>
    <s v="Мотивационная программа для партнеров Мотивационная программа для агентов"/>
    <n v="2011"/>
    <x v="2"/>
    <s v="Р"/>
    <x v="3"/>
    <x v="10"/>
    <x v="10"/>
    <s v="Мотивационная программа для агентов"/>
    <s v="Motivation programm for Agents"/>
    <m/>
    <n v="0"/>
    <m/>
    <e v="#DIV/0!"/>
    <m/>
    <n v="0"/>
    <m/>
    <m/>
    <m/>
    <n v="0"/>
    <m/>
    <m/>
    <m/>
    <n v="0"/>
    <m/>
    <m/>
    <m/>
    <n v="0"/>
    <m/>
    <m/>
    <m/>
  </r>
  <r>
    <s v="Мотивационная программа для партнеров Мотивационная программа для продавцов (&quot;6 из 40&quot;)"/>
    <n v="2011"/>
    <x v="2"/>
    <s v="Р"/>
    <x v="3"/>
    <x v="10"/>
    <x v="10"/>
    <s v="Мотивационная программа для продавцов (&quot;6 из 40&quot;)"/>
    <s v="Motivation programm for lottery sales persons (&quot;6 out of 40&quot;)"/>
    <m/>
    <n v="0"/>
    <m/>
    <e v="#DIV/0!"/>
    <m/>
    <n v="0"/>
    <m/>
    <m/>
    <m/>
    <n v="0"/>
    <m/>
    <m/>
    <m/>
    <n v="0"/>
    <m/>
    <m/>
    <m/>
    <n v="0"/>
    <m/>
    <m/>
    <m/>
  </r>
  <r>
    <s v="Мотивационная программа для партнеров Мотивационная программа для продавцов (&quot;Джокер&quot;)"/>
    <n v="2011"/>
    <x v="2"/>
    <s v="Р"/>
    <x v="3"/>
    <x v="10"/>
    <x v="10"/>
    <s v="Мотивационная программа для продавцов (&quot;Джокер&quot;)"/>
    <s v="Motivation programm for lottery sales persons (&quot;Joker&quot;)"/>
    <m/>
    <n v="0"/>
    <m/>
    <e v="#DIV/0!"/>
    <m/>
    <n v="0"/>
    <m/>
    <m/>
    <m/>
    <n v="0"/>
    <m/>
    <m/>
    <m/>
    <n v="0"/>
    <m/>
    <m/>
    <m/>
    <n v="0"/>
    <m/>
    <m/>
    <m/>
  </r>
  <r>
    <s v="Кредиторская задолженность агентам"/>
    <n v="2011"/>
    <x v="1"/>
    <s v="Р"/>
    <x v="2"/>
    <x v="11"/>
    <x v="11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Дебиторская задолженность агентов*"/>
    <n v="2011"/>
    <x v="2"/>
    <m/>
    <x v="0"/>
    <x v="12"/>
    <x v="12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Термобумага "/>
    <n v="2011"/>
    <x v="3"/>
    <s v="Р"/>
    <x v="1"/>
    <x v="13"/>
    <x v="13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Игровые бланки"/>
    <n v="2011"/>
    <x v="3"/>
    <s v="Р"/>
    <x v="1"/>
    <x v="14"/>
    <x v="1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Игровые бланки"/>
    <n v="2011"/>
    <x v="0"/>
    <s v="Р"/>
    <x v="1"/>
    <x v="14"/>
    <x v="1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пиртовые салфетки"/>
    <n v="2011"/>
    <x v="3"/>
    <s v="Р"/>
    <x v="1"/>
    <x v="15"/>
    <x v="1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пиртовые салфетки"/>
    <n v="2011"/>
    <x v="3"/>
    <s v="Р"/>
    <x v="1"/>
    <x v="15"/>
    <x v="1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Бланки лотерейных билетов &quot;SCRATCH 2011&quot;"/>
    <n v="2011"/>
    <x v="0"/>
    <s v="Р"/>
    <x v="3"/>
    <x v="16"/>
    <x v="16"/>
    <m/>
    <n v="0"/>
    <m/>
    <n v="0"/>
    <m/>
    <e v="#DIV/0!"/>
    <m/>
    <n v="120"/>
    <n v="10"/>
    <n v="10"/>
    <n v="10"/>
    <n v="30"/>
    <n v="10"/>
    <n v="10"/>
    <n v="10"/>
    <n v="60"/>
    <n v="10"/>
    <n v="10"/>
    <n v="10"/>
    <n v="90"/>
    <n v="10"/>
    <n v="10"/>
    <n v="10"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2400"/>
    <n v="300"/>
    <n v="300"/>
    <m/>
    <n v="600"/>
    <n v="300"/>
    <n v="300"/>
    <m/>
    <n v="1200"/>
    <n v="300"/>
    <n v="300"/>
    <m/>
    <n v="1800"/>
    <n v="300"/>
    <n v="300"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&quot;6 из 40&quot;"/>
    <n v="2011"/>
    <x v="2"/>
    <s v="Р"/>
    <x v="3"/>
    <x v="17"/>
    <x v="17"/>
    <s v="&quot;6 из 40&quot;"/>
    <s v="&quot;6 out of 40&quot;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&quot;Джокер&quot;"/>
    <n v="2011"/>
    <x v="2"/>
    <s v="Р"/>
    <x v="3"/>
    <x v="17"/>
    <x v="17"/>
    <s v="&quot;Джокер&quot;"/>
    <s v="&quot;Joker&quot;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но-информационные материалыАкции"/>
    <n v="2011"/>
    <x v="0"/>
    <s v="Р"/>
    <x v="3"/>
    <x v="17"/>
    <x v="17"/>
    <s v="Акции"/>
    <s v="BTL"/>
    <m/>
    <n v="0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10000"/>
    <n v="5000"/>
    <n v="5000"/>
    <m/>
    <n v="10000"/>
    <m/>
    <m/>
    <m/>
    <n v="10000"/>
    <m/>
    <m/>
    <m/>
    <n v="1000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10000"/>
    <m/>
    <m/>
    <m/>
    <n v="0"/>
    <n v="5000"/>
    <n v="5000"/>
    <m/>
    <n v="10000"/>
    <m/>
    <m/>
    <m/>
    <n v="1000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10000"/>
    <m/>
    <m/>
    <m/>
    <n v="0"/>
    <m/>
    <m/>
    <m/>
    <n v="0"/>
    <n v="5000"/>
    <n v="5000"/>
    <m/>
    <n v="1000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10000"/>
    <m/>
    <m/>
    <m/>
    <n v="0"/>
    <m/>
    <m/>
    <m/>
    <n v="0"/>
    <m/>
    <m/>
    <m/>
    <n v="0"/>
    <n v="5000"/>
    <n v="5000"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изводство рекламы"/>
    <n v="2011"/>
    <x v="0"/>
    <s v="Р"/>
    <x v="3"/>
    <x v="18"/>
    <x v="18"/>
    <s v="&quot;6 из 40&quot;"/>
    <s v="&quot;6 out of 40&quot;"/>
    <s v="Производство рекламы"/>
    <s v="Advertising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Наружная реклама"/>
    <n v="2011"/>
    <x v="0"/>
    <s v="Р"/>
    <x v="3"/>
    <x v="18"/>
    <x v="18"/>
    <s v="&quot;6 из 40&quot;"/>
    <s v="&quot;6 out of 40&quot;"/>
    <s v="Наружная реклама"/>
    <s v="Outdoor advertising"/>
    <m/>
    <e v="#DIV/0!"/>
    <m/>
    <n v="0"/>
    <m/>
    <m/>
    <m/>
    <n v="0"/>
    <m/>
    <m/>
    <m/>
    <n v="0"/>
    <m/>
    <m/>
    <m/>
    <n v="0"/>
    <m/>
    <m/>
    <m/>
  </r>
  <r>
    <s v="Реклама&quot;6 из 40&quot;Наружная реклама"/>
    <n v="2011"/>
    <x v="0"/>
    <s v="Р"/>
    <x v="3"/>
    <x v="18"/>
    <x v="18"/>
    <s v="&quot;6 из 40&quot;"/>
    <s v="&quot;6 out of 40&quot;"/>
    <s v="Наружная реклама"/>
    <s v="Outdoor advertising"/>
    <m/>
    <e v="#DIV/0!"/>
    <m/>
    <n v="0"/>
    <m/>
    <m/>
    <m/>
    <n v="0"/>
    <m/>
    <m/>
    <m/>
    <n v="0"/>
    <m/>
    <m/>
    <m/>
    <n v="0"/>
    <m/>
    <m/>
    <m/>
  </r>
  <r>
    <s v="Реклама&quot;6 из 40&quot;Наружная реклама"/>
    <n v="2011"/>
    <x v="0"/>
    <s v="Р"/>
    <x v="3"/>
    <x v="18"/>
    <x v="18"/>
    <s v="&quot;6 из 40&quot;"/>
    <s v="&quot;6 out of 40&quot;"/>
    <s v="Наружная реклама"/>
    <s v="Outdoor advertising"/>
    <m/>
    <e v="#DIV/0!"/>
    <m/>
    <n v="0"/>
    <m/>
    <m/>
    <m/>
    <n v="0"/>
    <m/>
    <m/>
    <m/>
    <n v="0"/>
    <m/>
    <m/>
    <m/>
    <n v="0"/>
    <m/>
    <m/>
    <m/>
  </r>
  <r>
    <s v="Реклама&quot;6 из 40&quot;Наружная реклама"/>
    <n v="2011"/>
    <x v="0"/>
    <s v="Р"/>
    <x v="3"/>
    <x v="18"/>
    <x v="18"/>
    <s v="&quot;6 из 40&quot;"/>
    <s v="&quot;6 out of 40&quot;"/>
    <s v="Наружная реклама"/>
    <s v="Outdoor advertising"/>
    <m/>
    <e v="#DIV/0!"/>
    <m/>
    <n v="0"/>
    <m/>
    <m/>
    <m/>
    <n v="0"/>
    <m/>
    <m/>
    <m/>
    <n v="0"/>
    <m/>
    <m/>
    <m/>
    <n v="0"/>
    <m/>
    <m/>
    <m/>
  </r>
  <r>
    <s v="Реклама&quot;6 из 40&quot;Наружная реклама"/>
    <n v="2011"/>
    <x v="0"/>
    <s v="Р"/>
    <x v="3"/>
    <x v="18"/>
    <x v="18"/>
    <s v="&quot;6 из 40&quot;"/>
    <s v="&quot;6 out of 40&quot;"/>
    <s v="Наружная реклама"/>
    <s v="Outdoor advertising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Промо-акции"/>
    <n v="2011"/>
    <x v="0"/>
    <s v="Р"/>
    <x v="3"/>
    <x v="18"/>
    <x v="18"/>
    <s v="&quot;6 из 40&quot;"/>
    <s v="&quot;6 out of 40&quot;"/>
    <s v="Промо-акции"/>
    <s v="BTL (promo-actions)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20000"/>
    <n v="20000"/>
    <m/>
    <m/>
    <n v="20000"/>
    <m/>
    <m/>
    <m/>
    <n v="20000"/>
    <m/>
    <m/>
    <m/>
    <n v="2000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20000"/>
    <m/>
    <m/>
    <m/>
    <n v="0"/>
    <n v="20000"/>
    <m/>
    <m/>
    <n v="20000"/>
    <m/>
    <m/>
    <m/>
    <n v="2000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40000"/>
    <m/>
    <m/>
    <m/>
    <n v="0"/>
    <m/>
    <m/>
    <m/>
    <n v="0"/>
    <m/>
    <n v="20000"/>
    <m/>
    <n v="20000"/>
    <n v="20000"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ТВ"/>
    <n v="2011"/>
    <x v="0"/>
    <s v="Р"/>
    <x v="3"/>
    <x v="18"/>
    <x v="18"/>
    <s v="&quot;6 из 40&quot;"/>
    <s v="&quot;6 out of 40&quot;"/>
    <s v="Реклама на ТВ"/>
    <s v="Advertising on TV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на радио"/>
    <n v="2011"/>
    <x v="0"/>
    <s v="Р"/>
    <x v="3"/>
    <x v="18"/>
    <x v="18"/>
    <s v="&quot;6 из 40&quot;"/>
    <s v="&quot;6 out of 40&quot;"/>
    <s v="Реклама на радио"/>
    <s v="Advertising on radio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в печатных изданиях"/>
    <n v="2011"/>
    <x v="0"/>
    <s v="Р"/>
    <x v="3"/>
    <x v="18"/>
    <x v="18"/>
    <s v="&quot;6 из 40&quot;"/>
    <s v="&quot;6 out of 40&quot;"/>
    <s v="Реклама в печатных изданиях"/>
    <s v="Advertising in magazines, newspapers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в печатных изданиях"/>
    <n v="2011"/>
    <x v="0"/>
    <s v="Р"/>
    <x v="3"/>
    <x v="18"/>
    <x v="18"/>
    <s v="&quot;6 из 40&quot;"/>
    <s v="&quot;6 out of 40&quot;"/>
    <s v="Реклама в печатных изданиях"/>
    <s v="Advertising in magazines, newspapers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в печатных изданиях"/>
    <n v="2011"/>
    <x v="0"/>
    <s v="Р"/>
    <x v="3"/>
    <x v="18"/>
    <x v="18"/>
    <s v="&quot;6 из 40&quot;"/>
    <s v="&quot;6 out of 40&quot;"/>
    <s v="Реклама в печатных изданиях"/>
    <s v="Advertising in magazines, newspapers"/>
    <m/>
    <e v="#DIV/0!"/>
    <m/>
    <n v="0"/>
    <m/>
    <m/>
    <m/>
    <n v="0"/>
    <m/>
    <m/>
    <m/>
    <n v="0"/>
    <m/>
    <m/>
    <m/>
    <n v="0"/>
    <m/>
    <m/>
    <m/>
  </r>
  <r>
    <s v="Реклама&quot;6 из 40&quot;Реклама в печатных изданиях"/>
    <n v="2011"/>
    <x v="0"/>
    <s v="Р"/>
    <x v="3"/>
    <x v="18"/>
    <x v="18"/>
    <s v="&quot;6 из 40&quot;"/>
    <s v="&quot;6 out of 40&quot;"/>
    <s v="Реклама в печатных изданиях"/>
    <s v="Advertising in magazines, newspapers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6 из 40&quot;Призовой фонд стимулирующей лотереи"/>
    <n v="2011"/>
    <x v="0"/>
    <s v="Р"/>
    <x v="3"/>
    <x v="18"/>
    <x v="18"/>
    <s v="&quot;6 из 40&quot;"/>
    <s v="&quot;6 out of 40&quot;"/>
    <s v="Призовой фонд стимулирующей лотереи"/>
    <s v="Promotional lottery prize fund"/>
    <m/>
    <e v="#DIV/0!"/>
    <m/>
    <n v="0"/>
    <m/>
    <m/>
    <m/>
    <n v="0"/>
    <m/>
    <m/>
    <m/>
    <n v="0"/>
    <m/>
    <m/>
    <m/>
    <n v="0"/>
    <m/>
    <m/>
    <m/>
  </r>
  <r>
    <s v="Реклама&quot;Джокер&quot;Сувенирная продукция"/>
    <n v="2011"/>
    <x v="0"/>
    <s v="Р"/>
    <x v="3"/>
    <x v="18"/>
    <x v="18"/>
    <s v="&quot;Джокер&quot;"/>
    <s v="&quot;Joker&quot;"/>
    <s v="Сувенирная продукция"/>
    <s v="Souvenir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Сувенирная продукция"/>
    <n v="2011"/>
    <x v="0"/>
    <s v="Р"/>
    <x v="3"/>
    <x v="18"/>
    <x v="18"/>
    <s v="&quot;6 из 40&quot;"/>
    <s v="&quot;6 out of 40&quot;"/>
    <s v="Сувенирная продукция"/>
    <s v="Souvenir production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Джокер&quot;Прочая реклама"/>
    <n v="2011"/>
    <x v="0"/>
    <s v="Р"/>
    <x v="3"/>
    <x v="18"/>
    <x v="18"/>
    <s v="&quot;Джокер&quot;"/>
    <s v="&quot;Joker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SCRATCH 2011&quot;Прочая реклама"/>
    <n v="2011"/>
    <x v="0"/>
    <s v="Р"/>
    <x v="3"/>
    <x v="18"/>
    <x v="18"/>
    <s v="&quot;SCRATCH 2011&quot;"/>
    <s v="&quot;SCRATCH 2011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Реклама&quot;6 из 40&quot;Прочая реклама"/>
    <n v="2011"/>
    <x v="0"/>
    <s v="Р"/>
    <x v="3"/>
    <x v="18"/>
    <x v="18"/>
    <s v="&quot;6 из 40&quot;"/>
    <s v="&quot;6 out of 40&quot;"/>
    <s v="Прочая реклама"/>
    <s v="Other costs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Джокер&quot;Единовременные дотации в Призовой фонд лотереи (&quot;Джокер&quot;)"/>
    <n v="2011"/>
    <x v="0"/>
    <s v="Р"/>
    <x v="1"/>
    <x v="19"/>
    <x v="19"/>
    <s v="&quot;Джокер&quot;"/>
    <s v="&quot;Joker&quot;"/>
    <s v="Единовременные дотации в Призовой фонд лотереи (&quot;Джокер&quot;)"/>
    <s v="One-time dotations to the Lottery prize fund (&quot;Joker&quot;)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6 из 40&quot;Единовременные дотации в Призовой фонд лотереи (&quot;6 из 40&quot;)"/>
    <n v="2011"/>
    <x v="0"/>
    <s v="Р"/>
    <x v="1"/>
    <x v="19"/>
    <x v="19"/>
    <s v="&quot;6 из 40&quot;"/>
    <s v="&quot;6 out of 40&quot;"/>
    <s v="Единовременные дотации в Призовой фонд лотереи (&quot;6 из 40&quot;)"/>
    <s v="One-time dotations to the Lottery prize fund (&quot;6 out of 40&quot;)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6 из 40&quot;Дотации в Призовой фонд лотереи по бесплатным ставкам"/>
    <n v="2011"/>
    <x v="0"/>
    <s v="Р"/>
    <x v="1"/>
    <x v="19"/>
    <x v="19"/>
    <s v="&quot;6 из 40&quot;"/>
    <s v="&quot;6 out of 40&quot;"/>
    <s v="Дотации в Призовой фонд лотереи по бесплатным ставкам"/>
    <s v="Dotations to the Lottery prize fund on free tips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Джокер&quot;Дотации в Призовой фонд лотереи по округлениям (&quot;Джокер&quot;)"/>
    <n v="2011"/>
    <x v="0"/>
    <s v="Р"/>
    <x v="1"/>
    <x v="19"/>
    <x v="19"/>
    <s v="&quot;Джокер&quot;"/>
    <s v="&quot;Joker&quot;"/>
    <s v="Дотации в Призовой фонд лотереи по округлениям (&quot;Джокер&quot;)"/>
    <s v="Dotations to the Lottery prize fund on rounding difference (&quot;Joker&quot;)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6 из 40&quot;Дотации в Призовой фонд лотереи по округлениям (&quot;6 из 40&quot;)"/>
    <n v="2011"/>
    <x v="0"/>
    <s v="Р"/>
    <x v="1"/>
    <x v="19"/>
    <x v="19"/>
    <s v="&quot;6 из 40&quot;"/>
    <s v="&quot;6 out of 40&quot;"/>
    <s v="Дотации в Призовой фонд лотереи по округлениям (&quot;6 из 40&quot;)"/>
    <s v="Dotations to the Lottery prize fund on rounding difference (&quot;6 out of 40&quot;)"/>
    <m/>
    <e v="#DIV/0!"/>
    <m/>
    <n v="0"/>
    <m/>
    <m/>
    <m/>
    <n v="0"/>
    <m/>
    <m/>
    <m/>
    <n v="0"/>
    <m/>
    <m/>
    <m/>
    <n v="0"/>
    <m/>
    <m/>
    <m/>
  </r>
  <r>
    <s v="Консультационные услугиКонсультационные услуги (ОМ)"/>
    <n v="2011"/>
    <x v="0"/>
    <s v="Р"/>
    <x v="3"/>
    <x v="20"/>
    <x v="20"/>
    <s v="Консультационные услуги (ОМ)"/>
    <s v="Consulting (MD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ОМ)"/>
    <n v="2011"/>
    <x v="0"/>
    <s v="Р"/>
    <x v="3"/>
    <x v="21"/>
    <x v="21"/>
    <s v="ДМС (ОМ)"/>
    <s v="Voluntary medical insurance (MD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ОП)"/>
    <n v="2011"/>
    <x v="2"/>
    <s v="Р"/>
    <x v="3"/>
    <x v="21"/>
    <x v="21"/>
    <s v="ДМС (ОП)"/>
    <s v="Voluntary medical insurance (SD)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М)суточные"/>
    <n v="2011"/>
    <x v="0"/>
    <s v="Р"/>
    <x v="3"/>
    <x v="22"/>
    <x v="22"/>
    <s v="командировочные расходы (ОМ)"/>
    <s v="Business trip costs (MD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М)проживание"/>
    <n v="2011"/>
    <x v="0"/>
    <s v="Р"/>
    <x v="3"/>
    <x v="22"/>
    <x v="22"/>
    <s v="командировочные расходы (ОМ)"/>
    <s v="Business trip costs (MD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М)проезд"/>
    <n v="2011"/>
    <x v="0"/>
    <s v="Р"/>
    <x v="3"/>
    <x v="22"/>
    <x v="22"/>
    <s v="командировочные расходы (ОМ)"/>
    <s v="Business trip costs (MD)"/>
    <s v="проезд"/>
    <s v="transit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М)прочие"/>
    <n v="2011"/>
    <x v="0"/>
    <s v="Р"/>
    <x v="3"/>
    <x v="22"/>
    <x v="22"/>
    <s v="командировочные расходы (ОМ)"/>
    <s v="Business trip costs (MD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П)суточные"/>
    <n v="2011"/>
    <x v="2"/>
    <s v="Р"/>
    <x v="3"/>
    <x v="22"/>
    <x v="22"/>
    <s v="командировочные расходы (ОП)"/>
    <s v="Business trip costs (SD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П)проживание"/>
    <n v="2011"/>
    <x v="2"/>
    <s v="Р"/>
    <x v="3"/>
    <x v="22"/>
    <x v="22"/>
    <s v="командировочные расходы (ОП)"/>
    <s v="Business trip costs (SD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П)проезд"/>
    <n v="2011"/>
    <x v="2"/>
    <s v="Р"/>
    <x v="3"/>
    <x v="22"/>
    <x v="22"/>
    <s v="командировочные расходы (ОП)"/>
    <s v="Business trip costs (SD)"/>
    <s v="проезд"/>
    <s v="transit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ОП)прочие"/>
    <n v="2011"/>
    <x v="2"/>
    <s v="Р"/>
    <x v="3"/>
    <x v="22"/>
    <x v="22"/>
    <s v="командировочные расходы (ОП)"/>
    <s v="Business trip costs (SD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Обучение партнеров"/>
    <n v="2011"/>
    <x v="2"/>
    <s v="Р"/>
    <x v="3"/>
    <x v="23"/>
    <x v="23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ГСМ"/>
    <n v="2011"/>
    <x v="2"/>
    <s v="Р"/>
    <x v="3"/>
    <x v="24"/>
    <x v="24"/>
    <s v="Содержание автотранспорта (ОП)"/>
    <s v="Corporate vehicles maintenance (SD)"/>
    <s v="ГСМ"/>
    <s v="PETROLEUM PRODUCTS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Мойка а/м"/>
    <n v="2011"/>
    <x v="2"/>
    <s v="Р"/>
    <x v="3"/>
    <x v="24"/>
    <x v="24"/>
    <s v="Содержание автотранспорта (ОП)"/>
    <s v="Corporate vehicles maintenance (SD)"/>
    <s v="Мойка а/м"/>
    <s v="car wash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Стоянка а/м"/>
    <n v="2011"/>
    <x v="2"/>
    <s v="Р"/>
    <x v="3"/>
    <x v="24"/>
    <x v="24"/>
    <s v="Содержание автотранспорта (ОП)"/>
    <s v="Corporate vehicles maintenance (SD)"/>
    <s v="Стоянка а/м"/>
    <s v="car parking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Техническое обслуживание"/>
    <n v="2011"/>
    <x v="2"/>
    <s v="Р"/>
    <x v="3"/>
    <x v="24"/>
    <x v="24"/>
    <s v="Содержание автотранспорта (ОП)"/>
    <s v="Corporate vehicles maintenance (SD)"/>
    <s v="Техническое обслуживание"/>
    <s v=" technical services for car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Ремонт и шиномонтаж а/м"/>
    <n v="2011"/>
    <x v="2"/>
    <s v="Р"/>
    <x v="3"/>
    <x v="24"/>
    <x v="24"/>
    <s v="Содержание автотранспорта (ОП)"/>
    <s v="Corporate vehicles maintenance (SD)"/>
    <s v="Ремонт и шиномонтаж а/м"/>
    <s v="car repair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Система безопасности а/м"/>
    <n v="2011"/>
    <x v="2"/>
    <s v="Р"/>
    <x v="3"/>
    <x v="24"/>
    <x v="24"/>
    <s v="Содержание автотранспорта (ОП)"/>
    <s v="Corporate vehicles maintenance (SD)"/>
    <s v="Система безопасности а/м"/>
    <s v="car security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ОП)Материалы для обслуживания а/м"/>
    <n v="2011"/>
    <x v="2"/>
    <s v="Р"/>
    <x v="3"/>
    <x v="24"/>
    <x v="24"/>
    <s v="Содержание автотранспорта (ОП)"/>
    <s v="Corporate vehicles maintenance (SD)"/>
    <s v="Материалы для обслуживания а/м"/>
    <s v="others"/>
    <m/>
    <e v="#DIV/0!"/>
    <m/>
    <n v="0"/>
    <m/>
    <m/>
    <m/>
    <n v="0"/>
    <m/>
    <m/>
    <m/>
    <n v="0"/>
    <m/>
    <m/>
    <m/>
    <n v="0"/>
    <m/>
    <m/>
    <m/>
  </r>
  <r>
    <s v="Расходы на торговых представителей"/>
    <n v="2011"/>
    <x v="2"/>
    <s v="Р"/>
    <x v="3"/>
    <x v="25"/>
    <x v="2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ОМ)"/>
    <n v="2011"/>
    <x v="0"/>
    <s v="Р"/>
    <x v="3"/>
    <x v="26"/>
    <x v="26"/>
    <s v="представительские расходы (ОМ)"/>
    <s v="Hospitality expenses (MD)"/>
    <m/>
    <n v="0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ОП)"/>
    <n v="2011"/>
    <x v="2"/>
    <s v="Р"/>
    <x v="3"/>
    <x v="26"/>
    <x v="26"/>
    <s v="представительские расходы (ОП)"/>
    <s v="Hospitality expenses (SD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М)Приобретение компьютерного оборудования/имущества (ОМ)"/>
    <n v="2011"/>
    <x v="0"/>
    <s v="Р"/>
    <x v="2"/>
    <x v="27"/>
    <x v="27"/>
    <s v="приобретение  оборудования/имущества (ОМ)"/>
    <s v="Equipment/property acquisition (MD)"/>
    <s v="Приобретение компьютерного оборудования/имущества (ОМ)"/>
    <s v="Computer equipment/property acquisition (M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М)Приобретение прочего оборудования/имущества (ОМ)"/>
    <n v="2011"/>
    <x v="0"/>
    <s v="Р"/>
    <x v="2"/>
    <x v="27"/>
    <x v="27"/>
    <s v="приобретение  оборудования/имущества (ОМ)"/>
    <s v="Equipment/property acquisition (MD)"/>
    <s v="Приобретение прочего оборудования/имущества (ОМ)"/>
    <s v="Other equipment/property acuisition (M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М)Монтаж оборудования/имущества (ОМ)"/>
    <n v="2011"/>
    <x v="0"/>
    <s v="Р"/>
    <x v="2"/>
    <x v="27"/>
    <x v="27"/>
    <s v="приобретение  оборудования/имущества (ОМ)"/>
    <s v="Equipment/property acquisition (MD)"/>
    <s v="Монтаж оборудования/имущества (ОМ)"/>
    <s v="Equipment/property installation (M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П)Приобретение компьютерного оборудования/имущества (ОП)"/>
    <n v="2011"/>
    <x v="2"/>
    <s v="Р"/>
    <x v="2"/>
    <x v="27"/>
    <x v="27"/>
    <s v="приобретение  оборудования/имущества (ОП)"/>
    <s v="Equipment/property acquisition (SD)"/>
    <s v="Приобретение компьютерного оборудования/имущества (ОП)"/>
    <s v="Computer equipment/property acquisition (S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П)Приобретение прочего оборудования/имущества (ОП)"/>
    <n v="2011"/>
    <x v="2"/>
    <s v="Р"/>
    <x v="2"/>
    <x v="27"/>
    <x v="27"/>
    <s v="приобретение  оборудования/имущества (ОП)"/>
    <s v="Equipment/property acquisition (SD)"/>
    <s v="Приобретение прочего оборудования/имущества (ОП)"/>
    <s v="Other equipment/property acuisition (S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ОП)Монтаж оборудования/имущества (ОП)"/>
    <n v="2011"/>
    <x v="2"/>
    <s v="Р"/>
    <x v="2"/>
    <x v="27"/>
    <x v="27"/>
    <s v="приобретение  оборудования/имущества (ОП)"/>
    <s v="Equipment/property acquisition (SD)"/>
    <s v="Монтаж оборудования/имущества (ОП)"/>
    <s v="Equipment/property installation (SD)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ОМ)"/>
    <n v="2011"/>
    <x v="0"/>
    <s v="Р"/>
    <x v="3"/>
    <x v="28"/>
    <x v="28"/>
    <s v="Информационная поддержка (ОМ)"/>
    <s v="Costs on informational  support (M&amp;SD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ОП)"/>
    <n v="2011"/>
    <x v="2"/>
    <s v="Р"/>
    <x v="3"/>
    <x v="28"/>
    <x v="28"/>
    <s v="Информационная поддержка (ОП)"/>
    <s v="Costs on informational  support (M&amp;S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М)"/>
    <n v="2011"/>
    <x v="0"/>
    <s v="Р"/>
    <x v="2"/>
    <x v="29"/>
    <x v="29"/>
    <s v="Покупка МПЗ (ОМ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М)"/>
    <n v="2011"/>
    <x v="0"/>
    <s v="Р"/>
    <x v="2"/>
    <x v="29"/>
    <x v="29"/>
    <s v="Покупка МПЗ (ОМ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М)"/>
    <n v="2011"/>
    <x v="0"/>
    <s v="Р"/>
    <x v="2"/>
    <x v="29"/>
    <x v="29"/>
    <s v="Покупка МПЗ (ОМ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М)"/>
    <n v="2011"/>
    <x v="0"/>
    <s v="Р"/>
    <x v="1"/>
    <x v="30"/>
    <x v="30"/>
    <s v="списание МПЗ (ОМ)"/>
    <s v="Inventories writing off (M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М)"/>
    <n v="2011"/>
    <x v="0"/>
    <s v="Р"/>
    <x v="1"/>
    <x v="30"/>
    <x v="30"/>
    <s v="списание МПЗ (ОМ)"/>
    <s v="Inventories writing off (M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М)"/>
    <n v="2011"/>
    <x v="0"/>
    <s v="Р"/>
    <x v="1"/>
    <x v="30"/>
    <x v="30"/>
    <s v="списание МПЗ (ОМ)"/>
    <s v="Inventories writing off (M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П)"/>
    <n v="2011"/>
    <x v="2"/>
    <s v="Р"/>
    <x v="2"/>
    <x v="29"/>
    <x v="29"/>
    <s v="Покупка МПЗ (ОП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П)"/>
    <n v="2011"/>
    <x v="2"/>
    <s v="Р"/>
    <x v="2"/>
    <x v="29"/>
    <x v="29"/>
    <s v="Покупка МПЗ (ОП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ОП)"/>
    <n v="2011"/>
    <x v="2"/>
    <s v="Р"/>
    <x v="2"/>
    <x v="29"/>
    <x v="29"/>
    <s v="Покупка МПЗ (ОП)"/>
    <s v="Inventories' purchase (M&amp;S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П)"/>
    <n v="2011"/>
    <x v="2"/>
    <s v="Р"/>
    <x v="1"/>
    <x v="30"/>
    <x v="30"/>
    <s v="списание МПЗ (ОП)"/>
    <s v="Inventories writing off (S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П)"/>
    <n v="2011"/>
    <x v="2"/>
    <s v="Р"/>
    <x v="1"/>
    <x v="30"/>
    <x v="30"/>
    <s v="списание МПЗ (ОП)"/>
    <s v="Inventories writing off (S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ОП)"/>
    <n v="2011"/>
    <x v="2"/>
    <s v="Р"/>
    <x v="1"/>
    <x v="30"/>
    <x v="30"/>
    <s v="списание МПЗ (ОП)"/>
    <s v="Inventories writing off (S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ОМ)"/>
    <n v="2011"/>
    <x v="0"/>
    <s v="Р"/>
    <x v="2"/>
    <x v="31"/>
    <x v="31"/>
    <s v="обучение сотрудников (ОМ)"/>
    <s v="employees' training (M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ОМ)"/>
    <n v="2011"/>
    <x v="0"/>
    <s v="Р"/>
    <x v="1"/>
    <x v="31"/>
    <x v="31"/>
    <s v="обучение сотрудников (ОМ)"/>
    <s v="employees' training (M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ОП)"/>
    <n v="2011"/>
    <x v="2"/>
    <s v="Р"/>
    <x v="2"/>
    <x v="31"/>
    <x v="31"/>
    <s v="обучение сотрудников (ОП)"/>
    <s v="employees' training (S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ОП)"/>
    <n v="2011"/>
    <x v="2"/>
    <s v="Р"/>
    <x v="1"/>
    <x v="31"/>
    <x v="31"/>
    <s v="обучение сотрудников (ОП)"/>
    <s v="employees' training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ОМ)"/>
    <n v="2011"/>
    <x v="0"/>
    <s v="Р"/>
    <x v="2"/>
    <x v="32"/>
    <x v="32"/>
    <s v="Заработная плата (ОМ)"/>
    <s v="salary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ОМ)"/>
    <n v="2011"/>
    <x v="0"/>
    <s v="Р"/>
    <x v="2"/>
    <x v="32"/>
    <x v="32"/>
    <s v="НДФЛ (ОМ)"/>
    <s v="Personal Income Tax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ОМ)"/>
    <n v="2011"/>
    <x v="0"/>
    <s v="Р"/>
    <x v="2"/>
    <x v="32"/>
    <x v="32"/>
    <s v="Прочие выплаты (ОМ)"/>
    <s v="compensation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ОМ)"/>
    <n v="2011"/>
    <x v="0"/>
    <s v="Р"/>
    <x v="1"/>
    <x v="32"/>
    <x v="32"/>
    <s v="Заработная плата (ОМ)"/>
    <s v="salary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ОМ)"/>
    <n v="2011"/>
    <x v="0"/>
    <s v="Р"/>
    <x v="1"/>
    <x v="32"/>
    <x v="32"/>
    <s v="Прочие выплаты (ОМ)"/>
    <s v="compensation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ОП)"/>
    <n v="2011"/>
    <x v="2"/>
    <s v="Р"/>
    <x v="2"/>
    <x v="32"/>
    <x v="32"/>
    <s v="Заработная плата (ОП)"/>
    <s v="salary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ОП)"/>
    <n v="2011"/>
    <x v="2"/>
    <s v="Р"/>
    <x v="2"/>
    <x v="32"/>
    <x v="32"/>
    <s v="НДФЛ (ОП)"/>
    <s v="Personal Income Tax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ОП)"/>
    <n v="2011"/>
    <x v="2"/>
    <s v="Р"/>
    <x v="2"/>
    <x v="32"/>
    <x v="32"/>
    <s v="Прочие выплаты (ОП)"/>
    <s v="compensation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ОП)"/>
    <n v="2011"/>
    <x v="2"/>
    <s v="Р"/>
    <x v="1"/>
    <x v="32"/>
    <x v="32"/>
    <s v="Заработная плата (ОП)"/>
    <s v="salary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ОП)"/>
    <n v="2011"/>
    <x v="2"/>
    <s v="Р"/>
    <x v="1"/>
    <x v="32"/>
    <x v="32"/>
    <s v="Прочие выплаты (ОП)"/>
    <s v="compensation (S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ОМ)"/>
    <n v="2011"/>
    <x v="1"/>
    <s v="Р"/>
    <x v="2"/>
    <x v="33"/>
    <x v="33"/>
    <s v="налоги с ФОТ (ОМ)"/>
    <s v="Payroll taxes (M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ОМ)"/>
    <n v="2011"/>
    <x v="1"/>
    <s v="Р"/>
    <x v="1"/>
    <x v="33"/>
    <x v="33"/>
    <s v="налоги с ФОТ (ОМ)"/>
    <s v="Payroll taxes (M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ОП)"/>
    <n v="2011"/>
    <x v="1"/>
    <s v="Р"/>
    <x v="2"/>
    <x v="33"/>
    <x v="33"/>
    <s v="налоги с ФОТ (ОП)"/>
    <s v="Payroll taxes (S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ОП)"/>
    <n v="2011"/>
    <x v="1"/>
    <s v="Р"/>
    <x v="1"/>
    <x v="33"/>
    <x v="33"/>
    <s v="налоги с ФОТ (ОП)"/>
    <s v="Payroll taxes (SD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Рассылка документации агентам (ОП)"/>
    <n v="2011"/>
    <x v="2"/>
    <s v="Р"/>
    <x v="3"/>
    <x v="34"/>
    <x v="34"/>
    <s v="Рассылка документации агентам (ОП)"/>
    <s v="dispatch to agents (SD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ОП)"/>
    <n v="2011"/>
    <x v="2"/>
    <s v="Р"/>
    <x v="3"/>
    <x v="34"/>
    <x v="34"/>
    <s v="Прочая рассылка документации (ОП)"/>
    <s v="other dispatch (SD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ОМ)"/>
    <n v="2011"/>
    <x v="0"/>
    <s v="Р"/>
    <x v="3"/>
    <x v="34"/>
    <x v="34"/>
    <s v="Прочая рассылка документации (ОМ)"/>
    <s v="other dispatch (MD)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ОМ)компенсация за аренду личного а/м (ОМ)"/>
    <n v="2011"/>
    <x v="0"/>
    <s v="Р"/>
    <x v="3"/>
    <x v="35"/>
    <x v="35"/>
    <s v="прочие расходы (ОМ)"/>
    <s v="Miscellaneous expenses (MD)"/>
    <s v="компенсация за аренду личного а/м (ОМ)"/>
    <s v="Compensation for personal car rent (M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ОМ)прочие расходы отдела (ОМ)"/>
    <n v="2011"/>
    <x v="0"/>
    <s v="Р"/>
    <x v="3"/>
    <x v="35"/>
    <x v="35"/>
    <s v="прочие расходы (ОМ)"/>
    <s v="Miscellaneous expenses (MD)"/>
    <s v="прочие расходы отдела (ОМ)"/>
    <s v="Other expenses of department (M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ОП)компенсация за аренду личного а/м (ОП)"/>
    <n v="2011"/>
    <x v="2"/>
    <s v="Р"/>
    <x v="3"/>
    <x v="35"/>
    <x v="35"/>
    <s v="прочие расходы (ОП)"/>
    <s v="Miscellaneous expenses (SD)"/>
    <s v="компенсация за аренду личного а/м (ОП)"/>
    <s v="Compensation for personal car rent (S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ОП)прочие расходы отдела (ОП)"/>
    <n v="2011"/>
    <x v="2"/>
    <s v="Р"/>
    <x v="3"/>
    <x v="35"/>
    <x v="35"/>
    <s v="прочие расходы (ОП)"/>
    <s v="Miscellaneous expenses (SD)"/>
    <s v="прочие расходы отдела (ОП)"/>
    <s v="Other expenses of department (SD)"/>
    <m/>
    <e v="#DIV/0!"/>
    <m/>
    <n v="0"/>
    <m/>
    <m/>
    <m/>
    <n v="0"/>
    <m/>
    <m/>
    <m/>
    <n v="0"/>
    <m/>
    <m/>
    <m/>
    <n v="0"/>
    <m/>
    <m/>
    <m/>
  </r>
  <r>
    <s v="СтрахованиеОСАГО, КАСКО (ОП)"/>
    <n v="2011"/>
    <x v="2"/>
    <s v="Р"/>
    <x v="1"/>
    <x v="21"/>
    <x v="21"/>
    <s v="ОСАГО, КАСКО (ОП)"/>
    <s v="Car insurance (SD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ОСАГО, КАСКО (ОП)"/>
    <n v="2011"/>
    <x v="2"/>
    <s v="Р"/>
    <x v="2"/>
    <x v="21"/>
    <x v="21"/>
    <s v="ОСАГО, КАСКО (ОП)"/>
    <s v="Car insurance (SD)"/>
    <m/>
    <n v="0"/>
    <m/>
    <e v="#DIV/0!"/>
    <m/>
    <n v="0"/>
    <m/>
    <m/>
    <m/>
    <n v="0"/>
    <m/>
    <m/>
    <m/>
    <n v="0"/>
    <m/>
    <m/>
    <m/>
    <n v="0"/>
    <m/>
    <m/>
    <m/>
  </r>
  <r>
    <s v=""/>
    <m/>
    <x v="4"/>
    <m/>
    <x v="4"/>
    <x v="36"/>
    <x v="36"/>
    <m/>
    <m/>
    <m/>
    <m/>
    <m/>
    <e v="#DIV/0!"/>
    <m/>
    <n v="0"/>
    <m/>
    <m/>
    <m/>
    <n v="0"/>
    <m/>
    <m/>
    <m/>
    <n v="0"/>
    <m/>
    <m/>
    <m/>
    <n v="0"/>
    <m/>
    <m/>
    <m/>
  </r>
  <r>
    <s v="Игровые бланки"/>
    <n v="2011"/>
    <x v="3"/>
    <s v="Р"/>
    <x v="2"/>
    <x v="14"/>
    <x v="1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Игровые бланки"/>
    <n v="2011"/>
    <x v="3"/>
    <s v="Р"/>
    <x v="2"/>
    <x v="14"/>
    <x v="1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пиртовые салфетки"/>
    <n v="2011"/>
    <x v="3"/>
    <s v="Р"/>
    <x v="2"/>
    <x v="15"/>
    <x v="1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пиртовые салфетки"/>
    <n v="2011"/>
    <x v="3"/>
    <s v="Р"/>
    <x v="2"/>
    <x v="15"/>
    <x v="1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Термобумага "/>
    <n v="2011"/>
    <x v="3"/>
    <s v="Р"/>
    <x v="2"/>
    <x v="13"/>
    <x v="13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Затраты на упаковку расходных материаловУпаковочные материалы"/>
    <n v="2011"/>
    <x v="3"/>
    <s v="Р"/>
    <x v="3"/>
    <x v="37"/>
    <x v="37"/>
    <s v="Упаковочные материалы"/>
    <s v="expendable materials"/>
    <m/>
    <n v="0"/>
    <m/>
    <e v="#DIV/0!"/>
    <m/>
    <n v="0"/>
    <m/>
    <m/>
    <m/>
    <n v="0"/>
    <m/>
    <m/>
    <m/>
    <n v="0"/>
    <m/>
    <m/>
    <m/>
    <n v="0"/>
    <m/>
    <m/>
    <m/>
  </r>
  <r>
    <s v="Затраты на упаковку расходных материаловУпаковочные материалы"/>
    <n v="2011"/>
    <x v="3"/>
    <s v="Р"/>
    <x v="3"/>
    <x v="37"/>
    <x v="37"/>
    <s v="Упаковочные материалы"/>
    <s v="expendable materials"/>
    <m/>
    <n v="0"/>
    <m/>
    <e v="#DIV/0!"/>
    <m/>
    <n v="0"/>
    <m/>
    <m/>
    <m/>
    <n v="0"/>
    <m/>
    <m/>
    <m/>
    <n v="0"/>
    <m/>
    <m/>
    <m/>
    <n v="0"/>
    <m/>
    <m/>
    <m/>
  </r>
  <r>
    <s v="Затраты на упаковку расходных материаловУпаковочные материалы"/>
    <n v="2011"/>
    <x v="3"/>
    <s v="Р"/>
    <x v="3"/>
    <x v="37"/>
    <x v="37"/>
    <s v="Упаковочные материалы"/>
    <s v="expendable materials"/>
    <m/>
    <n v="0"/>
    <m/>
    <e v="#DIV/0!"/>
    <m/>
    <n v="0"/>
    <m/>
    <m/>
    <m/>
    <n v="0"/>
    <m/>
    <m/>
    <m/>
    <n v="0"/>
    <m/>
    <m/>
    <m/>
    <n v="0"/>
    <m/>
    <m/>
    <m/>
  </r>
  <r>
    <s v="Затраты на упаковку расходных материаловупаковочные работы"/>
    <n v="2011"/>
    <x v="3"/>
    <s v="Р"/>
    <x v="3"/>
    <x v="37"/>
    <x v="37"/>
    <s v="упаковочные работы"/>
    <s v="packaging work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ЛЭД)"/>
    <n v="2011"/>
    <x v="3"/>
    <s v="Р"/>
    <x v="3"/>
    <x v="34"/>
    <x v="34"/>
    <s v="Прочая рассылка документации (ЛЭД)"/>
    <s v="other dispatch (L&amp;FD)"/>
    <m/>
    <n v="0"/>
    <m/>
    <e v="#DIV/0!"/>
    <m/>
    <n v="0"/>
    <m/>
    <m/>
    <m/>
    <n v="0"/>
    <m/>
    <m/>
    <m/>
    <n v="0"/>
    <m/>
    <m/>
    <m/>
    <n v="0"/>
    <m/>
    <m/>
    <m/>
  </r>
  <r>
    <s v="Транспортные расходыДоставка расходных материалов агентам"/>
    <n v="2011"/>
    <x v="3"/>
    <s v="Р"/>
    <x v="3"/>
    <x v="38"/>
    <x v="38"/>
    <s v="Доставка расходных материалов агентам"/>
    <s v="delivery to agents"/>
    <m/>
    <n v="0"/>
    <m/>
    <e v="#DIV/0!"/>
    <m/>
    <n v="0"/>
    <m/>
    <m/>
    <m/>
    <n v="0"/>
    <m/>
    <m/>
    <m/>
    <n v="0"/>
    <m/>
    <m/>
    <m/>
    <n v="0"/>
    <m/>
    <m/>
    <m/>
  </r>
  <r>
    <s v="Транспортные расходыпрочая доставка"/>
    <n v="2011"/>
    <x v="3"/>
    <s v="Р"/>
    <x v="3"/>
    <x v="38"/>
    <x v="38"/>
    <s v="прочая доставка"/>
    <s v="other delivery"/>
    <m/>
    <n v="0"/>
    <m/>
    <e v="#DIV/0!"/>
    <m/>
    <n v="0"/>
    <m/>
    <m/>
    <m/>
    <n v="0"/>
    <m/>
    <m/>
    <m/>
    <n v="0"/>
    <m/>
    <m/>
    <m/>
    <n v="0"/>
    <m/>
    <m/>
    <m/>
  </r>
  <r>
    <s v="Услуги таможенного брокера"/>
    <n v="2011"/>
    <x v="3"/>
    <s v="Р"/>
    <x v="3"/>
    <x v="39"/>
    <x v="39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Таможенные платежиТаможенные пошлины"/>
    <n v="2011"/>
    <x v="3"/>
    <s v="Р"/>
    <x v="2"/>
    <x v="40"/>
    <x v="40"/>
    <s v="Таможенные пошлины"/>
    <s v="Customs duties"/>
    <m/>
    <n v="0"/>
    <m/>
    <e v="#DIV/0!"/>
    <m/>
    <n v="0"/>
    <m/>
    <m/>
    <m/>
    <n v="0"/>
    <m/>
    <m/>
    <m/>
    <n v="0"/>
    <m/>
    <m/>
    <m/>
    <n v="0"/>
    <m/>
    <m/>
    <m/>
  </r>
  <r>
    <s v="Таможенные платежиТаможенный НДС"/>
    <n v="2011"/>
    <x v="3"/>
    <s v="Р"/>
    <x v="2"/>
    <x v="40"/>
    <x v="40"/>
    <s v="Таможенный НДС"/>
    <s v="Customs VAT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ЛЭД)суточные"/>
    <n v="2011"/>
    <x v="3"/>
    <s v="Р"/>
    <x v="3"/>
    <x v="22"/>
    <x v="22"/>
    <s v="командировочные расходы (ЛЭД)"/>
    <s v="Business trip costs (L&amp;FD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ЛЭД)проживание"/>
    <n v="2011"/>
    <x v="3"/>
    <s v="Р"/>
    <x v="3"/>
    <x v="22"/>
    <x v="22"/>
    <s v="командировочные расходы (ЛЭД)"/>
    <s v="Business trip costs (L&amp;FD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ЛЭД)проезд"/>
    <n v="2011"/>
    <x v="3"/>
    <s v="Р"/>
    <x v="3"/>
    <x v="22"/>
    <x v="22"/>
    <s v="командировочные расходы (ЛЭД)"/>
    <s v="Business trip costs (L&amp;FD)"/>
    <s v="проезд"/>
    <s v="transit"/>
    <m/>
    <e v="#DIV/0!"/>
    <m/>
    <n v="1000"/>
    <n v="1000"/>
    <m/>
    <m/>
    <n v="1000"/>
    <m/>
    <m/>
    <m/>
    <n v="1000"/>
    <m/>
    <m/>
    <m/>
    <n v="1000"/>
    <m/>
    <m/>
    <m/>
  </r>
  <r>
    <s v="Командировочные расходыкомандировочные расходы (ЛЭД)прочие"/>
    <n v="2011"/>
    <x v="3"/>
    <s v="Р"/>
    <x v="3"/>
    <x v="22"/>
    <x v="22"/>
    <s v="командировочные расходы (ЛЭД)"/>
    <s v="Business trip costs (L&amp;FD)"/>
    <s v="прочие"/>
    <s v="others"/>
    <m/>
    <e v="#DIV/0!"/>
    <m/>
    <n v="1000"/>
    <m/>
    <m/>
    <m/>
    <n v="0"/>
    <m/>
    <n v="1000"/>
    <m/>
    <n v="1000"/>
    <m/>
    <m/>
    <m/>
    <n v="1000"/>
    <m/>
    <m/>
    <m/>
  </r>
  <r>
    <s v="Содержание офисаАренда офиса"/>
    <n v="2011"/>
    <x v="3"/>
    <s v="Р"/>
    <x v="2"/>
    <x v="41"/>
    <x v="41"/>
    <s v="Аренда офиса"/>
    <s v="office rent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Аренда офиса"/>
    <n v="2011"/>
    <x v="3"/>
    <s v="Р"/>
    <x v="1"/>
    <x v="41"/>
    <x v="41"/>
    <s v="Аренда офиса"/>
    <s v="office rent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Коммунальные услуги "/>
    <n v="2011"/>
    <x v="3"/>
    <s v="Р"/>
    <x v="3"/>
    <x v="41"/>
    <x v="41"/>
    <s v="Коммунальные услуги "/>
    <s v="communal services for the office"/>
    <m/>
    <n v="0"/>
    <m/>
    <e v="#DIV/0!"/>
    <m/>
    <n v="1000"/>
    <m/>
    <m/>
    <m/>
    <n v="0"/>
    <m/>
    <m/>
    <m/>
    <n v="0"/>
    <m/>
    <m/>
    <m/>
    <n v="0"/>
    <n v="1000"/>
    <m/>
    <m/>
  </r>
  <r>
    <s v="Содержание офисаКоммунальные услуги "/>
    <n v="2011"/>
    <x v="3"/>
    <s v="Р"/>
    <x v="3"/>
    <x v="41"/>
    <x v="41"/>
    <s v="Коммунальные услуги "/>
    <s v="communal services for the off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Уборка офиса"/>
    <n v="2011"/>
    <x v="3"/>
    <s v="Р"/>
    <x v="3"/>
    <x v="41"/>
    <x v="41"/>
    <s v="Уборка офиса"/>
    <s v="cleaning serv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Охрана офиса"/>
    <n v="2011"/>
    <x v="3"/>
    <s v="Р"/>
    <x v="3"/>
    <x v="41"/>
    <x v="41"/>
    <s v="Охрана офиса"/>
    <s v="office security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Охрана офиса"/>
    <n v="2011"/>
    <x v="3"/>
    <s v="Р"/>
    <x v="3"/>
    <x v="41"/>
    <x v="41"/>
    <s v="Охрана офиса"/>
    <s v="office security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Охрана офиса"/>
    <n v="2011"/>
    <x v="3"/>
    <s v="Р"/>
    <x v="3"/>
    <x v="41"/>
    <x v="41"/>
    <s v="Охрана офиса"/>
    <s v="office security"/>
    <m/>
    <n v="0"/>
    <m/>
    <e v="#DIV/0!"/>
    <m/>
    <n v="80000"/>
    <m/>
    <n v="20000"/>
    <m/>
    <n v="20000"/>
    <m/>
    <n v="20000"/>
    <m/>
    <n v="40000"/>
    <m/>
    <n v="20000"/>
    <m/>
    <n v="60000"/>
    <m/>
    <n v="20000"/>
    <m/>
  </r>
  <r>
    <s v="Содержание офисаКанцтовары"/>
    <n v="2011"/>
    <x v="3"/>
    <s v="Р"/>
    <x v="3"/>
    <x v="41"/>
    <x v="41"/>
    <s v="Канцтовары"/>
    <s v="Office materials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Хозяйственные расходы"/>
    <n v="2011"/>
    <x v="3"/>
    <s v="Р"/>
    <x v="3"/>
    <x v="41"/>
    <x v="41"/>
    <s v="Хозяйственные расходы"/>
    <s v="administrative costs of the office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Техническое обслуживание"/>
    <n v="2011"/>
    <x v="3"/>
    <s v="Р"/>
    <x v="3"/>
    <x v="41"/>
    <x v="41"/>
    <s v="Техническое обслуживание"/>
    <s v="Technical services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Ремонт офиса"/>
    <n v="2011"/>
    <x v="3"/>
    <s v="Р"/>
    <x v="3"/>
    <x v="41"/>
    <x v="41"/>
    <s v="Ремонт офиса"/>
    <s v="office repair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офисаПрочие"/>
    <n v="2011"/>
    <x v="3"/>
    <s v="Р"/>
    <x v="3"/>
    <x v="41"/>
    <x v="41"/>
    <s v="Прочие"/>
    <s v="others"/>
    <m/>
    <n v="0"/>
    <m/>
    <e v="#DIV/0!"/>
    <m/>
    <n v="0"/>
    <m/>
    <m/>
    <m/>
    <n v="0"/>
    <m/>
    <m/>
    <m/>
    <n v="0"/>
    <m/>
    <m/>
    <m/>
    <n v="0"/>
    <m/>
    <m/>
    <m/>
  </r>
  <r>
    <s v="Содержание складаАренда склада"/>
    <n v="2011"/>
    <x v="3"/>
    <s v="Р"/>
    <x v="2"/>
    <x v="42"/>
    <x v="42"/>
    <s v="Аренда склада"/>
    <s v="Warehouse rent"/>
    <m/>
    <n v="0"/>
    <m/>
    <e v="#DIV/0!"/>
    <m/>
    <n v="0"/>
    <m/>
    <m/>
    <m/>
    <n v="0"/>
    <m/>
    <m/>
    <m/>
    <n v="0"/>
    <m/>
    <m/>
    <m/>
    <n v="0"/>
    <m/>
    <m/>
    <m/>
  </r>
  <r>
    <s v="Содержание складаАренда склада"/>
    <n v="2011"/>
    <x v="3"/>
    <s v="Р"/>
    <x v="1"/>
    <x v="42"/>
    <x v="42"/>
    <s v="Аренда склада"/>
    <s v="Warehouse rent"/>
    <m/>
    <n v="0"/>
    <m/>
    <e v="#DIV/0!"/>
    <m/>
    <n v="0"/>
    <m/>
    <m/>
    <m/>
    <n v="0"/>
    <m/>
    <m/>
    <m/>
    <n v="0"/>
    <m/>
    <m/>
    <m/>
    <n v="0"/>
    <m/>
    <m/>
    <m/>
  </r>
  <r>
    <s v="Содержание складаУслуги погрузки-разгрузки "/>
    <n v="2011"/>
    <x v="3"/>
    <s v="Р"/>
    <x v="3"/>
    <x v="42"/>
    <x v="42"/>
    <s v="Услуги погрузки-разгрузки "/>
    <s v="loading/discharging "/>
    <m/>
    <n v="0"/>
    <m/>
    <e v="#DIV/0!"/>
    <m/>
    <n v="0"/>
    <m/>
    <m/>
    <m/>
    <n v="0"/>
    <m/>
    <m/>
    <m/>
    <n v="0"/>
    <m/>
    <m/>
    <m/>
    <n v="0"/>
    <m/>
    <m/>
    <m/>
  </r>
  <r>
    <s v="Содержание складаРемонт склада"/>
    <n v="2011"/>
    <x v="3"/>
    <s v="Р"/>
    <x v="3"/>
    <x v="42"/>
    <x v="42"/>
    <s v="Ремонт склада"/>
    <s v="warehouse repair"/>
    <m/>
    <n v="0"/>
    <m/>
    <e v="#DIV/0!"/>
    <m/>
    <n v="0"/>
    <m/>
    <m/>
    <m/>
    <n v="0"/>
    <m/>
    <m/>
    <m/>
    <n v="0"/>
    <m/>
    <m/>
    <m/>
    <n v="0"/>
    <m/>
    <m/>
    <m/>
  </r>
  <r>
    <s v="Содержание складаПрочие "/>
    <n v="2011"/>
    <x v="3"/>
    <s v="Р"/>
    <x v="3"/>
    <x v="42"/>
    <x v="42"/>
    <s v="Прочие "/>
    <s v="others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ЛЭД)"/>
    <n v="2011"/>
    <x v="3"/>
    <s v="Р"/>
    <x v="3"/>
    <x v="21"/>
    <x v="21"/>
    <s v="ДМС (ЛЭД)"/>
    <s v="Voluntary medical insurance (L&amp;FD)"/>
    <m/>
    <n v="0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ЛЭД)"/>
    <n v="2011"/>
    <x v="3"/>
    <s v="Р"/>
    <x v="3"/>
    <x v="26"/>
    <x v="26"/>
    <s v="представительские расходы (ЛЭД)"/>
    <s v="Hospitality expenses (L&amp;FD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ЛЭД)"/>
    <n v="2011"/>
    <x v="3"/>
    <s v="Р"/>
    <x v="2"/>
    <x v="29"/>
    <x v="29"/>
    <s v="Покупка МПЗ (ЛЭД)"/>
    <s v="Inventories' purchase (L&amp;F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ЛЭД)"/>
    <n v="2011"/>
    <x v="3"/>
    <s v="Р"/>
    <x v="1"/>
    <x v="30"/>
    <x v="30"/>
    <s v="Списание МПЗ (ЛЭД)"/>
    <s v="Inventories writing off (L&amp;FD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ЛЭД)Приобретение компьютерного оборудования/имущества (ЛЭД)"/>
    <n v="2011"/>
    <x v="3"/>
    <s v="Р"/>
    <x v="2"/>
    <x v="27"/>
    <x v="27"/>
    <s v="приобретение  оборудования/имущества (ЛЭД)"/>
    <s v="Equipment/property acquisition (L&amp;FD)"/>
    <s v="Приобретение компьютерного оборудования/имущества (ЛЭД)"/>
    <s v="Computer equipment/property acquisition (L&amp;F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ЛЭД)Приобретение прочего оборудования/имущества (ЛЭД)"/>
    <n v="2011"/>
    <x v="3"/>
    <s v="Р"/>
    <x v="2"/>
    <x v="27"/>
    <x v="27"/>
    <s v="приобретение  оборудования/имущества (ЛЭД)"/>
    <s v="Equipment/property acquisition (L&amp;FD)"/>
    <s v="Приобретение прочего оборудования/имущества (ЛЭД)"/>
    <s v="Other equipment/property acuisition (L&amp;F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ЛЭД)Монтаж оборудования/имущества (ЛЭД)"/>
    <n v="2011"/>
    <x v="3"/>
    <s v="Р"/>
    <x v="2"/>
    <x v="27"/>
    <x v="27"/>
    <s v="приобретение  оборудования/имущества (ЛЭД)"/>
    <s v="Equipment/property acquisition (L&amp;FD)"/>
    <s v="Монтаж оборудования/имущества (ЛЭД)"/>
    <s v="Equipment/property installation (L&amp;FD)"/>
    <m/>
    <e v="#DIV/0!"/>
    <m/>
    <n v="0"/>
    <m/>
    <m/>
    <m/>
    <n v="0"/>
    <m/>
    <m/>
    <m/>
    <n v="0"/>
    <m/>
    <m/>
    <m/>
    <n v="0"/>
    <m/>
    <m/>
    <m/>
  </r>
  <r>
    <s v="Охрана труда"/>
    <n v="2011"/>
    <x v="3"/>
    <s v="Р"/>
    <x v="3"/>
    <x v="43"/>
    <x v="43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ЛЭД)"/>
    <n v="2011"/>
    <x v="3"/>
    <s v="Р"/>
    <x v="2"/>
    <x v="31"/>
    <x v="31"/>
    <s v="обучение сотрудников (ЛЭД)"/>
    <s v="employees' training (L&amp;F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ЛЭД)"/>
    <n v="2011"/>
    <x v="3"/>
    <s v="Р"/>
    <x v="1"/>
    <x v="31"/>
    <x v="31"/>
    <s v="обучение сотрудников (ЛЭД)"/>
    <s v="employees' training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ЛЭД)"/>
    <n v="2011"/>
    <x v="3"/>
    <s v="Р"/>
    <x v="2"/>
    <x v="32"/>
    <x v="32"/>
    <s v="Заработная плата (ЛЭД)"/>
    <s v="salary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ЛЭД)"/>
    <n v="2011"/>
    <x v="3"/>
    <s v="Р"/>
    <x v="2"/>
    <x v="32"/>
    <x v="32"/>
    <s v="НДФЛ (ЛЭД)"/>
    <s v="Personal Income Tax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ЛЭД)"/>
    <n v="2011"/>
    <x v="3"/>
    <s v="Р"/>
    <x v="2"/>
    <x v="32"/>
    <x v="32"/>
    <s v="Прочие выплаты (ЛЭД)"/>
    <s v="compensation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ЛЭД)"/>
    <n v="2011"/>
    <x v="3"/>
    <s v="Р"/>
    <x v="1"/>
    <x v="32"/>
    <x v="32"/>
    <s v="Заработная плата (ЛЭД)"/>
    <s v="salary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ЛЭД)"/>
    <n v="2011"/>
    <x v="3"/>
    <s v="Р"/>
    <x v="1"/>
    <x v="32"/>
    <x v="32"/>
    <s v="Прочие выплаты (ЛЭД)"/>
    <s v="compensation (L&amp;F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ЛЭД)"/>
    <n v="2011"/>
    <x v="1"/>
    <s v="Р"/>
    <x v="2"/>
    <x v="33"/>
    <x v="33"/>
    <s v="налоги с ФОТ (ЛЭД)"/>
    <s v="Payroll taxes (L&amp;F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ЛЭД)"/>
    <n v="2011"/>
    <x v="1"/>
    <s v="Р"/>
    <x v="1"/>
    <x v="33"/>
    <x v="33"/>
    <s v="налоги с ФОТ (ЛЭД)"/>
    <s v="Payroll taxes (L&amp;FD)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ЛЭД)компенсация за аренду личного а/м (ЛЭД)"/>
    <n v="2011"/>
    <x v="3"/>
    <s v="Р"/>
    <x v="3"/>
    <x v="35"/>
    <x v="35"/>
    <s v="прочие расходы (ЛЭД)"/>
    <s v="Miscellaneous expenses (L&amp;FD)"/>
    <s v="компенсация за аренду личного а/м (ЛЭД)"/>
    <s v="Compensation for personal car rent (L&amp;F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ЛЭД)прочие расходы отдела (ЛЭД)"/>
    <n v="2011"/>
    <x v="3"/>
    <s v="Р"/>
    <x v="3"/>
    <x v="35"/>
    <x v="35"/>
    <s v="прочие расходы (ЛЭД)"/>
    <s v="Miscellaneous expenses (L&amp;FD)"/>
    <s v="прочие расходы отдела (ЛЭД)"/>
    <s v="Other expenses of department (L&amp;FD)"/>
    <m/>
    <e v="#DIV/0!"/>
    <m/>
    <n v="0"/>
    <m/>
    <m/>
    <m/>
    <n v="0"/>
    <m/>
    <m/>
    <m/>
    <n v="0"/>
    <m/>
    <m/>
    <m/>
    <n v="0"/>
    <m/>
    <m/>
    <m/>
  </r>
  <r>
    <s v=""/>
    <m/>
    <x v="4"/>
    <m/>
    <x v="4"/>
    <x v="36"/>
    <x v="36"/>
    <m/>
    <m/>
    <m/>
    <m/>
    <m/>
    <e v="#DIV/0!"/>
    <m/>
    <n v="0"/>
    <m/>
    <m/>
    <m/>
    <n v="0"/>
    <m/>
    <m/>
    <m/>
    <n v="0"/>
    <m/>
    <m/>
    <m/>
    <n v="0"/>
    <m/>
    <m/>
    <m/>
  </r>
  <r>
    <s v="Игровые бланки"/>
    <n v="2011"/>
    <x v="5"/>
    <s v="Р"/>
    <x v="1"/>
    <x v="14"/>
    <x v="1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Дотации в Призовой фонд лотереи&quot;6 из 40&quot;Дотации в Призовой фонд лотереи по бесплатным ставкам"/>
    <n v="2011"/>
    <x v="0"/>
    <s v="Р"/>
    <x v="1"/>
    <x v="19"/>
    <x v="19"/>
    <s v="&quot;6 из 40&quot;"/>
    <s v="&quot;6 out of 40&quot;"/>
    <s v="Дотации в Призовой фонд лотереи по бесплатным ставкам"/>
    <s v="Dotations to the Lottery prize fund on free tips"/>
    <m/>
    <e v="#DIV/0!"/>
    <m/>
    <n v="0"/>
    <m/>
    <m/>
    <m/>
    <n v="0"/>
    <m/>
    <m/>
    <m/>
    <n v="0"/>
    <m/>
    <m/>
    <m/>
    <n v="0"/>
    <m/>
    <m/>
    <m/>
  </r>
  <r>
    <s v="СтрахованиеДМС (ПР)"/>
    <n v="2011"/>
    <x v="5"/>
    <s v="Р"/>
    <x v="3"/>
    <x v="21"/>
    <x v="21"/>
    <s v="ДМС (ПР)"/>
    <s v="Voluntary medical insurance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Организация проекта"/>
    <n v="2011"/>
    <x v="5"/>
    <s v="Р"/>
    <x v="3"/>
    <x v="44"/>
    <x v="44"/>
    <s v="Организация проекта"/>
    <s v="Project organization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Организация проекта"/>
    <n v="2011"/>
    <x v="5"/>
    <s v="Р"/>
    <x v="3"/>
    <x v="44"/>
    <x v="44"/>
    <s v="Организация проекта"/>
    <s v="Project organization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Организация проекта"/>
    <n v="2011"/>
    <x v="5"/>
    <s v="Р"/>
    <x v="3"/>
    <x v="44"/>
    <x v="44"/>
    <s v="Организация проекта"/>
    <s v="Project organization"/>
    <m/>
    <n v="0"/>
    <m/>
    <e v="#DIV/0!"/>
    <m/>
    <n v="12000"/>
    <n v="12000"/>
    <m/>
    <m/>
    <n v="12000"/>
    <m/>
    <m/>
    <m/>
    <n v="12000"/>
    <m/>
    <m/>
    <m/>
    <n v="12000"/>
    <m/>
    <m/>
    <m/>
  </r>
  <r>
    <s v="Расходы на проведение тиражаПроизводство и трансляция программы &quot;6 из 40&quot;"/>
    <n v="2011"/>
    <x v="5"/>
    <s v="Р"/>
    <x v="3"/>
    <x v="44"/>
    <x v="44"/>
    <s v="Производство и трансляция программы &quot;6 из 40&quot;"/>
    <s v="Program &quot;6 out of 40&quot; production and translation 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Расходы на оплату услуг ведущих программы &quot;6 из 40&quot;"/>
    <n v="2011"/>
    <x v="5"/>
    <s v="Р"/>
    <x v="3"/>
    <x v="44"/>
    <x v="44"/>
    <s v="Расходы на оплату услуг ведущих программы &quot;6 из 40&quot;"/>
    <s v="Costs on presenters of the program &quot;6 out of 40&quot; "/>
    <m/>
    <n v="0"/>
    <m/>
    <e v="#DIV/0!"/>
    <m/>
    <n v="24000"/>
    <m/>
    <m/>
    <m/>
    <n v="0"/>
    <m/>
    <n v="12000"/>
    <m/>
    <n v="12000"/>
    <m/>
    <n v="12000"/>
    <m/>
    <n v="24000"/>
    <m/>
    <m/>
    <m/>
  </r>
  <r>
    <s v="Расходы на проведение тиражаРасходы на оплату услуг юристов программы &quot;6 из 40&quot;"/>
    <n v="2011"/>
    <x v="5"/>
    <s v="Р"/>
    <x v="3"/>
    <x v="44"/>
    <x v="44"/>
    <s v="Расходы на оплату услуг юристов программы &quot;6 из 40&quot;"/>
    <s v="Costs on lawyers of the program &quot;6 out of 40&quot; "/>
    <m/>
    <n v="0"/>
    <m/>
    <e v="#DIV/0!"/>
    <m/>
    <n v="12000"/>
    <m/>
    <m/>
    <m/>
    <n v="0"/>
    <m/>
    <m/>
    <m/>
    <n v="0"/>
    <m/>
    <m/>
    <m/>
    <n v="0"/>
    <m/>
    <n v="12000"/>
    <m/>
  </r>
  <r>
    <s v="Расходы на проведение тиражаПриглашение звезд и гостей в студию"/>
    <n v="2011"/>
    <x v="5"/>
    <s v="Р"/>
    <x v="3"/>
    <x v="44"/>
    <x v="44"/>
    <s v="Приглашение звезд и гостей в студию"/>
    <s v="Invitation of stars in studio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Приглашение звезд и гостей в студию"/>
    <n v="2011"/>
    <x v="5"/>
    <s v="Р"/>
    <x v="3"/>
    <x v="44"/>
    <x v="44"/>
    <s v="Приглашение звезд и гостей в студию"/>
    <s v="Invitation of stars in studio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Приглашение звезд и гостей в студию"/>
    <n v="2011"/>
    <x v="5"/>
    <s v="Р"/>
    <x v="3"/>
    <x v="44"/>
    <x v="44"/>
    <s v="Приглашение звезд и гостей в студию"/>
    <s v="Invitation of stars in studio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Сувенирная продукция"/>
    <n v="2011"/>
    <x v="5"/>
    <s v="Р"/>
    <x v="1"/>
    <x v="44"/>
    <x v="44"/>
    <s v="Сувенирная продукция"/>
    <s v="Souvenir production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Сувенирная продукция"/>
    <n v="2011"/>
    <x v="5"/>
    <s v="Р"/>
    <x v="2"/>
    <x v="44"/>
    <x v="44"/>
    <s v="Сувенирная продукция"/>
    <s v="Souvenir production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Освещение результатов тиража в СМИ"/>
    <n v="2011"/>
    <x v="5"/>
    <s v="Р"/>
    <x v="3"/>
    <x v="44"/>
    <x v="44"/>
    <s v="Освещение результатов тиража в СМИ"/>
    <s v="Press coverage of the drawing results (magazines, newspapers, TV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Прочие расходы"/>
    <n v="2011"/>
    <x v="5"/>
    <s v="Р"/>
    <x v="3"/>
    <x v="44"/>
    <x v="44"/>
    <s v="Прочие расходы"/>
    <s v="Other costs"/>
    <m/>
    <n v="0"/>
    <m/>
    <e v="#DIV/0!"/>
    <m/>
    <n v="0"/>
    <m/>
    <m/>
    <m/>
    <n v="0"/>
    <m/>
    <m/>
    <m/>
    <n v="0"/>
    <m/>
    <m/>
    <m/>
    <n v="0"/>
    <m/>
    <m/>
    <m/>
  </r>
  <r>
    <s v="Расходы на проведение тиражаПрочие расходы"/>
    <n v="2011"/>
    <x v="5"/>
    <s v="Р"/>
    <x v="3"/>
    <x v="44"/>
    <x v="44"/>
    <s v="Прочие расходы"/>
    <s v="Other costs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ПР)суточные"/>
    <n v="2011"/>
    <x v="5"/>
    <s v="Р"/>
    <x v="3"/>
    <x v="22"/>
    <x v="22"/>
    <s v="командировочные расходы (ПР)"/>
    <s v="Business trip costs (PR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ПР)проезд"/>
    <n v="2011"/>
    <x v="5"/>
    <s v="Р"/>
    <x v="3"/>
    <x v="22"/>
    <x v="22"/>
    <s v="командировочные расходы (ПР)"/>
    <s v="Business trip costs (PR)"/>
    <s v="проезд"/>
    <s v="transit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ПР)проживание"/>
    <n v="2011"/>
    <x v="5"/>
    <s v="Р"/>
    <x v="3"/>
    <x v="22"/>
    <x v="22"/>
    <s v="командировочные расходы (ПР)"/>
    <s v="Business trip costs (PR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ПР)прочие"/>
    <n v="2011"/>
    <x v="5"/>
    <s v="Р"/>
    <x v="3"/>
    <x v="22"/>
    <x v="22"/>
    <s v="командировочные расходы (ПР)"/>
    <s v="Business trip costs (PR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PR-мероприятияРасходы на проведение презентаций для партнеров"/>
    <n v="2011"/>
    <x v="5"/>
    <s v="Р"/>
    <x v="3"/>
    <x v="45"/>
    <x v="45"/>
    <s v="Расходы на проведение презентаций для партнеров"/>
    <s v="Presentations for partners' organization costs (press conferences)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разработка и поддержка Web-caйта"/>
    <n v="2011"/>
    <x v="5"/>
    <s v="Р"/>
    <x v="3"/>
    <x v="45"/>
    <x v="45"/>
    <s v="разработка и поддержка Web-caйта"/>
    <s v="Web-site working out and support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разработка и поддержка Web-caйта"/>
    <n v="2011"/>
    <x v="5"/>
    <s v="Р"/>
    <x v="3"/>
    <x v="45"/>
    <x v="45"/>
    <s v="разработка и поддержка Web-caйта"/>
    <s v="Web-site working out and support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проведение социальных акций"/>
    <n v="2011"/>
    <x v="5"/>
    <s v="Р"/>
    <x v="3"/>
    <x v="45"/>
    <x v="45"/>
    <s v="проведение социальных акций"/>
    <s v="social actions carrying out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проведение социальных акций"/>
    <n v="2011"/>
    <x v="5"/>
    <s v="Р"/>
    <x v="3"/>
    <x v="45"/>
    <x v="45"/>
    <s v="проведение социальных акций"/>
    <s v="social actions carrying out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Сувенирная продукция"/>
    <n v="2011"/>
    <x v="5"/>
    <s v="Р"/>
    <x v="2"/>
    <x v="45"/>
    <x v="45"/>
    <s v="Сувенирная продукция"/>
    <s v="Souvenir production"/>
    <m/>
    <n v="0"/>
    <m/>
    <e v="#DIV/0!"/>
    <m/>
    <n v="900"/>
    <m/>
    <m/>
    <m/>
    <n v="0"/>
    <n v="100"/>
    <n v="100"/>
    <n v="100"/>
    <n v="300"/>
    <n v="100"/>
    <n v="100"/>
    <n v="100"/>
    <n v="600"/>
    <n v="100"/>
    <n v="100"/>
    <n v="100"/>
  </r>
  <r>
    <s v="PR-мероприятияСувенирная продукция"/>
    <n v="2011"/>
    <x v="5"/>
    <s v="Р"/>
    <x v="1"/>
    <x v="45"/>
    <x v="45"/>
    <s v="Сувенирная продукция"/>
    <s v="Souvenir production"/>
    <m/>
    <n v="0"/>
    <m/>
    <e v="#DIV/0!"/>
    <m/>
    <n v="900"/>
    <m/>
    <m/>
    <m/>
    <n v="0"/>
    <n v="100"/>
    <n v="100"/>
    <n v="100"/>
    <n v="300"/>
    <n v="100"/>
    <n v="100"/>
    <n v="100"/>
    <n v="600"/>
    <n v="100"/>
    <n v="100"/>
    <n v="100"/>
  </r>
  <r>
    <s v="PR-мероприятияОсвещение победителей "/>
    <n v="2011"/>
    <x v="5"/>
    <s v="Р"/>
    <x v="3"/>
    <x v="45"/>
    <x v="45"/>
    <s v="Освещение победителей "/>
    <s v="Press coverage of winners "/>
    <m/>
    <n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750"/>
    <n v="100"/>
    <n v="100"/>
    <n v="100"/>
    <n v="300"/>
    <n v="50"/>
    <n v="50"/>
    <n v="50"/>
    <n v="450"/>
    <n v="50"/>
    <n v="50"/>
    <n v="50"/>
    <n v="60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750"/>
    <n v="100"/>
    <n v="100"/>
    <n v="100"/>
    <n v="300"/>
    <n v="50"/>
    <n v="50"/>
    <n v="50"/>
    <n v="450"/>
    <n v="50"/>
    <n v="50"/>
    <n v="50"/>
    <n v="60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s v="PR-мероприятияДополнительная маркетинговая активность"/>
    <n v="2011"/>
    <x v="5"/>
    <s v="Р"/>
    <x v="3"/>
    <x v="45"/>
    <x v="45"/>
    <s v="Дополнительная маркетинговая активность"/>
    <s v="Additional marketing activity"/>
    <m/>
    <n v="0"/>
    <m/>
    <e v="#DIV/0!"/>
    <m/>
    <n v="150"/>
    <n v="50"/>
    <n v="50"/>
    <n v="50"/>
    <n v="150"/>
    <m/>
    <m/>
    <m/>
    <n v="150"/>
    <m/>
    <m/>
    <m/>
    <n v="150"/>
    <m/>
    <m/>
    <m/>
  </r>
  <r>
    <s v="PR-мероприятияпрочие"/>
    <n v="2011"/>
    <x v="5"/>
    <s v="Р"/>
    <x v="3"/>
    <x v="45"/>
    <x v="45"/>
    <s v="прочие"/>
    <s v="others"/>
    <m/>
    <n v="0"/>
    <m/>
    <e v="#DIV/0!"/>
    <m/>
    <n v="150"/>
    <n v="50"/>
    <n v="50"/>
    <n v="50"/>
    <n v="150"/>
    <m/>
    <m/>
    <m/>
    <n v="150"/>
    <m/>
    <m/>
    <m/>
    <n v="150"/>
    <m/>
    <m/>
    <m/>
  </r>
  <r>
    <s v="Представительские расходыпредставительские расходы (ПР)"/>
    <n v="2011"/>
    <x v="5"/>
    <s v="Р"/>
    <x v="3"/>
    <x v="26"/>
    <x v="26"/>
    <s v="представительские расходы (ПР)"/>
    <s v="Hospitality expenses (PR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ПР)"/>
    <n v="2011"/>
    <x v="5"/>
    <s v="Р"/>
    <x v="2"/>
    <x v="29"/>
    <x v="29"/>
    <s v="Покупка МПЗ (ПР)"/>
    <s v="Inventories' purchase (PR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ПР)"/>
    <n v="2011"/>
    <x v="5"/>
    <s v="Р"/>
    <x v="1"/>
    <x v="30"/>
    <x v="30"/>
    <s v="Списание МПЗ (ПР)"/>
    <s v="Inventories writing off (PR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ПР)"/>
    <n v="2011"/>
    <x v="5"/>
    <s v="Р"/>
    <x v="3"/>
    <x v="28"/>
    <x v="28"/>
    <s v="Информационная поддержка (ПР)"/>
    <s v="Costs on informational  support (PR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ПР)Приобретение компьютерного оборудования/имущества (ПР)"/>
    <n v="2011"/>
    <x v="5"/>
    <s v="Р"/>
    <x v="2"/>
    <x v="27"/>
    <x v="27"/>
    <s v="приобретение  оборудования/имущества (ПР)"/>
    <s v="Equipment/property acquisition (PR)"/>
    <s v="Приобретение компьютерного оборудования/имущества (ПР)"/>
    <s v="Computer equipment/property acquisition (PR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ПР)Приобретение прочего оборудования/имущества (ПР)"/>
    <n v="2011"/>
    <x v="5"/>
    <s v="Р"/>
    <x v="2"/>
    <x v="27"/>
    <x v="27"/>
    <s v="приобретение  оборудования/имущества (ПР)"/>
    <s v="Equipment/property acquisition (PR)"/>
    <s v="Приобретение прочего оборудования/имущества (ПР)"/>
    <s v="Other equipment/property acuisition (PR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ПР)Монтаж оборудования/имущества (ПР)"/>
    <n v="2011"/>
    <x v="5"/>
    <s v="Р"/>
    <x v="2"/>
    <x v="27"/>
    <x v="27"/>
    <s v="приобретение  оборудования/имущества (ПР)"/>
    <s v="Equipment/property acquisition (PR)"/>
    <s v="Монтаж оборудования/имущества (ПР)"/>
    <s v="Equipment/property installation (PR)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ПР)"/>
    <n v="2011"/>
    <x v="5"/>
    <s v="Р"/>
    <x v="2"/>
    <x v="31"/>
    <x v="31"/>
    <s v="обучение сотрудников (ПР)"/>
    <s v="employees' training (PR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ПР)"/>
    <n v="2011"/>
    <x v="5"/>
    <s v="Р"/>
    <x v="1"/>
    <x v="31"/>
    <x v="31"/>
    <s v="обучение сотрудников (ПР)"/>
    <s v="employees' training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ПР)"/>
    <n v="2011"/>
    <x v="5"/>
    <s v="Р"/>
    <x v="2"/>
    <x v="32"/>
    <x v="32"/>
    <s v="Заработная плата (ПР)"/>
    <s v="salary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ПР)"/>
    <n v="2011"/>
    <x v="5"/>
    <s v="Р"/>
    <x v="2"/>
    <x v="32"/>
    <x v="32"/>
    <s v="НДФЛ (ПР)"/>
    <s v="Personal Income Tax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ПР)"/>
    <n v="2011"/>
    <x v="5"/>
    <s v="Р"/>
    <x v="2"/>
    <x v="32"/>
    <x v="32"/>
    <s v="Прочие выплаты (ПР)"/>
    <s v="compensation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ПР)"/>
    <n v="2011"/>
    <x v="5"/>
    <s v="Р"/>
    <x v="1"/>
    <x v="32"/>
    <x v="32"/>
    <s v="Заработная плата (ПР)"/>
    <s v="salary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ПР)"/>
    <n v="2011"/>
    <x v="5"/>
    <s v="Р"/>
    <x v="1"/>
    <x v="32"/>
    <x v="32"/>
    <s v="Прочие выплаты (ПР)"/>
    <s v="compensation (PR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ПР)"/>
    <n v="2011"/>
    <x v="1"/>
    <s v="Р"/>
    <x v="2"/>
    <x v="33"/>
    <x v="33"/>
    <s v="налоги с ФОТ (ПР)"/>
    <s v="Payroll taxes (PR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ПР)"/>
    <n v="2011"/>
    <x v="1"/>
    <s v="Р"/>
    <x v="1"/>
    <x v="33"/>
    <x v="33"/>
    <s v="налоги с ФОТ (ПР)"/>
    <s v="Payroll taxes (PR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ПР)"/>
    <n v="2011"/>
    <x v="5"/>
    <s v="Р"/>
    <x v="3"/>
    <x v="34"/>
    <x v="34"/>
    <s v="Прочая рассылка документации (ПР)"/>
    <s v="other dispatch (PR)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ПР)компенсация за аренду личного а/м (ПР)"/>
    <n v="2011"/>
    <x v="5"/>
    <s v="Р"/>
    <x v="3"/>
    <x v="35"/>
    <x v="35"/>
    <s v="прочие расходы (ПР)"/>
    <s v="Miscellaneous expenses (PR)"/>
    <s v="компенсация за аренду личного а/м (ПР)"/>
    <s v="Compensation for personal car rent (PR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ПР)прочие расходы отдела (ПР)"/>
    <n v="2011"/>
    <x v="5"/>
    <s v="Р"/>
    <x v="3"/>
    <x v="35"/>
    <x v="35"/>
    <s v="прочие расходы (ПР)"/>
    <s v="Miscellaneous expenses (PR)"/>
    <s v="прочие расходы отдела (ПР)"/>
    <s v="Other expenses of department (PR)"/>
    <m/>
    <e v="#DIV/0!"/>
    <m/>
    <n v="0"/>
    <m/>
    <m/>
    <m/>
    <n v="0"/>
    <m/>
    <m/>
    <m/>
    <n v="0"/>
    <m/>
    <m/>
    <m/>
    <n v="0"/>
    <m/>
    <m/>
    <m/>
  </r>
  <r>
    <s v=""/>
    <m/>
    <x v="4"/>
    <m/>
    <x v="4"/>
    <x v="36"/>
    <x v="36"/>
    <m/>
    <m/>
    <m/>
    <m/>
    <m/>
    <e v="#DIV/0!"/>
    <m/>
    <n v="0"/>
    <m/>
    <m/>
    <m/>
    <n v="0"/>
    <m/>
    <m/>
    <m/>
    <n v="0"/>
    <m/>
    <m/>
    <m/>
    <n v="0"/>
    <m/>
    <m/>
    <m/>
  </r>
  <r>
    <s v="Прочие операционные доходывозмещение расходов на связь"/>
    <n v="2011"/>
    <x v="6"/>
    <s v="Д"/>
    <x v="3"/>
    <x v="46"/>
    <x v="46"/>
    <s v="возмещение расходов на связь"/>
    <s v="compensation of communication expenses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ИТ)"/>
    <n v="2011"/>
    <x v="6"/>
    <s v="Р"/>
    <x v="3"/>
    <x v="21"/>
    <x v="21"/>
    <s v="ДМС (ИТ)"/>
    <s v="Voluntary medical insurance (IT)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для терминалов"/>
    <n v="2011"/>
    <x v="6"/>
    <s v="Р"/>
    <x v="3"/>
    <x v="47"/>
    <x v="47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для терминалов"/>
    <n v="2011"/>
    <x v="6"/>
    <s v="Р"/>
    <x v="3"/>
    <x v="47"/>
    <x v="47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для терминалов"/>
    <n v="2011"/>
    <x v="6"/>
    <s v="Р"/>
    <x v="3"/>
    <x v="47"/>
    <x v="47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для терминалов"/>
    <n v="2011"/>
    <x v="6"/>
    <s v="Р"/>
    <x v="3"/>
    <x v="47"/>
    <x v="47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оборудованияТП лотерейного оборудования"/>
    <n v="2011"/>
    <x v="6"/>
    <s v="Р"/>
    <x v="3"/>
    <x v="48"/>
    <x v="48"/>
    <s v="ТП лотерейного оборудования"/>
    <s v="Lottery equipment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оборудованияТП лотерейного оборудования"/>
    <n v="2011"/>
    <x v="6"/>
    <s v="Р"/>
    <x v="3"/>
    <x v="48"/>
    <x v="48"/>
    <s v="ТП лотерейного оборудования"/>
    <s v="Lottery equipment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оборудованияТП центра обработки данных"/>
    <n v="2011"/>
    <x v="6"/>
    <s v="Р"/>
    <x v="2"/>
    <x v="48"/>
    <x v="48"/>
    <s v="ТП центра обработки данных"/>
    <s v="Data-center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оборудованияТП центра обработки данных"/>
    <n v="2011"/>
    <x v="6"/>
    <s v="Р"/>
    <x v="1"/>
    <x v="48"/>
    <x v="48"/>
    <s v="ТП центра обработки данных"/>
    <s v="Data-center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оборудованияТП прочего оборудования"/>
    <n v="2011"/>
    <x v="6"/>
    <s v="Р"/>
    <x v="3"/>
    <x v="48"/>
    <x v="48"/>
    <s v="ТП прочего оборудования"/>
    <s v="Other equipment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программного обеспеченияТП программного обеспечения для лотерейного оборудования"/>
    <n v="2011"/>
    <x v="6"/>
    <s v="Р"/>
    <x v="3"/>
    <x v="49"/>
    <x v="49"/>
    <s v="ТП программного обеспечения для лотерейного оборудования"/>
    <s v="Lottery equipment's software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программного обеспеченияТП программного обеспечения для центра обработки данных"/>
    <n v="2011"/>
    <x v="6"/>
    <s v="Р"/>
    <x v="3"/>
    <x v="49"/>
    <x v="49"/>
    <s v="ТП программного обеспечения для центра обработки данных"/>
    <s v="Data-center's software TS"/>
    <m/>
    <n v="0"/>
    <m/>
    <e v="#DIV/0!"/>
    <m/>
    <n v="0"/>
    <m/>
    <m/>
    <m/>
    <n v="0"/>
    <m/>
    <m/>
    <m/>
    <n v="0"/>
    <m/>
    <m/>
    <m/>
    <n v="0"/>
    <m/>
    <m/>
    <m/>
  </r>
  <r>
    <s v="Техническая поддержка (ТП) программного обеспеченияТП программного обеспечения для прочего оборудования"/>
    <n v="2011"/>
    <x v="6"/>
    <s v="Р"/>
    <x v="3"/>
    <x v="49"/>
    <x v="49"/>
    <s v="ТП программного обеспечения для прочего оборудования"/>
    <s v="Other equipment's software TS"/>
    <m/>
    <n v="0"/>
    <m/>
    <e v="#DIV/0!"/>
    <m/>
    <n v="0"/>
    <m/>
    <m/>
    <m/>
    <n v="0"/>
    <m/>
    <m/>
    <m/>
    <n v="0"/>
    <m/>
    <m/>
    <m/>
    <n v="0"/>
    <m/>
    <m/>
    <m/>
  </r>
  <r>
    <s v="Ремонт лотерейного оборудования"/>
    <n v="2011"/>
    <x v="6"/>
    <s v="Р"/>
    <x v="1"/>
    <x v="50"/>
    <x v="50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ИТ)"/>
    <n v="2011"/>
    <x v="6"/>
    <s v="Р"/>
    <x v="3"/>
    <x v="28"/>
    <x v="28"/>
    <s v="Информационная поддержка (ИТ)"/>
    <s v="Costs on informational  support (IT)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ИТ)суточные"/>
    <n v="2011"/>
    <x v="6"/>
    <s v="Р"/>
    <x v="3"/>
    <x v="22"/>
    <x v="22"/>
    <s v="командировочные расходы (ИТ)"/>
    <s v="Business trip costs (IT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ИТ)проезд"/>
    <n v="2011"/>
    <x v="6"/>
    <s v="Р"/>
    <x v="3"/>
    <x v="22"/>
    <x v="22"/>
    <s v="командировочные расходы (ИТ)"/>
    <s v="Business trip costs (IT)"/>
    <s v="проезд"/>
    <s v="transit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ИТ)проживание"/>
    <n v="2011"/>
    <x v="6"/>
    <s v="Р"/>
    <x v="3"/>
    <x v="22"/>
    <x v="22"/>
    <s v="командировочные расходы (ИТ)"/>
    <s v="Business trip costs (IT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ИТ)прочие"/>
    <n v="2011"/>
    <x v="6"/>
    <s v="Р"/>
    <x v="3"/>
    <x v="22"/>
    <x v="22"/>
    <s v="командировочные расходы (ИТ)"/>
    <s v="Business trip costs (IT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ОМ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ОМ)"/>
    <s v="mobile communication for employees (MD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ОП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ОП)"/>
    <s v="mobile communication for employees (SD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ФАО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ФАО)"/>
    <s v="mobile communication for employees (FAD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ЛЭД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ЛЭД)"/>
    <s v="mobile communication for employees (L&amp;FD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ИТ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ИТ)"/>
    <s v="mobile communication for employees (IT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ПР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ПР)"/>
    <s v="mobile communication for employees (PR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Мобильная связь для персонала (Администрация)"/>
    <n v="2011"/>
    <x v="6"/>
    <s v="Р"/>
    <x v="1"/>
    <x v="51"/>
    <x v="51"/>
    <s v="Мобильная связь для персонала"/>
    <s v="mobile communication for employees"/>
    <s v="Мобильная связь для персонала (Администрация)"/>
    <s v="mobile communication for employees (Top-management)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Мобильная связь для персонала"/>
    <n v="2011"/>
    <x v="6"/>
    <s v="Р"/>
    <x v="2"/>
    <x v="51"/>
    <x v="51"/>
    <s v="Мобильная связь для персонала"/>
    <s v="mobile communication for employees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Телефония в офисе"/>
    <n v="2011"/>
    <x v="6"/>
    <s v="Р"/>
    <x v="3"/>
    <x v="51"/>
    <x v="51"/>
    <s v="Телефония в офисе"/>
    <s v="telephony in the office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Телефония на складе"/>
    <n v="2011"/>
    <x v="6"/>
    <s v="Р"/>
    <x v="3"/>
    <x v="51"/>
    <x v="51"/>
    <s v="Телефония на складе"/>
    <s v="telephony in the warehouse"/>
    <m/>
    <n v="0"/>
    <m/>
    <e v="#DIV/0!"/>
    <m/>
    <n v="32000"/>
    <m/>
    <n v="8000"/>
    <m/>
    <n v="8000"/>
    <m/>
    <n v="8000"/>
    <m/>
    <n v="16000"/>
    <m/>
    <n v="8000"/>
    <m/>
    <n v="24000"/>
    <m/>
    <n v="8000"/>
    <m/>
  </r>
  <r>
    <s v="Услуги связи и ИнтернетаИнтернет в офисе"/>
    <n v="2011"/>
    <x v="6"/>
    <s v="Р"/>
    <x v="3"/>
    <x v="51"/>
    <x v="51"/>
    <s v="Интернет в офисе"/>
    <s v="Internet in the office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Интернет на складе"/>
    <n v="2011"/>
    <x v="6"/>
    <s v="Р"/>
    <x v="3"/>
    <x v="51"/>
    <x v="51"/>
    <s v="Интернет на складе"/>
    <s v="Internet in the warehouse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Интернет для торговых представителей"/>
    <n v="2011"/>
    <x v="6"/>
    <s v="Р"/>
    <x v="3"/>
    <x v="51"/>
    <x v="51"/>
    <s v="Интернет для торговых представителей"/>
    <s v="internet for sales representatives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Аренда Центра обработки данных"/>
    <n v="2011"/>
    <x v="6"/>
    <s v="Р"/>
    <x v="2"/>
    <x v="51"/>
    <x v="51"/>
    <s v="Аренда Центра обработки данных"/>
    <s v="Data-center rent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Аренда Центра обработки данных"/>
    <n v="2011"/>
    <x v="6"/>
    <s v="Р"/>
    <x v="1"/>
    <x v="51"/>
    <x v="51"/>
    <s v="Аренда Центра обработки данных"/>
    <s v="Data-center rent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Аренда канала связи "/>
    <n v="2011"/>
    <x v="6"/>
    <s v="Р"/>
    <x v="2"/>
    <x v="51"/>
    <x v="51"/>
    <s v="Аренда канала связи "/>
    <s v="Communication channel rent(between office and data-center)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Аренда канала связи "/>
    <n v="2011"/>
    <x v="6"/>
    <s v="Р"/>
    <x v="1"/>
    <x v="51"/>
    <x v="51"/>
    <s v="Аренда канала связи "/>
    <s v="Communication channel rent(between office and data-center)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Доступ в Интернет в Центре обработки данных"/>
    <n v="2011"/>
    <x v="6"/>
    <s v="Р"/>
    <x v="1"/>
    <x v="51"/>
    <x v="51"/>
    <s v="Доступ в Интернет в Центре обработки данных"/>
    <s v="Access to the Internet (in Data-center)"/>
    <m/>
    <n v="0"/>
    <m/>
    <e v="#DIV/0!"/>
    <m/>
    <n v="0"/>
    <m/>
    <m/>
    <m/>
    <n v="0"/>
    <m/>
    <m/>
    <m/>
    <n v="0"/>
    <m/>
    <m/>
    <m/>
    <n v="0"/>
    <m/>
    <m/>
    <m/>
  </r>
  <r>
    <s v="Услуги связи и ИнтернетаДоступ в Интернет в Центре обработки данных"/>
    <n v="2011"/>
    <x v="6"/>
    <s v="Р"/>
    <x v="2"/>
    <x v="51"/>
    <x v="51"/>
    <s v="Доступ в Интернет в Центре обработки данных"/>
    <s v="Access to the Internet (in Data-center)"/>
    <m/>
    <n v="0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ИТ )"/>
    <n v="2011"/>
    <x v="6"/>
    <s v="Р"/>
    <x v="3"/>
    <x v="26"/>
    <x v="26"/>
    <s v="представительские расходы (ИТ )"/>
    <s v="Hospitality expenses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ИТ)"/>
    <n v="2011"/>
    <x v="6"/>
    <s v="Р"/>
    <x v="2"/>
    <x v="29"/>
    <x v="29"/>
    <s v="Покупка МПЗ (ИТ)"/>
    <s v="Inventories' purchase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ИТ)"/>
    <n v="2011"/>
    <x v="6"/>
    <s v="Р"/>
    <x v="1"/>
    <x v="30"/>
    <x v="30"/>
    <s v="Списание МПЗ (ИТ)"/>
    <s v="Inventories writing off (IT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ИТ)Приобретение лотерейного оборудования/имущества (ИТ)"/>
    <n v="2011"/>
    <x v="6"/>
    <s v="Р"/>
    <x v="2"/>
    <x v="27"/>
    <x v="27"/>
    <s v="приобретение  оборудования/имущества (ИТ)"/>
    <s v="Equipment/property acquisition (IT)"/>
    <s v="Приобретение лотерейного оборудования/имущества (ИТ)"/>
    <s v="Lottery equipment/property acquisition (I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ИТ)Приобретение серверного оборудования/имущества (ИТ)"/>
    <n v="2011"/>
    <x v="6"/>
    <s v="Р"/>
    <x v="2"/>
    <x v="27"/>
    <x v="27"/>
    <s v="приобретение  оборудования/имущества (ИТ)"/>
    <s v="Equipment/property acquisition (IT)"/>
    <s v="Приобретение серверного оборудования/имущества (ИТ)"/>
    <s v="Server equipment/property acquisition (I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ИТ)Приобретение компьютерного оборудования/имущества (ИТ)"/>
    <n v="2011"/>
    <x v="6"/>
    <s v="Р"/>
    <x v="2"/>
    <x v="27"/>
    <x v="27"/>
    <s v="приобретение  оборудования/имущества (ИТ)"/>
    <s v="Equipment/property acquisition (IT)"/>
    <s v="Приобретение компьютерного оборудования/имущества (ИТ)"/>
    <s v="Computer equipment/property acquisition (I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ИТ)Приобретение прочего оборудования/имущества (ИТ)"/>
    <n v="2011"/>
    <x v="6"/>
    <s v="Р"/>
    <x v="2"/>
    <x v="27"/>
    <x v="27"/>
    <s v="приобретение  оборудования/имущества (ИТ)"/>
    <s v="Equipment/property acquisition (IT)"/>
    <s v="Приобретение прочего оборудования/имущества (ИТ)"/>
    <s v="Other equipment/property acuisition (I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ИТ)Монтаж оборудования/имущества (ИТ)"/>
    <n v="2011"/>
    <x v="6"/>
    <s v="Р"/>
    <x v="2"/>
    <x v="27"/>
    <x v="27"/>
    <s v="приобретение  оборудования/имущества (ИТ)"/>
    <s v="Equipment/property acquisition (IT)"/>
    <s v="Монтаж оборудования/имущества (ИТ)"/>
    <s v="Equipment/property installation (I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программного обеспечения (ПО) (ИТ)Приобретение ПО для лотерейного оборудования"/>
    <n v="2011"/>
    <x v="6"/>
    <s v="Р"/>
    <x v="2"/>
    <x v="27"/>
    <x v="27"/>
    <s v="Приобретение программного обеспечения (ПО) (ИТ)"/>
    <s v="Software acquisition (IT)"/>
    <s v="Приобретение ПО для лотерейного оборудования"/>
    <s v="Software for lottery equipment acquisition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программного обеспечения (ПО) (ИТ)Приобретение ПО для серверного оборудования"/>
    <n v="2011"/>
    <x v="6"/>
    <s v="Р"/>
    <x v="2"/>
    <x v="27"/>
    <x v="27"/>
    <s v="Приобретение программного обеспечения (ПО) (ИТ)"/>
    <s v="Software acquisition (IT)"/>
    <s v="Приобретение ПО для серверного оборудования"/>
    <s v="Software for server equipment acquisition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программного обеспечения (ПО) (ИТ)Приобретение ПО для прочего оборудования"/>
    <n v="2011"/>
    <x v="6"/>
    <s v="Р"/>
    <x v="2"/>
    <x v="27"/>
    <x v="27"/>
    <s v="Приобретение программного обеспечения (ПО) (ИТ)"/>
    <s v="Software acquisition (IT)"/>
    <s v="Приобретение ПО для прочего оборудования"/>
    <s v="Software for other equipment acquisition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программного обеспечения (ПО) (ИТ)Приобретение ПО для прочего оборудования"/>
    <n v="2011"/>
    <x v="6"/>
    <s v="Р"/>
    <x v="2"/>
    <x v="27"/>
    <x v="27"/>
    <s v="Приобретение программного обеспечения (ПО) (ИТ)"/>
    <s v="Software acquisition (IT)"/>
    <s v="Приобретение ПО для прочего оборудования"/>
    <s v="Software for other equipment acquisition"/>
    <m/>
    <e v="#DIV/0!"/>
    <m/>
    <n v="0"/>
    <m/>
    <m/>
    <m/>
    <n v="0"/>
    <m/>
    <m/>
    <m/>
    <n v="0"/>
    <m/>
    <m/>
    <m/>
    <n v="0"/>
    <m/>
    <m/>
    <m/>
  </r>
  <r>
    <s v="Программное обеспечение (ПО)ПО для лотерейного оборудования"/>
    <n v="2011"/>
    <x v="6"/>
    <s v="Р"/>
    <x v="1"/>
    <x v="52"/>
    <x v="52"/>
    <s v="ПО для лотерейного оборудования"/>
    <s v="Software for lottery equipment"/>
    <m/>
    <n v="0"/>
    <m/>
    <e v="#DIV/0!"/>
    <m/>
    <n v="0"/>
    <m/>
    <m/>
    <m/>
    <n v="0"/>
    <m/>
    <m/>
    <m/>
    <n v="0"/>
    <m/>
    <m/>
    <m/>
    <n v="0"/>
    <m/>
    <m/>
    <m/>
  </r>
  <r>
    <s v="Программное обеспечение (ПО)ПО для серверного оборудования"/>
    <n v="2011"/>
    <x v="6"/>
    <s v="Р"/>
    <x v="1"/>
    <x v="52"/>
    <x v="52"/>
    <s v="ПО для серверного оборудования"/>
    <s v="Software for server equipment"/>
    <m/>
    <n v="0"/>
    <m/>
    <e v="#DIV/0!"/>
    <m/>
    <n v="0"/>
    <m/>
    <m/>
    <m/>
    <n v="0"/>
    <m/>
    <m/>
    <m/>
    <n v="0"/>
    <m/>
    <m/>
    <m/>
    <n v="0"/>
    <m/>
    <m/>
    <m/>
  </r>
  <r>
    <s v="Программное обеспечение (ПО)ПО для прочего оборудования"/>
    <n v="2011"/>
    <x v="6"/>
    <s v="Р"/>
    <x v="1"/>
    <x v="52"/>
    <x v="52"/>
    <s v="ПО для прочего оборудования"/>
    <s v="Software for other equipment"/>
    <m/>
    <n v="0"/>
    <m/>
    <e v="#DIV/0!"/>
    <m/>
    <n v="0"/>
    <m/>
    <m/>
    <m/>
    <n v="0"/>
    <m/>
    <m/>
    <m/>
    <n v="0"/>
    <m/>
    <m/>
    <m/>
    <n v="0"/>
    <m/>
    <m/>
    <m/>
  </r>
  <r>
    <s v="Услуги сторонних организацийуслуги сторонних организаций (ИТ) "/>
    <n v="2011"/>
    <x v="6"/>
    <s v="Р"/>
    <x v="3"/>
    <x v="53"/>
    <x v="53"/>
    <s v="услуги сторонних организаций (ИТ) "/>
    <s v="Outsourced services (IT) 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ИТ)"/>
    <n v="2011"/>
    <x v="6"/>
    <s v="Р"/>
    <x v="2"/>
    <x v="31"/>
    <x v="31"/>
    <s v="обучение сотрудников (ИТ)"/>
    <s v="employees' training (IT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ИТ)"/>
    <n v="2011"/>
    <x v="6"/>
    <s v="Р"/>
    <x v="1"/>
    <x v="31"/>
    <x v="31"/>
    <s v="обучение сотрудников (ИТ)"/>
    <s v="employees' training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ИТ)"/>
    <n v="2011"/>
    <x v="6"/>
    <s v="Р"/>
    <x v="2"/>
    <x v="32"/>
    <x v="32"/>
    <s v="Заработная плата (ИТ)"/>
    <s v="salary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ИТ)"/>
    <n v="2011"/>
    <x v="6"/>
    <s v="Р"/>
    <x v="2"/>
    <x v="32"/>
    <x v="32"/>
    <s v="НДФЛ (ИТ)"/>
    <s v="Personal Income Tax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ИТ)"/>
    <n v="2011"/>
    <x v="6"/>
    <s v="Р"/>
    <x v="2"/>
    <x v="32"/>
    <x v="32"/>
    <s v="Прочие выплаты (ИТ)"/>
    <s v="compensation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ИТ)"/>
    <n v="2011"/>
    <x v="6"/>
    <s v="Р"/>
    <x v="1"/>
    <x v="32"/>
    <x v="32"/>
    <s v="Заработная плата (ИТ)"/>
    <s v="salary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ИТ)"/>
    <n v="2011"/>
    <x v="6"/>
    <s v="Р"/>
    <x v="1"/>
    <x v="32"/>
    <x v="32"/>
    <s v="Прочие выплаты (ИТ)"/>
    <s v="compensation (IT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ИТ)"/>
    <n v="2011"/>
    <x v="1"/>
    <s v="Р"/>
    <x v="2"/>
    <x v="33"/>
    <x v="33"/>
    <s v="налоги с ФОТ (ИТ)"/>
    <s v="Payroll taxes (IT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ИТ)"/>
    <n v="2011"/>
    <x v="1"/>
    <s v="Р"/>
    <x v="1"/>
    <x v="33"/>
    <x v="33"/>
    <s v="налоги с ФОТ (ИТ)"/>
    <s v="Payroll taxes (IT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ИТ)"/>
    <n v="2011"/>
    <x v="6"/>
    <s v="Р"/>
    <x v="3"/>
    <x v="34"/>
    <x v="34"/>
    <s v="Прочая рассылка документации (ИТ)"/>
    <s v="other dispatch (IT)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ИТ)компенсация за аренду личного а/м (ИТ)"/>
    <n v="2011"/>
    <x v="6"/>
    <s v="Р"/>
    <x v="3"/>
    <x v="35"/>
    <x v="35"/>
    <s v="прочие расходы (ИТ)"/>
    <s v="Miscellaneous expenses (IT)"/>
    <s v="компенсация за аренду личного а/м (ИТ)"/>
    <s v="Compensation for personal car rent (IT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ИТ)прочие расходы отдела (ИТ)"/>
    <n v="2011"/>
    <x v="6"/>
    <s v="Р"/>
    <x v="3"/>
    <x v="35"/>
    <x v="35"/>
    <s v="прочие расходы (ИТ)"/>
    <s v="Miscellaneous expenses (IT)"/>
    <s v="прочие расходы отдела (ИТ)"/>
    <s v="Other expenses of department (IT)"/>
    <m/>
    <e v="#DIV/0!"/>
    <m/>
    <n v="0"/>
    <m/>
    <m/>
    <m/>
    <n v="0"/>
    <m/>
    <m/>
    <m/>
    <n v="0"/>
    <m/>
    <m/>
    <m/>
    <n v="0"/>
    <m/>
    <m/>
    <m/>
  </r>
  <r>
    <s v=""/>
    <m/>
    <x v="4"/>
    <m/>
    <x v="4"/>
    <x v="36"/>
    <x v="36"/>
    <m/>
    <m/>
    <m/>
    <m/>
    <m/>
    <e v="#DIV/0!"/>
    <m/>
    <n v="0"/>
    <m/>
    <m/>
    <m/>
    <n v="0"/>
    <m/>
    <m/>
    <m/>
    <n v="0"/>
    <m/>
    <m/>
    <m/>
    <n v="0"/>
    <m/>
    <m/>
    <m/>
  </r>
  <r>
    <s v="Прочие операционные доходыдоход от продажи основных средств"/>
    <n v="2011"/>
    <x v="1"/>
    <s v="Д"/>
    <x v="3"/>
    <x v="46"/>
    <x v="46"/>
    <s v="доход от продажи основных средств"/>
    <s v="income from permanent assets' sale"/>
    <m/>
    <n v="0"/>
    <m/>
    <e v="#DIV/0!"/>
    <m/>
    <n v="0"/>
    <m/>
    <m/>
    <m/>
    <n v="0"/>
    <m/>
    <m/>
    <m/>
    <n v="0"/>
    <m/>
    <m/>
    <m/>
    <n v="0"/>
    <m/>
    <m/>
    <m/>
  </r>
  <r>
    <s v="Прочие операционные доходыКупля-продажа валюты (доходы)"/>
    <n v="2011"/>
    <x v="1"/>
    <s v="Д"/>
    <x v="3"/>
    <x v="46"/>
    <x v="46"/>
    <s v="Купля-продажа валюты (доходы)"/>
    <s v="currency buy/sell (incomes)"/>
    <m/>
    <n v="0"/>
    <m/>
    <e v="#DIV/0!"/>
    <m/>
    <n v="0"/>
    <m/>
    <m/>
    <m/>
    <n v="0"/>
    <m/>
    <m/>
    <m/>
    <n v="0"/>
    <m/>
    <m/>
    <m/>
    <n v="0"/>
    <m/>
    <m/>
    <m/>
  </r>
  <r>
    <s v="Прочие операционные доходыПрочие"/>
    <n v="2011"/>
    <x v="1"/>
    <s v="Д"/>
    <x v="3"/>
    <x v="46"/>
    <x v="46"/>
    <s v="Прочие"/>
    <s v="other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доходыкурсовая разница положительная"/>
    <n v="2011"/>
    <x v="1"/>
    <s v="Д"/>
    <x v="3"/>
    <x v="54"/>
    <x v="54"/>
    <s v="курсовая разница положительная"/>
    <s v="Currency exchange gain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доходыпроценты по депозиту"/>
    <n v="2011"/>
    <x v="1"/>
    <s v="Д"/>
    <x v="3"/>
    <x v="54"/>
    <x v="54"/>
    <s v="проценты по депозиту"/>
    <s v="Interest on deposit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доходыпроценты по договорам займа и прочим договорам"/>
    <n v="2011"/>
    <x v="1"/>
    <s v="Д"/>
    <x v="3"/>
    <x v="54"/>
    <x v="54"/>
    <s v="проценты по договорам займа и прочим договорам"/>
    <s v="Interest on loan and other contract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доходыштрафы, пени, неустойки"/>
    <n v="2011"/>
    <x v="1"/>
    <s v="Д"/>
    <x v="3"/>
    <x v="54"/>
    <x v="54"/>
    <s v="штрафы, пени, неустойки"/>
    <s v="Fines, penaltie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доходыпрочие"/>
    <n v="2011"/>
    <x v="1"/>
    <s v="Д"/>
    <x v="3"/>
    <x v="54"/>
    <x v="54"/>
    <s v="прочие"/>
    <s v="others"/>
    <m/>
    <n v="0"/>
    <m/>
    <e v="#DIV/0!"/>
    <m/>
    <n v="0"/>
    <m/>
    <m/>
    <m/>
    <n v="0"/>
    <m/>
    <m/>
    <m/>
    <n v="0"/>
    <m/>
    <m/>
    <m/>
    <n v="0"/>
    <m/>
    <m/>
    <m/>
  </r>
  <r>
    <s v="Взнос наличных денег в банк"/>
    <n v="2011"/>
    <x v="1"/>
    <s v="Д"/>
    <x v="2"/>
    <x v="55"/>
    <x v="5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Рассылка документации агентам (ФАО)"/>
    <n v="2011"/>
    <x v="1"/>
    <s v="Р"/>
    <x v="3"/>
    <x v="34"/>
    <x v="34"/>
    <s v="Рассылка документации агентам (ФАО)"/>
    <s v="dispatch to agents (FAD)"/>
    <m/>
    <n v="0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ФАО)"/>
    <n v="2011"/>
    <x v="1"/>
    <s v="Р"/>
    <x v="3"/>
    <x v="34"/>
    <x v="34"/>
    <s v="Прочая рассылка документации (ФАО)"/>
    <s v="other dispatch (FAD)"/>
    <m/>
    <n v="0"/>
    <m/>
    <e v="#DIV/0!"/>
    <m/>
    <n v="0"/>
    <m/>
    <m/>
    <m/>
    <n v="0"/>
    <m/>
    <m/>
    <m/>
    <n v="0"/>
    <m/>
    <m/>
    <m/>
    <n v="0"/>
    <m/>
    <m/>
    <m/>
  </r>
  <r>
    <s v="Аудит"/>
    <n v="2011"/>
    <x v="1"/>
    <s v="Р"/>
    <x v="1"/>
    <x v="56"/>
    <x v="56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Аудит"/>
    <n v="2011"/>
    <x v="1"/>
    <s v="Р"/>
    <x v="2"/>
    <x v="56"/>
    <x v="56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АмортизацияАмортизация лотерейного оборудования/имущества"/>
    <n v="2011"/>
    <x v="1"/>
    <s v="Р"/>
    <x v="1"/>
    <x v="57"/>
    <x v="57"/>
    <s v="Амортизация лотерейного оборудования/имущества"/>
    <s v="amortization of lottery equipment/property"/>
    <m/>
    <n v="0"/>
    <m/>
    <e v="#DIV/0!"/>
    <m/>
    <n v="0"/>
    <m/>
    <m/>
    <m/>
    <n v="0"/>
    <m/>
    <m/>
    <m/>
    <n v="0"/>
    <m/>
    <m/>
    <m/>
    <n v="0"/>
    <m/>
    <m/>
    <m/>
  </r>
  <r>
    <s v="АмортизацияПрочая амортизация"/>
    <n v="2011"/>
    <x v="1"/>
    <s v="Р"/>
    <x v="1"/>
    <x v="57"/>
    <x v="57"/>
    <s v="Прочая амортизация"/>
    <s v="other amortization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ФАО)"/>
    <n v="2011"/>
    <x v="1"/>
    <s v="Р"/>
    <x v="2"/>
    <x v="32"/>
    <x v="32"/>
    <s v="Заработная плата (ФАО)"/>
    <s v="salary (FA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ФАО)"/>
    <n v="2011"/>
    <x v="1"/>
    <s v="Р"/>
    <x v="2"/>
    <x v="32"/>
    <x v="32"/>
    <s v="НДФЛ (ФАО)"/>
    <s v="Personal Income Tax (FA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ФАО)"/>
    <n v="2011"/>
    <x v="1"/>
    <s v="Р"/>
    <x v="2"/>
    <x v="32"/>
    <x v="32"/>
    <s v="Прочие выплаты (ФАО)"/>
    <s v="compensation (FA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ФАО)"/>
    <n v="2011"/>
    <x v="1"/>
    <s v="Р"/>
    <x v="1"/>
    <x v="32"/>
    <x v="32"/>
    <s v="Заработная плата (ФАО)"/>
    <s v="salary (FAD)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ФАО)суточные"/>
    <n v="2011"/>
    <x v="1"/>
    <s v="Р"/>
    <x v="3"/>
    <x v="22"/>
    <x v="22"/>
    <s v="командировочные расходы (ФАО)"/>
    <s v="Business trip costs (FAD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ФАО)проживание"/>
    <n v="2011"/>
    <x v="1"/>
    <s v="Р"/>
    <x v="3"/>
    <x v="22"/>
    <x v="22"/>
    <s v="командировочные расходы (ФАО)"/>
    <s v="Business trip costs (FAD)"/>
    <s v="проживание"/>
    <s v="accomodation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ФАО)проезд"/>
    <n v="2011"/>
    <x v="1"/>
    <s v="Р"/>
    <x v="3"/>
    <x v="22"/>
    <x v="22"/>
    <s v="командировочные расходы (ФАО)"/>
    <s v="Business trip costs (FAD)"/>
    <s v="проезд"/>
    <s v="transit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ФАО)прочие"/>
    <n v="2011"/>
    <x v="1"/>
    <s v="Р"/>
    <x v="3"/>
    <x v="22"/>
    <x v="22"/>
    <s v="командировочные расходы (ФАО)"/>
    <s v="Business trip costs (FAD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Консультационные услугиКонсультационные услуги (ФАО) "/>
    <n v="2011"/>
    <x v="1"/>
    <s v="Р"/>
    <x v="3"/>
    <x v="20"/>
    <x v="20"/>
    <s v="Консультационные услуги (ФАО) "/>
    <s v="Consulting (FA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ФАО)"/>
    <n v="2011"/>
    <x v="1"/>
    <s v="Р"/>
    <x v="2"/>
    <x v="31"/>
    <x v="31"/>
    <s v="обучение сотрудников (ФАО)"/>
    <s v="employees' training (FAD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ФАО)"/>
    <n v="2011"/>
    <x v="1"/>
    <s v="Р"/>
    <x v="1"/>
    <x v="31"/>
    <x v="31"/>
    <s v="обучение сотрудников (ФАО)"/>
    <s v="employees' training (FAD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ФАО)Приобретение компьютерного оборудования/имущества (ФАО)"/>
    <n v="2011"/>
    <x v="1"/>
    <s v="Р"/>
    <x v="2"/>
    <x v="27"/>
    <x v="27"/>
    <s v="приобретение  оборудования/имущества (ФАО)"/>
    <s v="Equipment/property acquisition (F&amp;AD)"/>
    <s v="Приобретение компьютерного оборудования/имущества (ФАО)"/>
    <s v="Computer equipment/property acquisition (F&amp;A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ФАО)Приобретение прочего оборудования/имущества (ФАО)"/>
    <n v="2011"/>
    <x v="1"/>
    <s v="Р"/>
    <x v="2"/>
    <x v="27"/>
    <x v="27"/>
    <s v="приобретение  оборудования/имущества (ФАО)"/>
    <s v="Equipment/property acquisition (F&amp;AD)"/>
    <s v="Приобретение прочего оборудования/имущества (ФАО)"/>
    <s v="Other equipment/property acuisition (F&amp;AD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ФАО)Монтаж оборудования/имущества (ФАО)"/>
    <n v="2011"/>
    <x v="1"/>
    <s v="Р"/>
    <x v="2"/>
    <x v="27"/>
    <x v="27"/>
    <s v="приобретение  оборудования/имущества (ФАО)"/>
    <s v="Equipment/property acquisition (F&amp;AD)"/>
    <s v="Монтаж оборудования/имущества (ФАО)"/>
    <s v="Equipment/property installation (F&amp;AD)"/>
    <m/>
    <e v="#DIV/0!"/>
    <m/>
    <n v="0"/>
    <m/>
    <m/>
    <m/>
    <n v="0"/>
    <m/>
    <m/>
    <m/>
    <n v="0"/>
    <m/>
    <m/>
    <m/>
    <n v="0"/>
    <m/>
    <m/>
    <m/>
  </r>
  <r>
    <s v="Покупка МПЗПокупка МПЗ (ФАО)"/>
    <n v="2011"/>
    <x v="1"/>
    <s v="Р"/>
    <x v="2"/>
    <x v="29"/>
    <x v="29"/>
    <s v="Покупка МПЗ (ФАО)"/>
    <s v="Inventories' purchase (FAD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ФАО)"/>
    <n v="2011"/>
    <x v="1"/>
    <s v="Р"/>
    <x v="1"/>
    <x v="30"/>
    <x v="30"/>
    <s v="Списание МПЗ (ФАО)"/>
    <s v="Inventories writing off (FAD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ФАО)"/>
    <n v="2011"/>
    <x v="1"/>
    <s v="Р"/>
    <x v="2"/>
    <x v="28"/>
    <x v="28"/>
    <s v="Информационная поддержка (ФАО)"/>
    <s v="Costs on informational  support (FAD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ФАО)"/>
    <n v="2011"/>
    <x v="1"/>
    <s v="Р"/>
    <x v="1"/>
    <x v="28"/>
    <x v="28"/>
    <s v="Информационная поддержка (ФАО)"/>
    <s v="Costs on informational  support (FAD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ФАО)"/>
    <n v="2011"/>
    <x v="1"/>
    <s v="Р"/>
    <x v="2"/>
    <x v="28"/>
    <x v="28"/>
    <s v="Информационная поддержка (ФАО)"/>
    <s v="Costs on informational  support (FAD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ФАО)"/>
    <n v="2011"/>
    <x v="1"/>
    <s v="Р"/>
    <x v="1"/>
    <x v="28"/>
    <x v="28"/>
    <s v="Информационная поддержка (ФАО)"/>
    <s v="Costs on informational  support (FAD)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ФАО)прочие расходы отдела (ФАО)"/>
    <n v="2011"/>
    <x v="1"/>
    <s v="Р"/>
    <x v="3"/>
    <x v="35"/>
    <x v="35"/>
    <s v="прочие расходы (ФАО)"/>
    <s v="Miscellaneous expenses (FAD)"/>
    <s v="прочие расходы отдела (ФАО)"/>
    <s v="Other expenses of department (FA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ФАО)компенсация за аренду личного а/м (ФАО)"/>
    <n v="2011"/>
    <x v="1"/>
    <s v="Р"/>
    <x v="3"/>
    <x v="35"/>
    <x v="35"/>
    <s v="прочие расходы (ФАО)"/>
    <s v="Miscellaneous expenses (FAD)"/>
    <s v="компенсация за аренду личного а/м (ФАО)"/>
    <s v="Compensation for personal car rent (FA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ФАО)нотариальные услуги (ФАО)"/>
    <n v="2011"/>
    <x v="1"/>
    <s v="Р"/>
    <x v="3"/>
    <x v="35"/>
    <x v="35"/>
    <s v="прочие расходы (ФАО)"/>
    <s v="Miscellaneous expenses (FAD)"/>
    <s v="нотариальные услуги (ФАО)"/>
    <s v="Notarial services (FAD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ФАО)госпошлины (ФАО)"/>
    <n v="2011"/>
    <x v="1"/>
    <s v="Р"/>
    <x v="3"/>
    <x v="35"/>
    <x v="35"/>
    <s v="прочие расходы (ФАО)"/>
    <s v="Miscellaneous expenses (FAD)"/>
    <s v="госпошлины (ФАО)"/>
    <s v="State duties (FAD)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чие)Комиссия банка"/>
    <n v="2011"/>
    <x v="1"/>
    <s v="Р"/>
    <x v="3"/>
    <x v="58"/>
    <x v="58"/>
    <s v="Комиссия банка"/>
    <s v="Bank commission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чие)Штрафы, пени"/>
    <n v="2011"/>
    <x v="1"/>
    <s v="Р"/>
    <x v="3"/>
    <x v="58"/>
    <x v="58"/>
    <s v="Штрафы, пени"/>
    <s v="Fines, penaltie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чие)Курсовые разницы отрицательные"/>
    <n v="2011"/>
    <x v="1"/>
    <s v="Р"/>
    <x v="2"/>
    <x v="58"/>
    <x v="58"/>
    <s v="Курсовые разницы отрицательные"/>
    <s v="Currency exchange los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чие)Курсовые разницы отрицательные"/>
    <n v="2011"/>
    <x v="1"/>
    <s v="Р"/>
    <x v="1"/>
    <x v="58"/>
    <x v="58"/>
    <s v="Курсовые разницы отрицательные"/>
    <s v="Currency exchange loss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центы по займу)Проценты по займам"/>
    <n v="2011"/>
    <x v="1"/>
    <s v="Р"/>
    <x v="2"/>
    <x v="59"/>
    <x v="59"/>
    <s v="Проценты по займам"/>
    <s v="loan charge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центы по займу)Проценты по займам"/>
    <n v="2011"/>
    <x v="1"/>
    <s v="Р"/>
    <x v="1"/>
    <x v="59"/>
    <x v="59"/>
    <s v="Проценты по займам"/>
    <s v="loan charge"/>
    <m/>
    <n v="0"/>
    <m/>
    <e v="#DIV/0!"/>
    <m/>
    <n v="0"/>
    <m/>
    <m/>
    <m/>
    <n v="0"/>
    <m/>
    <m/>
    <m/>
    <n v="0"/>
    <m/>
    <m/>
    <m/>
    <n v="0"/>
    <m/>
    <m/>
    <m/>
  </r>
  <r>
    <s v="Внереализационные расходы (прочие)прочие "/>
    <n v="2011"/>
    <x v="1"/>
    <s v="Р"/>
    <x v="3"/>
    <x v="58"/>
    <x v="58"/>
    <s v="прочие "/>
    <s v="others"/>
    <m/>
    <n v="0"/>
    <m/>
    <e v="#DIV/0!"/>
    <m/>
    <n v="0"/>
    <m/>
    <m/>
    <m/>
    <n v="0"/>
    <m/>
    <m/>
    <m/>
    <n v="0"/>
    <m/>
    <m/>
    <m/>
    <n v="0"/>
    <m/>
    <m/>
    <m/>
  </r>
  <r>
    <s v="Прочие операционные расходыОстаточная стоимость основных средств"/>
    <n v="2011"/>
    <x v="1"/>
    <s v="Р"/>
    <x v="1"/>
    <x v="60"/>
    <x v="60"/>
    <s v="Остаточная стоимость основных средств"/>
    <s v="self-cost of the sold permanent assets"/>
    <m/>
    <n v="0"/>
    <m/>
    <e v="#DIV/0!"/>
    <m/>
    <n v="0"/>
    <m/>
    <m/>
    <m/>
    <n v="0"/>
    <m/>
    <m/>
    <m/>
    <n v="0"/>
    <m/>
    <m/>
    <m/>
    <n v="0"/>
    <m/>
    <m/>
    <m/>
  </r>
  <r>
    <s v="Прочие операционные расходыКупля-продажа валюты (расходы)"/>
    <n v="2011"/>
    <x v="1"/>
    <s v="Р"/>
    <x v="3"/>
    <x v="60"/>
    <x v="60"/>
    <s v="Купля-продажа валюты (расходы)"/>
    <s v="currency buy/sell (expenses)"/>
    <m/>
    <n v="0"/>
    <m/>
    <e v="#DIV/0!"/>
    <m/>
    <n v="0"/>
    <m/>
    <m/>
    <m/>
    <n v="0"/>
    <m/>
    <m/>
    <m/>
    <n v="0"/>
    <m/>
    <m/>
    <m/>
    <n v="0"/>
    <m/>
    <m/>
    <m/>
  </r>
  <r>
    <s v="Прочие операционные расходыПрочие"/>
    <n v="2011"/>
    <x v="1"/>
    <s v="Р"/>
    <x v="3"/>
    <x v="60"/>
    <x v="60"/>
    <s v="Прочие"/>
    <s v="others"/>
    <m/>
    <n v="0"/>
    <m/>
    <e v="#DIV/0!"/>
    <m/>
    <n v="0"/>
    <m/>
    <m/>
    <m/>
    <n v="0"/>
    <m/>
    <m/>
    <m/>
    <n v="0"/>
    <m/>
    <m/>
    <m/>
    <n v="0"/>
    <m/>
    <m/>
    <m/>
  </r>
  <r>
    <s v="НалогиНалог на имущество"/>
    <n v="2011"/>
    <x v="1"/>
    <s v="Р"/>
    <x v="1"/>
    <x v="61"/>
    <x v="61"/>
    <s v="Налог на имущество"/>
    <s v="Property tax"/>
    <m/>
    <n v="0"/>
    <m/>
    <e v="#DIV/0!"/>
    <m/>
    <n v="0"/>
    <m/>
    <m/>
    <m/>
    <n v="0"/>
    <m/>
    <m/>
    <m/>
    <n v="0"/>
    <m/>
    <m/>
    <m/>
    <n v="0"/>
    <m/>
    <m/>
    <m/>
  </r>
  <r>
    <s v="НалогиНалог на имущество"/>
    <n v="2011"/>
    <x v="1"/>
    <s v="Р"/>
    <x v="2"/>
    <x v="61"/>
    <x v="61"/>
    <s v="Налог на имущество"/>
    <s v="Property tax"/>
    <m/>
    <n v="0"/>
    <m/>
    <e v="#DIV/0!"/>
    <m/>
    <n v="0"/>
    <m/>
    <m/>
    <m/>
    <n v="0"/>
    <m/>
    <m/>
    <m/>
    <n v="0"/>
    <m/>
    <m/>
    <m/>
    <n v="0"/>
    <m/>
    <m/>
    <m/>
  </r>
  <r>
    <s v="НалогиТранспортный налог"/>
    <n v="2011"/>
    <x v="1"/>
    <s v="Р"/>
    <x v="1"/>
    <x v="61"/>
    <x v="61"/>
    <s v="Транспортный налог"/>
    <s v="Transport tax"/>
    <m/>
    <n v="0"/>
    <m/>
    <e v="#DIV/0!"/>
    <m/>
    <n v="0"/>
    <m/>
    <m/>
    <m/>
    <n v="0"/>
    <m/>
    <m/>
    <m/>
    <n v="0"/>
    <m/>
    <m/>
    <m/>
    <n v="0"/>
    <m/>
    <m/>
    <m/>
  </r>
  <r>
    <s v="НалогиТранспортный налог"/>
    <n v="2011"/>
    <x v="1"/>
    <s v="Р"/>
    <x v="2"/>
    <x v="61"/>
    <x v="61"/>
    <s v="Транспортный налог"/>
    <s v="Transport tax"/>
    <m/>
    <n v="0"/>
    <m/>
    <e v="#DIV/0!"/>
    <m/>
    <n v="0"/>
    <m/>
    <m/>
    <m/>
    <n v="0"/>
    <m/>
    <m/>
    <m/>
    <n v="0"/>
    <m/>
    <m/>
    <m/>
    <n v="0"/>
    <m/>
    <m/>
    <m/>
  </r>
  <r>
    <s v="НалогиНалог на прибыль"/>
    <n v="2011"/>
    <x v="1"/>
    <s v="Р"/>
    <x v="2"/>
    <x v="61"/>
    <x v="61"/>
    <s v="Налог на прибыль"/>
    <s v="Profit tax"/>
    <m/>
    <n v="0"/>
    <m/>
    <e v="#DIV/0!"/>
    <m/>
    <n v="0"/>
    <m/>
    <m/>
    <m/>
    <n v="0"/>
    <m/>
    <m/>
    <m/>
    <n v="0"/>
    <m/>
    <m/>
    <m/>
    <n v="0"/>
    <m/>
    <m/>
    <m/>
  </r>
  <r>
    <s v="НалогиПлата за загрязнение окружающей среды"/>
    <n v="2011"/>
    <x v="1"/>
    <s v="Р"/>
    <x v="1"/>
    <x v="61"/>
    <x v="61"/>
    <s v="Плата за загрязнение окружающей среды"/>
    <s v="Payment for negative effect on environment"/>
    <m/>
    <n v="0"/>
    <m/>
    <e v="#DIV/0!"/>
    <m/>
    <n v="0"/>
    <m/>
    <m/>
    <m/>
    <n v="0"/>
    <m/>
    <m/>
    <m/>
    <n v="0"/>
    <m/>
    <m/>
    <m/>
    <n v="0"/>
    <m/>
    <m/>
    <m/>
  </r>
  <r>
    <s v="НалогиПлата за загрязнение окружающей среды"/>
    <n v="2011"/>
    <x v="1"/>
    <s v="Р"/>
    <x v="2"/>
    <x v="61"/>
    <x v="61"/>
    <s v="Плата за загрязнение окружающей среды"/>
    <s v="Payment for negative effect on environment"/>
    <m/>
    <n v="0"/>
    <m/>
    <e v="#DIV/0!"/>
    <m/>
    <n v="0"/>
    <m/>
    <m/>
    <m/>
    <n v="0"/>
    <m/>
    <m/>
    <m/>
    <n v="0"/>
    <m/>
    <m/>
    <m/>
    <n v="0"/>
    <m/>
    <m/>
    <m/>
  </r>
  <r>
    <s v="НалогиНДС"/>
    <n v="2011"/>
    <x v="1"/>
    <s v="Р"/>
    <x v="2"/>
    <x v="61"/>
    <x v="61"/>
    <s v="НДС"/>
    <s v="VAT"/>
    <m/>
    <n v="0"/>
    <m/>
    <e v="#DIV/0!"/>
    <m/>
    <n v="0"/>
    <m/>
    <m/>
    <m/>
    <n v="0"/>
    <m/>
    <m/>
    <m/>
    <n v="0"/>
    <m/>
    <m/>
    <m/>
    <n v="0"/>
    <m/>
    <m/>
    <m/>
  </r>
  <r>
    <s v="Бланки лотерейных билетов &quot;Счастливые сердца&quot;"/>
    <n v="2011"/>
    <x v="1"/>
    <s v="Р"/>
    <x v="1"/>
    <x v="62"/>
    <x v="62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страхование имущества"/>
    <n v="2011"/>
    <x v="1"/>
    <s v="Р"/>
    <x v="1"/>
    <x v="21"/>
    <x v="21"/>
    <s v="страхование имущества"/>
    <s v="property insurance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страхование имущества"/>
    <n v="2011"/>
    <x v="1"/>
    <s v="Р"/>
    <x v="2"/>
    <x v="21"/>
    <x v="21"/>
    <s v="страхование имущества"/>
    <s v="property insurance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ФАО)"/>
    <n v="2011"/>
    <x v="1"/>
    <s v="Р"/>
    <x v="3"/>
    <x v="21"/>
    <x v="21"/>
    <s v="ДМС (ФАО)"/>
    <s v="Voluntary medical insurance (FAD)"/>
    <m/>
    <n v="0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ФАО)"/>
    <n v="2011"/>
    <x v="1"/>
    <s v="Р"/>
    <x v="3"/>
    <x v="26"/>
    <x v="26"/>
    <s v="представительские расходы (ФАО)"/>
    <s v="Hospitality expenses (FA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ФАО)"/>
    <n v="2011"/>
    <x v="1"/>
    <s v="Р"/>
    <x v="1"/>
    <x v="32"/>
    <x v="32"/>
    <s v="Прочие выплаты (ФАО)"/>
    <s v="compensation (FA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ФАО)"/>
    <n v="2011"/>
    <x v="1"/>
    <s v="Р"/>
    <x v="2"/>
    <x v="33"/>
    <x v="33"/>
    <s v="налоги с ФОТ (ФАО)"/>
    <s v="Payroll taxes (FAD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ФАО)"/>
    <n v="2011"/>
    <x v="1"/>
    <s v="Р"/>
    <x v="1"/>
    <x v="33"/>
    <x v="33"/>
    <s v="налоги с ФОТ (ФАО)"/>
    <s v="Payroll taxes (FAD)"/>
    <m/>
    <n v="0"/>
    <m/>
    <e v="#DIV/0!"/>
    <m/>
    <n v="0"/>
    <m/>
    <m/>
    <m/>
    <n v="0"/>
    <m/>
    <m/>
    <m/>
    <n v="0"/>
    <m/>
    <m/>
    <m/>
    <n v="0"/>
    <m/>
    <m/>
    <m/>
  </r>
  <r>
    <s v="Возврат с депозита"/>
    <n v="2011"/>
    <x v="1"/>
    <s v="Р"/>
    <x v="0"/>
    <x v="63"/>
    <x v="63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Пополнение счета"/>
    <n v="2011"/>
    <x v="1"/>
    <s v="Р"/>
    <x v="0"/>
    <x v="64"/>
    <x v="64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Перевод на депозит"/>
    <n v="2011"/>
    <x v="1"/>
    <s v="Р"/>
    <x v="0"/>
    <x v="65"/>
    <x v="65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"/>
    <m/>
    <x v="4"/>
    <m/>
    <x v="4"/>
    <x v="36"/>
    <x v="36"/>
    <m/>
    <m/>
    <m/>
    <m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Администрация)"/>
    <n v="2011"/>
    <x v="1"/>
    <s v="Р"/>
    <x v="1"/>
    <x v="33"/>
    <x v="33"/>
    <s v="налоги с ФОТ (Администрация)"/>
    <s v="Payroll taxes (Top-management)"/>
    <m/>
    <n v="0"/>
    <m/>
    <e v="#DIV/0!"/>
    <m/>
    <n v="0"/>
    <m/>
    <m/>
    <m/>
    <n v="0"/>
    <m/>
    <m/>
    <m/>
    <n v="0"/>
    <m/>
    <m/>
    <m/>
    <n v="0"/>
    <m/>
    <m/>
    <m/>
  </r>
  <r>
    <s v="Налоги с ФОТналоги с ФОТ (Администрация)"/>
    <n v="2011"/>
    <x v="1"/>
    <s v="Р"/>
    <x v="2"/>
    <x v="33"/>
    <x v="33"/>
    <s v="налоги с ФОТ (Администрация)"/>
    <s v="Payroll taxes (Top-management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ОСАГО, КАСКО (ЛЭД)"/>
    <n v="2011"/>
    <x v="3"/>
    <s v="Р"/>
    <x v="1"/>
    <x v="21"/>
    <x v="21"/>
    <s v="ОСАГО, КАСКО (ЛЭД)"/>
    <s v="Car insurance (L&amp;FD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ОСАГО, КАСКО (ЛЭД)"/>
    <n v="2011"/>
    <x v="3"/>
    <s v="Р"/>
    <x v="2"/>
    <x v="21"/>
    <x v="21"/>
    <s v="ОСАГО, КАСКО (ЛЭД)"/>
    <s v="Car insurance (L&amp;FD)"/>
    <m/>
    <n v="0"/>
    <m/>
    <e v="#DIV/0!"/>
    <m/>
    <n v="0"/>
    <m/>
    <m/>
    <m/>
    <n v="0"/>
    <m/>
    <m/>
    <m/>
    <n v="0"/>
    <m/>
    <m/>
    <m/>
    <n v="0"/>
    <m/>
    <m/>
    <m/>
  </r>
  <r>
    <s v="Поступление займовПоступление займа от &quot;Австрийских лотерей&quot;"/>
    <n v="2011"/>
    <x v="7"/>
    <s v="Д"/>
    <x v="2"/>
    <x v="66"/>
    <x v="66"/>
    <s v="Поступление займа от &quot;Австрийских лотерей&quot;"/>
    <s v="Receipt of loan from OLG"/>
    <m/>
    <n v="0"/>
    <m/>
    <e v="#DIV/0!"/>
    <m/>
    <n v="0"/>
    <m/>
    <m/>
    <m/>
    <n v="0"/>
    <m/>
    <m/>
    <m/>
    <n v="0"/>
    <m/>
    <m/>
    <m/>
    <n v="0"/>
    <m/>
    <m/>
    <m/>
  </r>
  <r>
    <s v="Поступление займовПоступление прочих займов"/>
    <n v="2011"/>
    <x v="7"/>
    <s v="Д"/>
    <x v="2"/>
    <x v="66"/>
    <x v="66"/>
    <s v="Поступление прочих займов"/>
    <s v="Receipt of other loans"/>
    <m/>
    <n v="0"/>
    <m/>
    <e v="#DIV/0!"/>
    <m/>
    <n v="0"/>
    <m/>
    <m/>
    <m/>
    <n v="0"/>
    <m/>
    <m/>
    <m/>
    <n v="0"/>
    <m/>
    <m/>
    <m/>
    <n v="0"/>
    <m/>
    <m/>
    <m/>
  </r>
  <r>
    <s v="Возврат займов"/>
    <n v="2011"/>
    <x v="7"/>
    <s v="Р"/>
    <x v="2"/>
    <x v="67"/>
    <x v="67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Расходы по агентскому договоруАвстрийские лотереи (расходы по агентскому договору)"/>
    <n v="2011"/>
    <x v="7"/>
    <s v="Р"/>
    <x v="3"/>
    <x v="68"/>
    <x v="68"/>
    <s v="Австрийские лотереи (расходы по агентскому договору)"/>
    <s v="OLG (Agent contract)"/>
    <m/>
    <n v="0"/>
    <m/>
    <e v="#DIV/0!"/>
    <m/>
    <n v="0"/>
    <m/>
    <m/>
    <m/>
    <n v="0"/>
    <m/>
    <m/>
    <m/>
    <n v="0"/>
    <m/>
    <m/>
    <m/>
    <n v="0"/>
    <m/>
    <m/>
    <m/>
  </r>
  <r>
    <s v="Расходы по агентскому договоруРусско-австрийский холдинг (расходы по агентскому договору)"/>
    <n v="2011"/>
    <x v="7"/>
    <s v="Р"/>
    <x v="3"/>
    <x v="68"/>
    <x v="68"/>
    <s v="Русско-австрийский холдинг (расходы по агентскому договору)"/>
    <s v="RAH (Agent contrac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Администрация)"/>
    <n v="2011"/>
    <x v="7"/>
    <s v="Р"/>
    <x v="2"/>
    <x v="32"/>
    <x v="32"/>
    <s v="заработная плата (Администрация)"/>
    <s v="salary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НДФЛ (Администрация)"/>
    <n v="2011"/>
    <x v="7"/>
    <s v="Р"/>
    <x v="2"/>
    <x v="32"/>
    <x v="32"/>
    <s v="НДФЛ (Администрация)"/>
    <s v="Personal Income Tax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Администрация)"/>
    <n v="2011"/>
    <x v="7"/>
    <s v="Р"/>
    <x v="2"/>
    <x v="32"/>
    <x v="32"/>
    <s v="Прочие выплаты (Администрация)"/>
    <s v="compensation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Администрация)"/>
    <n v="2011"/>
    <x v="7"/>
    <s v="Р"/>
    <x v="2"/>
    <x v="32"/>
    <x v="32"/>
    <s v="Премиальные (Администрация)"/>
    <s v="bonus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заработная плата (Администрация)"/>
    <n v="2011"/>
    <x v="7"/>
    <s v="Р"/>
    <x v="1"/>
    <x v="32"/>
    <x v="32"/>
    <s v="заработная плата (Администрация)"/>
    <s v="salary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очие выплаты (Администрация)"/>
    <n v="2011"/>
    <x v="7"/>
    <s v="Р"/>
    <x v="1"/>
    <x v="32"/>
    <x v="32"/>
    <s v="Прочие выплаты (Администрация)"/>
    <s v="compensation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Администрация)"/>
    <n v="2011"/>
    <x v="7"/>
    <s v="Р"/>
    <x v="1"/>
    <x v="32"/>
    <x v="32"/>
    <s v="Премиальные (Администрация)"/>
    <s v="bonus (Top-managemen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ОМ)"/>
    <n v="2011"/>
    <x v="7"/>
    <s v="Р"/>
    <x v="3"/>
    <x v="32"/>
    <x v="32"/>
    <s v="Премиальные (ОМ)"/>
    <s v="bonus (M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ОП)"/>
    <n v="2011"/>
    <x v="7"/>
    <s v="Р"/>
    <x v="3"/>
    <x v="32"/>
    <x v="32"/>
    <s v="Премиальные (ОП)"/>
    <s v="bonus (S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ИТ)"/>
    <n v="2011"/>
    <x v="7"/>
    <s v="Р"/>
    <x v="3"/>
    <x v="32"/>
    <x v="32"/>
    <s v="Премиальные (ИТ)"/>
    <s v="bonus (IT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ЛЭД)"/>
    <n v="2011"/>
    <x v="7"/>
    <s v="Р"/>
    <x v="3"/>
    <x v="32"/>
    <x v="32"/>
    <s v="Премиальные (ЛЭД)"/>
    <s v="bonus (L&amp;FD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ПР)"/>
    <n v="2011"/>
    <x v="7"/>
    <s v="Р"/>
    <x v="3"/>
    <x v="32"/>
    <x v="32"/>
    <s v="Премиальные (ПР)"/>
    <s v="bonus (PR)"/>
    <m/>
    <n v="0"/>
    <m/>
    <e v="#DIV/0!"/>
    <m/>
    <n v="0"/>
    <m/>
    <m/>
    <m/>
    <n v="0"/>
    <m/>
    <m/>
    <m/>
    <n v="0"/>
    <m/>
    <m/>
    <m/>
    <n v="0"/>
    <m/>
    <m/>
    <m/>
  </r>
  <r>
    <s v="Расходы на оплату трудаПремиальные (ФАО)"/>
    <n v="2011"/>
    <x v="7"/>
    <s v="Р"/>
    <x v="3"/>
    <x v="32"/>
    <x v="32"/>
    <s v="Премиальные (ФАО)"/>
    <s v="bonus (FAD)"/>
    <m/>
    <n v="0"/>
    <m/>
    <e v="#DIV/0!"/>
    <m/>
    <n v="0"/>
    <m/>
    <m/>
    <m/>
    <n v="0"/>
    <m/>
    <m/>
    <m/>
    <n v="0"/>
    <m/>
    <m/>
    <m/>
    <n v="0"/>
    <m/>
    <m/>
    <m/>
  </r>
  <r>
    <s v="СтрахованиеДМС (Администрация)"/>
    <n v="2011"/>
    <x v="7"/>
    <s v="Р"/>
    <x v="3"/>
    <x v="21"/>
    <x v="21"/>
    <s v="ДМС (Администрация)"/>
    <s v="Voluntary medical insurance (Top-management)"/>
    <m/>
    <n v="0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Администрация)суточные"/>
    <n v="2011"/>
    <x v="7"/>
    <s v="Р"/>
    <x v="3"/>
    <x v="22"/>
    <x v="69"/>
    <s v="командировочные расходы (Администрация)"/>
    <s v="Business trip costs (Top-management)"/>
    <s v="суточные"/>
    <s v="daily allowance"/>
    <m/>
    <e v="#DIV/0!"/>
    <m/>
    <n v="0"/>
    <m/>
    <m/>
    <m/>
    <n v="0"/>
    <m/>
    <m/>
    <m/>
    <n v="0"/>
    <m/>
    <m/>
    <m/>
    <n v="0"/>
    <m/>
    <m/>
    <m/>
  </r>
  <r>
    <s v="Командировочные расходыкомандировочные расходы (Администрация)проезд"/>
    <n v="2011"/>
    <x v="7"/>
    <s v="Р"/>
    <x v="3"/>
    <x v="22"/>
    <x v="70"/>
    <s v="командировочные расходы (Администрация)"/>
    <s v="Business trip costs (Top-management)"/>
    <s v="проезд"/>
    <s v="transit"/>
    <m/>
    <e v="#DIV/0!"/>
    <m/>
    <n v="105000"/>
    <n v="35000"/>
    <m/>
    <m/>
    <n v="35000"/>
    <n v="35000"/>
    <m/>
    <m/>
    <n v="70000"/>
    <m/>
    <m/>
    <m/>
    <n v="70000"/>
    <m/>
    <n v="35000"/>
    <m/>
  </r>
  <r>
    <s v="Командировочные расходыкомандировочные расходы (Администрация)проживание"/>
    <n v="2011"/>
    <x v="7"/>
    <s v="Р"/>
    <x v="3"/>
    <x v="22"/>
    <x v="22"/>
    <s v="командировочные расходы (Администрация)"/>
    <s v="Business trip costs (Top-management)"/>
    <s v="проживание"/>
    <s v="accomodation"/>
    <m/>
    <e v="#DIV/0!"/>
    <m/>
    <n v="35000"/>
    <m/>
    <m/>
    <m/>
    <n v="0"/>
    <m/>
    <m/>
    <m/>
    <n v="0"/>
    <m/>
    <n v="35000"/>
    <m/>
    <n v="35000"/>
    <m/>
    <m/>
    <m/>
  </r>
  <r>
    <s v="Командировочные расходыкомандировочные расходы (Администрация)прочие"/>
    <n v="2011"/>
    <x v="7"/>
    <s v="Р"/>
    <x v="3"/>
    <x v="22"/>
    <x v="22"/>
    <s v="командировочные расходы (Администрация)"/>
    <s v="Business trip costs (Top-management)"/>
    <s v="прочие"/>
    <s v="others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Администрация)"/>
    <n v="2011"/>
    <x v="7"/>
    <s v="Р"/>
    <x v="2"/>
    <x v="31"/>
    <x v="31"/>
    <s v="обучение сотрудников (Администрация)"/>
    <s v="employees' training (Top-management)"/>
    <m/>
    <n v="0"/>
    <m/>
    <e v="#DIV/0!"/>
    <m/>
    <n v="0"/>
    <m/>
    <m/>
    <m/>
    <n v="0"/>
    <m/>
    <m/>
    <m/>
    <n v="0"/>
    <m/>
    <m/>
    <m/>
    <n v="0"/>
    <m/>
    <m/>
    <m/>
  </r>
  <r>
    <s v="Обучение сотрудниковобучение сотрудников (Администрация)"/>
    <n v="2011"/>
    <x v="7"/>
    <s v="Р"/>
    <x v="1"/>
    <x v="31"/>
    <x v="31"/>
    <s v="обучение сотрудников (Администрация)"/>
    <s v="employees' training (Top-management)"/>
    <m/>
    <n v="0"/>
    <m/>
    <e v="#DIV/0!"/>
    <m/>
    <n v="0"/>
    <m/>
    <m/>
    <m/>
    <n v="0"/>
    <m/>
    <m/>
    <m/>
    <n v="0"/>
    <m/>
    <m/>
    <m/>
    <n v="0"/>
    <m/>
    <m/>
    <m/>
  </r>
  <r>
    <s v="Лицензионная плата OLG за использование игровой системы"/>
    <n v="2011"/>
    <x v="7"/>
    <s v="Р"/>
    <x v="3"/>
    <x v="69"/>
    <x v="71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Консультационные услугиКонсультационные услуги (Администрация)"/>
    <n v="2011"/>
    <x v="7"/>
    <s v="Р"/>
    <x v="3"/>
    <x v="20"/>
    <x v="20"/>
    <s v="Консультационные услуги (Администрация)"/>
    <s v="Consulting (Top-management)"/>
    <m/>
    <n v="0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ГСМ"/>
    <n v="2011"/>
    <x v="3"/>
    <s v="Р"/>
    <x v="3"/>
    <x v="24"/>
    <x v="24"/>
    <s v="Содержание автотранспорта (ЛЭД)"/>
    <s v="Corporate vehicles maintenance (Top-management)"/>
    <s v="ГСМ"/>
    <s v="PETROLEUM PRODUCTS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Мойка а/м"/>
    <n v="2011"/>
    <x v="3"/>
    <s v="Р"/>
    <x v="3"/>
    <x v="24"/>
    <x v="24"/>
    <s v="Содержание автотранспорта (ЛЭД)"/>
    <s v="Corporate vehicles maintenance (Top-management)"/>
    <s v="Мойка а/м"/>
    <s v="car wash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Стоянка а/м"/>
    <n v="2011"/>
    <x v="3"/>
    <s v="Р"/>
    <x v="3"/>
    <x v="24"/>
    <x v="24"/>
    <s v="Содержание автотранспорта (ЛЭД)"/>
    <s v="Corporate vehicles maintenance (Top-management)"/>
    <s v="Стоянка а/м"/>
    <s v="car parking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Техническое обслуживание"/>
    <n v="2011"/>
    <x v="3"/>
    <s v="Р"/>
    <x v="3"/>
    <x v="24"/>
    <x v="24"/>
    <s v="Содержание автотранспорта (ЛЭД)"/>
    <s v="Corporate vehicles maintenance (Top-management)"/>
    <s v="Техническое обслуживание"/>
    <s v=" technical services for car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Ремонт и шиномонтаж а/м"/>
    <n v="2011"/>
    <x v="3"/>
    <s v="Р"/>
    <x v="3"/>
    <x v="24"/>
    <x v="24"/>
    <s v="Содержание автотранспорта (ЛЭД)"/>
    <s v="Corporate vehicles maintenance (Top-management)"/>
    <s v="Ремонт и шиномонтаж а/м"/>
    <s v="car repair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Система безопасности а/м"/>
    <n v="2011"/>
    <x v="3"/>
    <s v="Р"/>
    <x v="3"/>
    <x v="24"/>
    <x v="24"/>
    <s v="Содержание автотранспорта (ЛЭД)"/>
    <s v="Corporate vehicles maintenance (Top-management)"/>
    <s v="Система безопасности а/м"/>
    <s v="car security"/>
    <m/>
    <e v="#DIV/0!"/>
    <m/>
    <n v="0"/>
    <m/>
    <m/>
    <m/>
    <n v="0"/>
    <m/>
    <m/>
    <m/>
    <n v="0"/>
    <m/>
    <m/>
    <m/>
    <n v="0"/>
    <m/>
    <m/>
    <m/>
  </r>
  <r>
    <s v="Содержание автотранспортаСодержание автотранспорта (ЛЭД)Материалы для обслуживания а/м"/>
    <n v="2011"/>
    <x v="3"/>
    <s v="Р"/>
    <x v="3"/>
    <x v="24"/>
    <x v="24"/>
    <s v="Содержание автотранспорта (ЛЭД)"/>
    <s v="Corporate vehicles maintenance (Top-management)"/>
    <s v="Материалы для обслуживания а/м"/>
    <s v="others"/>
    <m/>
    <e v="#DIV/0!"/>
    <m/>
    <n v="0"/>
    <m/>
    <m/>
    <m/>
    <n v="0"/>
    <m/>
    <m/>
    <m/>
    <n v="0"/>
    <m/>
    <m/>
    <m/>
    <n v="0"/>
    <m/>
    <m/>
    <m/>
  </r>
  <r>
    <s v="Представительские расходыпредставительские расходы (Администрация)"/>
    <n v="2011"/>
    <x v="7"/>
    <s v="Р"/>
    <x v="3"/>
    <x v="26"/>
    <x v="26"/>
    <s v="представительские расходы (Администрация)"/>
    <s v="Hospitality expenses (Top-management)"/>
    <m/>
    <n v="0"/>
    <m/>
    <e v="#DIV/0!"/>
    <m/>
    <n v="0"/>
    <m/>
    <m/>
    <m/>
    <n v="0"/>
    <m/>
    <m/>
    <m/>
    <n v="0"/>
    <m/>
    <m/>
    <m/>
    <n v="0"/>
    <m/>
    <m/>
    <m/>
  </r>
  <r>
    <s v="Списание МПЗСписание МПЗ (Администрация)"/>
    <n v="2011"/>
    <x v="7"/>
    <s v="Р"/>
    <x v="1"/>
    <x v="30"/>
    <x v="30"/>
    <s v="Списание МПЗ (Администрация)"/>
    <s v="Inventories writing off (Top-management)"/>
    <m/>
    <n v="0"/>
    <m/>
    <e v="#DIV/0!"/>
    <m/>
    <n v="0"/>
    <m/>
    <m/>
    <m/>
    <n v="0"/>
    <m/>
    <m/>
    <m/>
    <n v="0"/>
    <m/>
    <m/>
    <m/>
    <n v="0"/>
    <m/>
    <m/>
    <m/>
  </r>
  <r>
    <s v="Покупка МПЗПокупка МПЗ (Администрация)"/>
    <n v="2011"/>
    <x v="7"/>
    <s v="Р"/>
    <x v="2"/>
    <x v="29"/>
    <x v="29"/>
    <s v="Покупка МПЗ (Администрация)"/>
    <s v="Inventories' purchase (Top-management)"/>
    <m/>
    <n v="0"/>
    <m/>
    <e v="#DIV/0!"/>
    <m/>
    <n v="0"/>
    <m/>
    <m/>
    <m/>
    <n v="0"/>
    <m/>
    <m/>
    <m/>
    <n v="0"/>
    <m/>
    <m/>
    <m/>
    <n v="0"/>
    <m/>
    <m/>
    <m/>
  </r>
  <r>
    <s v="Информационная поддержка Информационная поддержка (Администрация)"/>
    <n v="2011"/>
    <x v="7"/>
    <s v="Р"/>
    <x v="3"/>
    <x v="28"/>
    <x v="28"/>
    <s v="Информационная поддержка (Администрация)"/>
    <s v="Costs on informational  support (Top-management)"/>
    <m/>
    <n v="0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Администрация)Приобретение компьютерного оборудования/имущества (Администрация)"/>
    <n v="2011"/>
    <x v="7"/>
    <s v="Р"/>
    <x v="2"/>
    <x v="27"/>
    <x v="27"/>
    <s v="приобретение  оборудования/имущества (Администрация)"/>
    <s v="Equipment/property acquisition (Top-management)"/>
    <s v="Приобретение компьютерного оборудования/имущества (Администрация)"/>
    <s v="Computer equipment/property acquisition (Top-managemen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Администрация)Приобретение прочего оборудования/имущества (Администрация)"/>
    <n v="2011"/>
    <x v="7"/>
    <s v="Р"/>
    <x v="2"/>
    <x v="27"/>
    <x v="27"/>
    <s v="приобретение  оборудования/имущества (Администрация)"/>
    <s v="Equipment/property acquisition (Top-management)"/>
    <s v="Приобретение прочего оборудования/имущества (Администрация)"/>
    <s v="Other equipment/property acuisition (Top-management)"/>
    <m/>
    <e v="#DIV/0!"/>
    <m/>
    <n v="0"/>
    <m/>
    <m/>
    <m/>
    <n v="0"/>
    <m/>
    <m/>
    <m/>
    <n v="0"/>
    <m/>
    <m/>
    <m/>
    <n v="0"/>
    <m/>
    <m/>
    <m/>
  </r>
  <r>
    <s v="Инвестиционные затраты приобретение  оборудования/имущества (Администрация)Монтаж оборудования/имущества (Администрация)"/>
    <n v="2011"/>
    <x v="7"/>
    <s v="Р"/>
    <x v="2"/>
    <x v="27"/>
    <x v="27"/>
    <s v="приобретение  оборудования/имущества (Администрация)"/>
    <s v="Equipment/property acquisition (Top-management)"/>
    <s v="Монтаж оборудования/имущества (Администрация)"/>
    <s v="Equipment/property installation (Top-management)"/>
    <m/>
    <e v="#DIV/0!"/>
    <m/>
    <n v="0"/>
    <m/>
    <m/>
    <m/>
    <n v="0"/>
    <m/>
    <m/>
    <m/>
    <n v="0"/>
    <m/>
    <m/>
    <m/>
    <n v="0"/>
    <m/>
    <m/>
    <m/>
  </r>
  <r>
    <s v="Почтовые расходыПрочая рассылка документации (Администрация)"/>
    <n v="2011"/>
    <x v="7"/>
    <s v="Р"/>
    <x v="3"/>
    <x v="34"/>
    <x v="34"/>
    <s v="Прочая рассылка документации (Администрация)"/>
    <s v="other dispatch (Top-management)"/>
    <m/>
    <n v="0"/>
    <m/>
    <e v="#DIV/0!"/>
    <m/>
    <n v="0"/>
    <m/>
    <m/>
    <m/>
    <n v="0"/>
    <m/>
    <m/>
    <m/>
    <n v="0"/>
    <m/>
    <m/>
    <m/>
    <n v="0"/>
    <m/>
    <m/>
    <m/>
  </r>
  <r>
    <s v="Затраты на новые проекты"/>
    <n v="2011"/>
    <x v="7"/>
    <s v="Р"/>
    <x v="3"/>
    <x v="70"/>
    <x v="72"/>
    <m/>
    <n v="0"/>
    <m/>
    <n v="0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Администрация)компенсация за аренду личного а/м (Администрация)"/>
    <n v="2011"/>
    <x v="7"/>
    <s v="Р"/>
    <x v="3"/>
    <x v="35"/>
    <x v="35"/>
    <s v="прочие расходы (Администрация)"/>
    <s v="Miscellaneous expenses (Top-management)"/>
    <s v="компенсация за аренду личного а/м (Администрация)"/>
    <s v="Compensation for personal car rent (Top-management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Администрация)прочие расходы отдела (Администрация)"/>
    <n v="2011"/>
    <x v="7"/>
    <s v="Р"/>
    <x v="3"/>
    <x v="35"/>
    <x v="35"/>
    <s v="прочие расходы (Администрация)"/>
    <s v="Miscellaneous expenses (Top-management)"/>
    <s v="прочие расходы отдела (Администрация)"/>
    <s v="Other expenses of department (Top-management)"/>
    <m/>
    <e v="#DIV/0!"/>
    <m/>
    <n v="0"/>
    <m/>
    <m/>
    <m/>
    <n v="0"/>
    <m/>
    <m/>
    <m/>
    <n v="0"/>
    <m/>
    <m/>
    <m/>
    <n v="0"/>
    <m/>
    <m/>
    <m/>
  </r>
  <r>
    <s v="Прочие расходыпрочие расходы (Администрация)прочие расходы отдела (Администрация)"/>
    <n v="2011"/>
    <x v="7"/>
    <s v="Р"/>
    <x v="3"/>
    <x v="35"/>
    <x v="35"/>
    <s v="прочие расходы (Администрация)"/>
    <s v="Miscellaneous expenses (Top-management)"/>
    <s v="прочие расходы отдела (Администрация)"/>
    <s v="Other expenses of department (Top-management)"/>
    <m/>
    <e v="#DIV/0!"/>
    <m/>
    <n v="0"/>
    <m/>
    <m/>
    <m/>
    <n v="0"/>
    <m/>
    <m/>
    <m/>
    <n v="0"/>
    <m/>
    <m/>
    <m/>
    <n v="0"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  <r>
    <m/>
    <m/>
    <x v="4"/>
    <m/>
    <x v="4"/>
    <x v="36"/>
    <x v="36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23">
  <r>
    <x v="0"/>
    <s v="Цена ставки&quot;6 из 40&quot;"/>
    <n v="2011"/>
    <x v="0"/>
    <x v="0"/>
    <x v="0"/>
    <x v="0"/>
    <x v="0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1"/>
    <s v="Цена ставки&quot;Джокер&quot;"/>
    <n v="2011"/>
    <x v="0"/>
    <x v="0"/>
    <x v="0"/>
    <x v="0"/>
    <x v="0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2"/>
    <s v="Количество ставок&quot;6 из 40&quot;"/>
    <n v="2011"/>
    <x v="0"/>
    <x v="0"/>
    <x v="0"/>
    <x v="1"/>
    <x v="1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3"/>
    <s v="Количество ставок&quot;Джокер&quot;"/>
    <n v="2011"/>
    <x v="0"/>
    <x v="0"/>
    <x v="0"/>
    <x v="1"/>
    <x v="1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4"/>
    <s v="Курс евро"/>
    <n v="2011"/>
    <x v="1"/>
    <x v="0"/>
    <x v="0"/>
    <x v="2"/>
    <x v="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5"/>
    <s v="Выручка от реализации лотереи&quot;Счастливые сердца&quot;"/>
    <n v="2011"/>
    <x v="0"/>
    <x v="1"/>
    <x v="1"/>
    <x v="3"/>
    <x v="3"/>
    <x v="3"/>
    <x v="3"/>
    <x v="0"/>
    <x v="0"/>
    <m/>
    <e v="#DIV/0!"/>
    <m/>
    <n v="120000"/>
    <n v="10000"/>
    <n v="10000"/>
    <n v="10000"/>
    <n v="30000"/>
    <n v="10000"/>
    <n v="10000"/>
    <n v="10000"/>
    <n v="60000"/>
    <n v="10000"/>
    <n v="10000"/>
    <n v="10000"/>
    <n v="90000"/>
    <n v="10000"/>
    <n v="10000"/>
    <n v="10000"/>
  </r>
  <r>
    <x v="6"/>
    <s v="Выручка от реализации лотереи&quot;SCRATCH 2011&quot;"/>
    <n v="2011"/>
    <x v="0"/>
    <x v="1"/>
    <x v="1"/>
    <x v="3"/>
    <x v="3"/>
    <x v="4"/>
    <x v="4"/>
    <x v="0"/>
    <x v="0"/>
    <m/>
    <e v="#DIV/0!"/>
    <m/>
    <n v="60000"/>
    <n v="5000"/>
    <n v="5000"/>
    <n v="5000"/>
    <n v="15000"/>
    <n v="5000"/>
    <n v="5000"/>
    <n v="5000"/>
    <n v="30000"/>
    <n v="5000"/>
    <n v="5000"/>
    <n v="5000"/>
    <n v="45000"/>
    <n v="5000"/>
    <n v="5000"/>
    <n v="5000"/>
  </r>
  <r>
    <x v="7"/>
    <s v="Выручка от реализации лотереи&quot;6 из 40&quot;"/>
    <n v="2011"/>
    <x v="0"/>
    <x v="1"/>
    <x v="1"/>
    <x v="3"/>
    <x v="3"/>
    <x v="0"/>
    <x v="0"/>
    <x v="0"/>
    <x v="0"/>
    <m/>
    <e v="#DIV/0!"/>
    <m/>
    <n v="2400000"/>
    <n v="200000"/>
    <n v="200000"/>
    <n v="200000"/>
    <n v="600000"/>
    <n v="200000"/>
    <n v="200000"/>
    <n v="200000"/>
    <n v="1200000"/>
    <n v="200000"/>
    <n v="200000"/>
    <n v="200000"/>
    <n v="1800000"/>
    <n v="200000"/>
    <n v="200000"/>
    <n v="200000"/>
  </r>
  <r>
    <x v="8"/>
    <s v="Выручка от реализации лотереи&quot;Джокер&quot;"/>
    <n v="2011"/>
    <x v="0"/>
    <x v="1"/>
    <x v="1"/>
    <x v="3"/>
    <x v="3"/>
    <x v="1"/>
    <x v="1"/>
    <x v="0"/>
    <x v="0"/>
    <m/>
    <e v="#DIV/0!"/>
    <m/>
    <n v="1200000"/>
    <n v="100000"/>
    <n v="100000"/>
    <n v="100000"/>
    <n v="300000"/>
    <n v="100000"/>
    <n v="100000"/>
    <n v="100000"/>
    <n v="600000"/>
    <n v="100000"/>
    <n v="100000"/>
    <n v="100000"/>
    <n v="900000"/>
    <n v="100000"/>
    <n v="100000"/>
    <n v="100000"/>
  </r>
  <r>
    <x v="9"/>
    <s v="Призовой фонд лотереи&quot;Счастливые сердца&quot;"/>
    <n v="2011"/>
    <x v="0"/>
    <x v="2"/>
    <x v="1"/>
    <x v="4"/>
    <x v="4"/>
    <x v="3"/>
    <x v="3"/>
    <x v="0"/>
    <x v="0"/>
    <m/>
    <e v="#DIV/0!"/>
    <m/>
    <n v="60000"/>
    <n v="5000"/>
    <n v="5000"/>
    <n v="5000"/>
    <n v="15000"/>
    <n v="5000"/>
    <n v="5000"/>
    <n v="5000"/>
    <n v="30000"/>
    <n v="5000"/>
    <n v="5000"/>
    <n v="5000"/>
    <n v="45000"/>
    <n v="5000"/>
    <n v="5000"/>
    <n v="5000"/>
  </r>
  <r>
    <x v="10"/>
    <s v="Призовой фонд лотереи&quot;SCRATCH 2011&quot;"/>
    <n v="2011"/>
    <x v="0"/>
    <x v="2"/>
    <x v="1"/>
    <x v="4"/>
    <x v="4"/>
    <x v="4"/>
    <x v="4"/>
    <x v="0"/>
    <x v="0"/>
    <m/>
    <e v="#DIV/0!"/>
    <m/>
    <n v="30000"/>
    <n v="2500"/>
    <n v="2500"/>
    <n v="2500"/>
    <n v="7500"/>
    <n v="2500"/>
    <n v="2500"/>
    <n v="2500"/>
    <n v="15000"/>
    <n v="2500"/>
    <n v="2500"/>
    <n v="2500"/>
    <n v="22500"/>
    <n v="2500"/>
    <n v="2500"/>
    <n v="2500"/>
  </r>
  <r>
    <x v="11"/>
    <s v="Призовой фонд лотереи&quot;6 из 40&quot;"/>
    <n v="2011"/>
    <x v="0"/>
    <x v="2"/>
    <x v="1"/>
    <x v="4"/>
    <x v="4"/>
    <x v="0"/>
    <x v="0"/>
    <x v="0"/>
    <x v="0"/>
    <m/>
    <e v="#DIV/0!"/>
    <m/>
    <n v="1200000"/>
    <n v="100000"/>
    <n v="100000"/>
    <n v="100000"/>
    <n v="300000"/>
    <n v="100000"/>
    <n v="100000"/>
    <n v="100000"/>
    <n v="600000"/>
    <n v="100000"/>
    <n v="100000"/>
    <n v="100000"/>
    <n v="900000"/>
    <n v="100000"/>
    <n v="100000"/>
    <n v="100000"/>
  </r>
  <r>
    <x v="12"/>
    <s v="Призовой фонд лотереи&quot;Джокер&quot;"/>
    <n v="2011"/>
    <x v="0"/>
    <x v="2"/>
    <x v="1"/>
    <x v="4"/>
    <x v="4"/>
    <x v="1"/>
    <x v="1"/>
    <x v="0"/>
    <x v="0"/>
    <m/>
    <e v="#DIV/0!"/>
    <m/>
    <n v="600000"/>
    <n v="50000"/>
    <n v="50000"/>
    <n v="50000"/>
    <n v="150000"/>
    <n v="50000"/>
    <n v="50000"/>
    <n v="50000"/>
    <n v="300000"/>
    <n v="50000"/>
    <n v="50000"/>
    <n v="50000"/>
    <n v="450000"/>
    <n v="50000"/>
    <n v="50000"/>
    <n v="50000"/>
  </r>
  <r>
    <x v="13"/>
    <s v="Выплата Призового фонда через р/сч УЛ&quot;6 из 40&quot;"/>
    <n v="2011"/>
    <x v="1"/>
    <x v="2"/>
    <x v="2"/>
    <x v="5"/>
    <x v="5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14"/>
    <s v="Выплата Призового фонда через р/сч УЛ&quot;Джокер&quot;"/>
    <n v="2011"/>
    <x v="1"/>
    <x v="2"/>
    <x v="2"/>
    <x v="5"/>
    <x v="5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15"/>
    <s v="Выплата Призового фонда в киоске УЛ&quot;6 из 40&quot;"/>
    <n v="2011"/>
    <x v="1"/>
    <x v="2"/>
    <x v="0"/>
    <x v="6"/>
    <x v="6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16"/>
    <s v="Выплата Призового фонда в киоске УЛ&quot;Джокер&quot;"/>
    <n v="2011"/>
    <x v="1"/>
    <x v="2"/>
    <x v="0"/>
    <x v="6"/>
    <x v="6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17"/>
    <s v="Выплата Призового фонда в киоске УЛ"/>
    <n v="2011"/>
    <x v="1"/>
    <x v="2"/>
    <x v="2"/>
    <x v="6"/>
    <x v="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8"/>
    <s v="Выплата Призового фонда агентами&quot;6 из 40&quot;"/>
    <n v="2011"/>
    <x v="1"/>
    <x v="2"/>
    <x v="0"/>
    <x v="7"/>
    <x v="7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19"/>
    <s v="Выплата Призового фонда агентами&quot;Джокер&quot;"/>
    <n v="2011"/>
    <x v="1"/>
    <x v="2"/>
    <x v="0"/>
    <x v="7"/>
    <x v="7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20"/>
    <s v="Целевые отчисления от лотереи&quot;Счастливые сердца&quot;"/>
    <n v="2011"/>
    <x v="0"/>
    <x v="2"/>
    <x v="2"/>
    <x v="8"/>
    <x v="8"/>
    <x v="3"/>
    <x v="3"/>
    <x v="0"/>
    <x v="0"/>
    <m/>
    <e v="#DIV/0!"/>
    <m/>
    <n v="0"/>
    <m/>
    <m/>
    <m/>
    <n v="0"/>
    <m/>
    <m/>
    <m/>
    <n v="0"/>
    <m/>
    <m/>
    <m/>
    <n v="0"/>
    <m/>
    <m/>
    <m/>
  </r>
  <r>
    <x v="20"/>
    <s v="Целевые отчисления от лотереи&quot;Счастливые сердца&quot;"/>
    <n v="2011"/>
    <x v="0"/>
    <x v="2"/>
    <x v="1"/>
    <x v="8"/>
    <x v="8"/>
    <x v="3"/>
    <x v="3"/>
    <x v="0"/>
    <x v="0"/>
    <m/>
    <e v="#DIV/0!"/>
    <m/>
    <n v="12000"/>
    <n v="1000"/>
    <n v="1000"/>
    <n v="1000"/>
    <n v="3000"/>
    <n v="1000"/>
    <n v="1000"/>
    <n v="1000"/>
    <n v="6000"/>
    <n v="1000"/>
    <n v="1000"/>
    <n v="1000"/>
    <n v="9000"/>
    <n v="1000"/>
    <n v="1000"/>
    <n v="1000"/>
  </r>
  <r>
    <x v="21"/>
    <s v="Целевые отчисления от лотереи&quot;SCRATCH 2011&quot;"/>
    <n v="2011"/>
    <x v="0"/>
    <x v="2"/>
    <x v="2"/>
    <x v="8"/>
    <x v="8"/>
    <x v="4"/>
    <x v="4"/>
    <x v="0"/>
    <x v="0"/>
    <m/>
    <e v="#DIV/0!"/>
    <m/>
    <n v="3000"/>
    <m/>
    <m/>
    <m/>
    <n v="0"/>
    <n v="1000"/>
    <n v="1000"/>
    <n v="1000"/>
    <n v="3000"/>
    <m/>
    <m/>
    <m/>
    <n v="3000"/>
    <m/>
    <m/>
    <m/>
  </r>
  <r>
    <x v="21"/>
    <s v="Целевые отчисления от лотереи&quot;SCRATCH 2011&quot;"/>
    <n v="2011"/>
    <x v="0"/>
    <x v="2"/>
    <x v="1"/>
    <x v="8"/>
    <x v="8"/>
    <x v="4"/>
    <x v="4"/>
    <x v="0"/>
    <x v="0"/>
    <m/>
    <e v="#DIV/0!"/>
    <m/>
    <n v="6000"/>
    <n v="500"/>
    <n v="500"/>
    <n v="500"/>
    <n v="1500"/>
    <n v="500"/>
    <n v="500"/>
    <n v="500"/>
    <n v="3000"/>
    <n v="500"/>
    <n v="500"/>
    <n v="500"/>
    <n v="4500"/>
    <n v="500"/>
    <n v="500"/>
    <n v="500"/>
  </r>
  <r>
    <x v="22"/>
    <s v="Целевые отчисления от лотереи&quot;6 из 40&quot;"/>
    <n v="2011"/>
    <x v="0"/>
    <x v="2"/>
    <x v="1"/>
    <x v="8"/>
    <x v="8"/>
    <x v="0"/>
    <x v="0"/>
    <x v="0"/>
    <x v="0"/>
    <m/>
    <e v="#DIV/0!"/>
    <m/>
    <n v="240000"/>
    <n v="20000"/>
    <n v="20000"/>
    <n v="20000"/>
    <n v="60000"/>
    <n v="20000"/>
    <n v="20000"/>
    <n v="20000"/>
    <n v="120000"/>
    <n v="20000"/>
    <n v="20000"/>
    <n v="20000"/>
    <n v="180000"/>
    <n v="20000"/>
    <n v="20000"/>
    <n v="20000"/>
  </r>
  <r>
    <x v="23"/>
    <s v="Целевые отчисления от лотереи&quot;6 из 40 и Джокер&quot;"/>
    <n v="2011"/>
    <x v="0"/>
    <x v="2"/>
    <x v="2"/>
    <x v="8"/>
    <x v="8"/>
    <x v="5"/>
    <x v="5"/>
    <x v="0"/>
    <x v="0"/>
    <m/>
    <e v="#DIV/0!"/>
    <m/>
    <n v="0"/>
    <m/>
    <m/>
    <m/>
    <n v="0"/>
    <m/>
    <m/>
    <m/>
    <n v="0"/>
    <m/>
    <m/>
    <m/>
    <n v="0"/>
    <m/>
    <m/>
    <m/>
  </r>
  <r>
    <x v="24"/>
    <s v="Целевые отчисления от лотереи&quot;6 из 40&quot; бесплатные ставки"/>
    <n v="2011"/>
    <x v="0"/>
    <x v="2"/>
    <x v="1"/>
    <x v="8"/>
    <x v="8"/>
    <x v="6"/>
    <x v="6"/>
    <x v="0"/>
    <x v="0"/>
    <m/>
    <e v="#DIV/0!"/>
    <m/>
    <n v="0"/>
    <m/>
    <m/>
    <m/>
    <n v="0"/>
    <m/>
    <m/>
    <m/>
    <n v="0"/>
    <m/>
    <m/>
    <m/>
    <n v="0"/>
    <m/>
    <m/>
    <m/>
  </r>
  <r>
    <x v="24"/>
    <s v="Целевые отчисления от лотереи&quot;6 из 40&quot; бесплатные ставки"/>
    <n v="2011"/>
    <x v="0"/>
    <x v="2"/>
    <x v="1"/>
    <x v="8"/>
    <x v="8"/>
    <x v="6"/>
    <x v="6"/>
    <x v="0"/>
    <x v="0"/>
    <m/>
    <e v="#DIV/0!"/>
    <m/>
    <n v="0"/>
    <m/>
    <m/>
    <m/>
    <n v="0"/>
    <m/>
    <m/>
    <m/>
    <n v="0"/>
    <m/>
    <m/>
    <m/>
    <n v="0"/>
    <m/>
    <m/>
    <m/>
  </r>
  <r>
    <x v="25"/>
    <s v="Целевые отчисления от лотереи&quot;Джокер&quot;"/>
    <n v="2011"/>
    <x v="0"/>
    <x v="2"/>
    <x v="1"/>
    <x v="8"/>
    <x v="8"/>
    <x v="1"/>
    <x v="1"/>
    <x v="0"/>
    <x v="0"/>
    <m/>
    <e v="#DIV/0!"/>
    <m/>
    <n v="120000"/>
    <n v="10000"/>
    <n v="10000"/>
    <n v="10000"/>
    <n v="30000"/>
    <n v="10000"/>
    <n v="10000"/>
    <n v="10000"/>
    <n v="60000"/>
    <n v="10000"/>
    <n v="10000"/>
    <n v="10000"/>
    <n v="90000"/>
    <n v="10000"/>
    <n v="10000"/>
    <n v="10000"/>
  </r>
  <r>
    <x v="26"/>
    <s v="Комиссионные вознаграждения агентам&quot;Счастливые сердца&quot;комиссионные вознаграждения за продажу (&quot;Счастливые сердца&quot;)"/>
    <n v="2011"/>
    <x v="0"/>
    <x v="2"/>
    <x v="1"/>
    <x v="9"/>
    <x v="9"/>
    <x v="3"/>
    <x v="3"/>
    <x v="1"/>
    <x v="1"/>
    <m/>
    <e v="#DIV/0!"/>
    <m/>
    <n v="2000"/>
    <n v="2000"/>
    <m/>
    <m/>
    <n v="2000"/>
    <m/>
    <m/>
    <m/>
    <n v="2000"/>
    <m/>
    <m/>
    <m/>
    <n v="2000"/>
    <m/>
    <m/>
    <m/>
  </r>
  <r>
    <x v="27"/>
    <s v="Комиссионные вознаграждения агентам&quot;SCRATCH 2011&quot;комиссионные вознаграждения за продажу (&quot;SCRATCH 2011&quot;)"/>
    <n v="2011"/>
    <x v="0"/>
    <x v="2"/>
    <x v="1"/>
    <x v="9"/>
    <x v="9"/>
    <x v="4"/>
    <x v="4"/>
    <x v="2"/>
    <x v="2"/>
    <m/>
    <e v="#DIV/0!"/>
    <m/>
    <n v="1000"/>
    <n v="1000"/>
    <m/>
    <m/>
    <n v="1000"/>
    <m/>
    <m/>
    <m/>
    <n v="1000"/>
    <m/>
    <m/>
    <m/>
    <n v="1000"/>
    <m/>
    <m/>
    <m/>
  </r>
  <r>
    <x v="28"/>
    <s v="Комиссионные вознаграждения агентам&quot;6 из 40 и Джокер&quot;Комиссионные вознаграждения за выплату выигрыша (&quot;6 из 40 и Джокер&quot;)"/>
    <n v="2011"/>
    <x v="0"/>
    <x v="2"/>
    <x v="1"/>
    <x v="9"/>
    <x v="9"/>
    <x v="5"/>
    <x v="5"/>
    <x v="3"/>
    <x v="3"/>
    <m/>
    <e v="#DIV/0!"/>
    <m/>
    <n v="21000.000000000004"/>
    <n v="21000.000000000004"/>
    <m/>
    <m/>
    <n v="21000.000000000004"/>
    <m/>
    <m/>
    <m/>
    <n v="21000.000000000004"/>
    <m/>
    <m/>
    <m/>
    <n v="21000.000000000004"/>
    <m/>
    <m/>
    <m/>
  </r>
  <r>
    <x v="28"/>
    <s v="Комиссионные вознаграждения агентам&quot;6 из 40 и Джокер&quot;Комиссионные вознаграждения за продажу (&quot;6 из 40 и Джокер&quot;)"/>
    <n v="2011"/>
    <x v="0"/>
    <x v="2"/>
    <x v="1"/>
    <x v="9"/>
    <x v="9"/>
    <x v="5"/>
    <x v="5"/>
    <x v="4"/>
    <x v="4"/>
    <m/>
    <e v="#DIV/0!"/>
    <m/>
    <n v="0"/>
    <m/>
    <m/>
    <m/>
    <n v="0"/>
    <m/>
    <m/>
    <m/>
    <n v="0"/>
    <m/>
    <m/>
    <m/>
    <n v="0"/>
    <m/>
    <m/>
    <m/>
  </r>
  <r>
    <x v="28"/>
    <s v="Комиссионные вознаграждения агентам&quot;6 из 40 и Джокер&quot;Премиальные вознаграждения (&quot;6 из 40 и Джокер&quot;)"/>
    <n v="2011"/>
    <x v="0"/>
    <x v="2"/>
    <x v="1"/>
    <x v="9"/>
    <x v="9"/>
    <x v="5"/>
    <x v="5"/>
    <x v="5"/>
    <x v="5"/>
    <m/>
    <e v="#DIV/0!"/>
    <m/>
    <n v="0"/>
    <m/>
    <m/>
    <m/>
    <n v="0"/>
    <m/>
    <m/>
    <m/>
    <n v="0"/>
    <m/>
    <m/>
    <m/>
    <n v="0"/>
    <m/>
    <m/>
    <m/>
  </r>
  <r>
    <x v="29"/>
    <s v="Мотивационная программа для партнеров Мотивационная программа для агентов"/>
    <n v="2011"/>
    <x v="2"/>
    <x v="2"/>
    <x v="3"/>
    <x v="10"/>
    <x v="10"/>
    <x v="7"/>
    <x v="7"/>
    <x v="0"/>
    <x v="0"/>
    <m/>
    <e v="#DIV/0!"/>
    <m/>
    <n v="0"/>
    <m/>
    <m/>
    <m/>
    <n v="0"/>
    <m/>
    <m/>
    <m/>
    <n v="0"/>
    <m/>
    <m/>
    <m/>
    <n v="0"/>
    <m/>
    <m/>
    <m/>
  </r>
  <r>
    <x v="30"/>
    <s v="Мотивационная программа для партнеров Мотивационная программа для продавцов (&quot;6 из 40&quot;)"/>
    <n v="2011"/>
    <x v="2"/>
    <x v="2"/>
    <x v="3"/>
    <x v="10"/>
    <x v="10"/>
    <x v="8"/>
    <x v="8"/>
    <x v="0"/>
    <x v="0"/>
    <m/>
    <e v="#DIV/0!"/>
    <m/>
    <n v="0"/>
    <m/>
    <m/>
    <m/>
    <n v="0"/>
    <m/>
    <m/>
    <m/>
    <n v="0"/>
    <m/>
    <m/>
    <m/>
    <n v="0"/>
    <m/>
    <m/>
    <m/>
  </r>
  <r>
    <x v="31"/>
    <s v="Мотивационная программа для партнеров Мотивационная программа для продавцов (&quot;Джокер&quot;)"/>
    <n v="2011"/>
    <x v="2"/>
    <x v="2"/>
    <x v="3"/>
    <x v="10"/>
    <x v="10"/>
    <x v="9"/>
    <x v="9"/>
    <x v="0"/>
    <x v="0"/>
    <m/>
    <e v="#DIV/0!"/>
    <m/>
    <n v="0"/>
    <m/>
    <m/>
    <m/>
    <n v="0"/>
    <m/>
    <m/>
    <m/>
    <n v="0"/>
    <m/>
    <m/>
    <m/>
    <n v="0"/>
    <m/>
    <m/>
    <m/>
  </r>
  <r>
    <x v="32"/>
    <s v="Кредиторская задолженность агентам"/>
    <n v="2011"/>
    <x v="1"/>
    <x v="2"/>
    <x v="2"/>
    <x v="11"/>
    <x v="11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3"/>
    <s v="Дебиторская задолженность агентов*"/>
    <n v="2011"/>
    <x v="2"/>
    <x v="0"/>
    <x v="0"/>
    <x v="12"/>
    <x v="1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4"/>
    <s v="Термобумага "/>
    <n v="2011"/>
    <x v="3"/>
    <x v="2"/>
    <x v="1"/>
    <x v="13"/>
    <x v="1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5"/>
    <s v="Игровые бланки"/>
    <n v="2011"/>
    <x v="3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5"/>
    <s v="Игровые бланки"/>
    <n v="2011"/>
    <x v="0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6"/>
    <s v="Спиртовые салфетки"/>
    <n v="2011"/>
    <x v="3"/>
    <x v="2"/>
    <x v="1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6"/>
    <s v="Спиртовые салфетки"/>
    <n v="2011"/>
    <x v="3"/>
    <x v="2"/>
    <x v="1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7"/>
    <s v="Бланки лотерейных билетов &quot;SCRATCH 2011&quot;"/>
    <n v="2011"/>
    <x v="0"/>
    <x v="2"/>
    <x v="3"/>
    <x v="16"/>
    <x v="16"/>
    <x v="2"/>
    <x v="2"/>
    <x v="0"/>
    <x v="0"/>
    <m/>
    <e v="#DIV/0!"/>
    <m/>
    <n v="120"/>
    <n v="10"/>
    <n v="10"/>
    <n v="10"/>
    <n v="30"/>
    <n v="10"/>
    <n v="10"/>
    <n v="10"/>
    <n v="60"/>
    <n v="10"/>
    <n v="10"/>
    <n v="10"/>
    <n v="90"/>
    <n v="10"/>
    <n v="10"/>
    <n v="10"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2400"/>
    <n v="300"/>
    <n v="300"/>
    <m/>
    <n v="600"/>
    <n v="300"/>
    <n v="300"/>
    <m/>
    <n v="1200"/>
    <n v="300"/>
    <n v="300"/>
    <m/>
    <n v="1800"/>
    <n v="300"/>
    <n v="300"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9"/>
    <s v="Рекламно-информационные материалы&quot;6 из 40&quot;"/>
    <n v="2011"/>
    <x v="2"/>
    <x v="2"/>
    <x v="3"/>
    <x v="17"/>
    <x v="17"/>
    <x v="0"/>
    <x v="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40"/>
    <s v="Рекламно-информационные материалы&quot;Джокер&quot;"/>
    <n v="2011"/>
    <x v="2"/>
    <x v="2"/>
    <x v="3"/>
    <x v="17"/>
    <x v="17"/>
    <x v="1"/>
    <x v="1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38"/>
    <s v="Рекламно-информационные материалыАкции"/>
    <n v="2011"/>
    <x v="0"/>
    <x v="2"/>
    <x v="3"/>
    <x v="17"/>
    <x v="17"/>
    <x v="10"/>
    <x v="10"/>
    <x v="0"/>
    <x v="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10000"/>
    <n v="5000"/>
    <n v="5000"/>
    <m/>
    <n v="10000"/>
    <m/>
    <m/>
    <m/>
    <n v="10000"/>
    <m/>
    <m/>
    <m/>
    <n v="1000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10000"/>
    <m/>
    <m/>
    <m/>
    <n v="0"/>
    <n v="5000"/>
    <n v="5000"/>
    <m/>
    <n v="10000"/>
    <m/>
    <m/>
    <m/>
    <n v="1000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10000"/>
    <m/>
    <m/>
    <m/>
    <n v="0"/>
    <m/>
    <m/>
    <m/>
    <n v="0"/>
    <n v="5000"/>
    <n v="5000"/>
    <m/>
    <n v="1000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10000"/>
    <m/>
    <m/>
    <m/>
    <n v="0"/>
    <m/>
    <m/>
    <m/>
    <n v="0"/>
    <m/>
    <m/>
    <m/>
    <n v="0"/>
    <n v="5000"/>
    <n v="5000"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изводство рекламы"/>
    <n v="2011"/>
    <x v="0"/>
    <x v="2"/>
    <x v="3"/>
    <x v="18"/>
    <x v="18"/>
    <x v="0"/>
    <x v="0"/>
    <x v="6"/>
    <x v="6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Наружная реклама"/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Наружная реклама"/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Наружная реклама"/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Наружная реклама"/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Наружная реклама"/>
    <n v="2011"/>
    <x v="0"/>
    <x v="2"/>
    <x v="3"/>
    <x v="18"/>
    <x v="18"/>
    <x v="0"/>
    <x v="0"/>
    <x v="7"/>
    <x v="7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мо-акции"/>
    <n v="2011"/>
    <x v="0"/>
    <x v="2"/>
    <x v="3"/>
    <x v="18"/>
    <x v="18"/>
    <x v="0"/>
    <x v="0"/>
    <x v="8"/>
    <x v="8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20000"/>
    <n v="20000"/>
    <m/>
    <m/>
    <n v="20000"/>
    <m/>
    <m/>
    <m/>
    <n v="20000"/>
    <m/>
    <m/>
    <m/>
    <n v="2000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20000"/>
    <m/>
    <m/>
    <m/>
    <n v="0"/>
    <n v="20000"/>
    <m/>
    <m/>
    <n v="20000"/>
    <m/>
    <m/>
    <m/>
    <n v="2000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40000"/>
    <m/>
    <m/>
    <m/>
    <n v="0"/>
    <m/>
    <m/>
    <m/>
    <n v="0"/>
    <m/>
    <n v="20000"/>
    <m/>
    <n v="20000"/>
    <n v="20000"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ТВ"/>
    <n v="2011"/>
    <x v="0"/>
    <x v="2"/>
    <x v="3"/>
    <x v="18"/>
    <x v="18"/>
    <x v="0"/>
    <x v="0"/>
    <x v="9"/>
    <x v="9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на радио"/>
    <n v="2011"/>
    <x v="0"/>
    <x v="2"/>
    <x v="3"/>
    <x v="18"/>
    <x v="18"/>
    <x v="0"/>
    <x v="0"/>
    <x v="10"/>
    <x v="10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в печатных изданиях"/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в печатных изданиях"/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в печатных изданиях"/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Реклама в печатных изданиях"/>
    <n v="2011"/>
    <x v="0"/>
    <x v="2"/>
    <x v="3"/>
    <x v="18"/>
    <x v="18"/>
    <x v="0"/>
    <x v="0"/>
    <x v="11"/>
    <x v="11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изовой фонд стимулирующей лотереи"/>
    <n v="2011"/>
    <x v="0"/>
    <x v="2"/>
    <x v="3"/>
    <x v="18"/>
    <x v="18"/>
    <x v="0"/>
    <x v="0"/>
    <x v="12"/>
    <x v="12"/>
    <m/>
    <e v="#DIV/0!"/>
    <m/>
    <n v="0"/>
    <m/>
    <m/>
    <m/>
    <n v="0"/>
    <m/>
    <m/>
    <m/>
    <n v="0"/>
    <m/>
    <m/>
    <m/>
    <n v="0"/>
    <m/>
    <m/>
    <m/>
  </r>
  <r>
    <x v="42"/>
    <s v="Реклама&quot;Джокер&quot;Сувенирная продукция"/>
    <n v="2011"/>
    <x v="0"/>
    <x v="2"/>
    <x v="3"/>
    <x v="18"/>
    <x v="18"/>
    <x v="1"/>
    <x v="1"/>
    <x v="13"/>
    <x v="13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Сувенирная продукция"/>
    <n v="2011"/>
    <x v="0"/>
    <x v="2"/>
    <x v="3"/>
    <x v="18"/>
    <x v="18"/>
    <x v="0"/>
    <x v="0"/>
    <x v="13"/>
    <x v="13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2"/>
    <s v="Реклама&quot;Джокер&quot;Прочая реклама"/>
    <n v="2011"/>
    <x v="0"/>
    <x v="2"/>
    <x v="3"/>
    <x v="18"/>
    <x v="18"/>
    <x v="1"/>
    <x v="1"/>
    <x v="14"/>
    <x v="14"/>
    <m/>
    <e v="#DIV/0!"/>
    <m/>
    <n v="0"/>
    <m/>
    <m/>
    <m/>
    <n v="0"/>
    <m/>
    <m/>
    <m/>
    <n v="0"/>
    <m/>
    <m/>
    <m/>
    <n v="0"/>
    <m/>
    <m/>
    <m/>
  </r>
  <r>
    <x v="43"/>
    <s v="Реклама&quot;SCRATCH 2011&quot;Прочая реклама"/>
    <n v="2011"/>
    <x v="0"/>
    <x v="2"/>
    <x v="3"/>
    <x v="18"/>
    <x v="18"/>
    <x v="4"/>
    <x v="4"/>
    <x v="14"/>
    <x v="14"/>
    <m/>
    <e v="#DIV/0!"/>
    <m/>
    <n v="0"/>
    <m/>
    <m/>
    <m/>
    <n v="0"/>
    <m/>
    <m/>
    <m/>
    <n v="0"/>
    <m/>
    <m/>
    <m/>
    <n v="0"/>
    <m/>
    <m/>
    <m/>
  </r>
  <r>
    <x v="41"/>
    <s v="Реклама&quot;6 из 40&quot;Прочая реклама"/>
    <n v="2011"/>
    <x v="0"/>
    <x v="2"/>
    <x v="3"/>
    <x v="18"/>
    <x v="18"/>
    <x v="0"/>
    <x v="0"/>
    <x v="14"/>
    <x v="14"/>
    <m/>
    <e v="#DIV/0!"/>
    <m/>
    <n v="0"/>
    <m/>
    <m/>
    <m/>
    <n v="0"/>
    <m/>
    <m/>
    <m/>
    <n v="0"/>
    <m/>
    <m/>
    <m/>
    <n v="0"/>
    <m/>
    <m/>
    <m/>
  </r>
  <r>
    <x v="44"/>
    <s v="Дотации в Призовой фонд лотереи&quot;Джокер&quot;Единовременные дотации в Призовой фонд лотереи (&quot;Джокер&quot;)"/>
    <n v="2011"/>
    <x v="0"/>
    <x v="2"/>
    <x v="1"/>
    <x v="19"/>
    <x v="19"/>
    <x v="1"/>
    <x v="1"/>
    <x v="15"/>
    <x v="15"/>
    <m/>
    <e v="#DIV/0!"/>
    <m/>
    <n v="0"/>
    <m/>
    <m/>
    <m/>
    <n v="0"/>
    <m/>
    <m/>
    <m/>
    <n v="0"/>
    <m/>
    <m/>
    <m/>
    <n v="0"/>
    <m/>
    <m/>
    <m/>
  </r>
  <r>
    <x v="45"/>
    <s v="Дотации в Призовой фонд лотереи&quot;6 из 40&quot;Единовременные дотации в Призовой фонд лотереи (&quot;6 из 40&quot;)"/>
    <n v="2011"/>
    <x v="0"/>
    <x v="2"/>
    <x v="1"/>
    <x v="19"/>
    <x v="19"/>
    <x v="0"/>
    <x v="0"/>
    <x v="16"/>
    <x v="16"/>
    <m/>
    <e v="#DIV/0!"/>
    <m/>
    <n v="0"/>
    <m/>
    <m/>
    <m/>
    <n v="0"/>
    <m/>
    <m/>
    <m/>
    <n v="0"/>
    <m/>
    <m/>
    <m/>
    <n v="0"/>
    <m/>
    <m/>
    <m/>
  </r>
  <r>
    <x v="45"/>
    <s v="Дотации в Призовой фонд лотереи&quot;6 из 40&quot;Дотации в Призовой фонд лотереи по бесплатным ставкам"/>
    <n v="2011"/>
    <x v="0"/>
    <x v="2"/>
    <x v="1"/>
    <x v="19"/>
    <x v="19"/>
    <x v="0"/>
    <x v="0"/>
    <x v="17"/>
    <x v="17"/>
    <m/>
    <e v="#DIV/0!"/>
    <m/>
    <n v="0"/>
    <m/>
    <m/>
    <m/>
    <n v="0"/>
    <m/>
    <m/>
    <m/>
    <n v="0"/>
    <m/>
    <m/>
    <m/>
    <n v="0"/>
    <m/>
    <m/>
    <m/>
  </r>
  <r>
    <x v="44"/>
    <s v="Дотации в Призовой фонд лотереи&quot;Джокер&quot;Дотации в Призовой фонд лотереи по округлениям (&quot;Джокер&quot;)"/>
    <n v="2011"/>
    <x v="0"/>
    <x v="2"/>
    <x v="1"/>
    <x v="19"/>
    <x v="19"/>
    <x v="1"/>
    <x v="1"/>
    <x v="18"/>
    <x v="18"/>
    <m/>
    <e v="#DIV/0!"/>
    <m/>
    <n v="0"/>
    <m/>
    <m/>
    <m/>
    <n v="0"/>
    <m/>
    <m/>
    <m/>
    <n v="0"/>
    <m/>
    <m/>
    <m/>
    <n v="0"/>
    <m/>
    <m/>
    <m/>
  </r>
  <r>
    <x v="45"/>
    <s v="Дотации в Призовой фонд лотереи&quot;6 из 40&quot;Дотации в Призовой фонд лотереи по округлениям (&quot;6 из 40&quot;)"/>
    <n v="2011"/>
    <x v="0"/>
    <x v="2"/>
    <x v="1"/>
    <x v="19"/>
    <x v="19"/>
    <x v="0"/>
    <x v="0"/>
    <x v="19"/>
    <x v="19"/>
    <m/>
    <e v="#DIV/0!"/>
    <m/>
    <n v="0"/>
    <m/>
    <m/>
    <m/>
    <n v="0"/>
    <m/>
    <m/>
    <m/>
    <n v="0"/>
    <m/>
    <m/>
    <m/>
    <n v="0"/>
    <m/>
    <m/>
    <m/>
  </r>
  <r>
    <x v="46"/>
    <s v="Консультационные услугиКонсультационные услуги (ОМ)"/>
    <n v="2011"/>
    <x v="0"/>
    <x v="2"/>
    <x v="3"/>
    <x v="20"/>
    <x v="20"/>
    <x v="11"/>
    <x v="11"/>
    <x v="0"/>
    <x v="0"/>
    <m/>
    <e v="#DIV/0!"/>
    <m/>
    <n v="0"/>
    <m/>
    <m/>
    <m/>
    <n v="0"/>
    <m/>
    <m/>
    <m/>
    <n v="0"/>
    <m/>
    <m/>
    <m/>
    <n v="0"/>
    <m/>
    <m/>
    <m/>
  </r>
  <r>
    <x v="47"/>
    <s v="СтрахованиеДМС (ОМ)"/>
    <n v="2011"/>
    <x v="0"/>
    <x v="2"/>
    <x v="3"/>
    <x v="21"/>
    <x v="21"/>
    <x v="12"/>
    <x v="12"/>
    <x v="0"/>
    <x v="0"/>
    <m/>
    <e v="#DIV/0!"/>
    <m/>
    <n v="0"/>
    <m/>
    <m/>
    <m/>
    <n v="0"/>
    <m/>
    <m/>
    <m/>
    <n v="0"/>
    <m/>
    <m/>
    <m/>
    <n v="0"/>
    <m/>
    <m/>
    <m/>
  </r>
  <r>
    <x v="48"/>
    <s v="СтрахованиеДМС (ОП)"/>
    <n v="2011"/>
    <x v="2"/>
    <x v="2"/>
    <x v="3"/>
    <x v="21"/>
    <x v="21"/>
    <x v="13"/>
    <x v="13"/>
    <x v="0"/>
    <x v="0"/>
    <m/>
    <e v="#DIV/0!"/>
    <m/>
    <n v="0"/>
    <m/>
    <m/>
    <m/>
    <n v="0"/>
    <m/>
    <m/>
    <m/>
    <n v="0"/>
    <m/>
    <m/>
    <m/>
    <n v="0"/>
    <m/>
    <m/>
    <m/>
  </r>
  <r>
    <x v="49"/>
    <s v="Командировочные расходыкомандировочные расходы (ОМ)суточные"/>
    <n v="2011"/>
    <x v="0"/>
    <x v="2"/>
    <x v="3"/>
    <x v="22"/>
    <x v="22"/>
    <x v="14"/>
    <x v="14"/>
    <x v="20"/>
    <x v="20"/>
    <m/>
    <e v="#DIV/0!"/>
    <m/>
    <n v="0"/>
    <m/>
    <m/>
    <m/>
    <n v="0"/>
    <m/>
    <m/>
    <m/>
    <n v="0"/>
    <m/>
    <m/>
    <m/>
    <n v="0"/>
    <m/>
    <m/>
    <m/>
  </r>
  <r>
    <x v="49"/>
    <s v="Командировочные расходыкомандировочные расходы (ОМ)проживание"/>
    <n v="2011"/>
    <x v="0"/>
    <x v="2"/>
    <x v="3"/>
    <x v="22"/>
    <x v="22"/>
    <x v="14"/>
    <x v="14"/>
    <x v="21"/>
    <x v="21"/>
    <m/>
    <e v="#DIV/0!"/>
    <m/>
    <n v="0"/>
    <m/>
    <m/>
    <m/>
    <n v="0"/>
    <m/>
    <m/>
    <m/>
    <n v="0"/>
    <m/>
    <m/>
    <m/>
    <n v="0"/>
    <m/>
    <m/>
    <m/>
  </r>
  <r>
    <x v="49"/>
    <s v="Командировочные расходыкомандировочные расходы (ОМ)проезд"/>
    <n v="2011"/>
    <x v="0"/>
    <x v="2"/>
    <x v="3"/>
    <x v="22"/>
    <x v="22"/>
    <x v="14"/>
    <x v="14"/>
    <x v="22"/>
    <x v="22"/>
    <m/>
    <e v="#DIV/0!"/>
    <m/>
    <n v="0"/>
    <m/>
    <m/>
    <m/>
    <n v="0"/>
    <m/>
    <m/>
    <m/>
    <n v="0"/>
    <m/>
    <m/>
    <m/>
    <n v="0"/>
    <m/>
    <m/>
    <m/>
  </r>
  <r>
    <x v="49"/>
    <s v="Командировочные расходыкомандировочные расходы (ОМ)прочие"/>
    <n v="2011"/>
    <x v="0"/>
    <x v="2"/>
    <x v="3"/>
    <x v="22"/>
    <x v="22"/>
    <x v="14"/>
    <x v="14"/>
    <x v="23"/>
    <x v="23"/>
    <m/>
    <e v="#DIV/0!"/>
    <m/>
    <n v="0"/>
    <m/>
    <m/>
    <m/>
    <n v="0"/>
    <m/>
    <m/>
    <m/>
    <n v="0"/>
    <m/>
    <m/>
    <m/>
    <n v="0"/>
    <m/>
    <m/>
    <m/>
  </r>
  <r>
    <x v="50"/>
    <s v="Командировочные расходыкомандировочные расходы (ОП)суточные"/>
    <n v="2011"/>
    <x v="2"/>
    <x v="2"/>
    <x v="3"/>
    <x v="22"/>
    <x v="22"/>
    <x v="15"/>
    <x v="15"/>
    <x v="20"/>
    <x v="20"/>
    <m/>
    <e v="#DIV/0!"/>
    <m/>
    <n v="0"/>
    <m/>
    <m/>
    <m/>
    <n v="0"/>
    <m/>
    <m/>
    <m/>
    <n v="0"/>
    <m/>
    <m/>
    <m/>
    <n v="0"/>
    <m/>
    <m/>
    <m/>
  </r>
  <r>
    <x v="50"/>
    <s v="Командировочные расходыкомандировочные расходы (ОП)проживание"/>
    <n v="2011"/>
    <x v="2"/>
    <x v="2"/>
    <x v="3"/>
    <x v="22"/>
    <x v="22"/>
    <x v="15"/>
    <x v="15"/>
    <x v="21"/>
    <x v="21"/>
    <m/>
    <e v="#DIV/0!"/>
    <m/>
    <n v="0"/>
    <m/>
    <m/>
    <m/>
    <n v="0"/>
    <m/>
    <m/>
    <m/>
    <n v="0"/>
    <m/>
    <m/>
    <m/>
    <n v="0"/>
    <m/>
    <m/>
    <m/>
  </r>
  <r>
    <x v="50"/>
    <s v="Командировочные расходыкомандировочные расходы (ОП)проезд"/>
    <n v="2011"/>
    <x v="2"/>
    <x v="2"/>
    <x v="3"/>
    <x v="22"/>
    <x v="22"/>
    <x v="15"/>
    <x v="15"/>
    <x v="22"/>
    <x v="22"/>
    <m/>
    <e v="#DIV/0!"/>
    <m/>
    <n v="0"/>
    <m/>
    <m/>
    <m/>
    <n v="0"/>
    <m/>
    <m/>
    <m/>
    <n v="0"/>
    <m/>
    <m/>
    <m/>
    <n v="0"/>
    <m/>
    <m/>
    <m/>
  </r>
  <r>
    <x v="50"/>
    <s v="Командировочные расходыкомандировочные расходы (ОП)прочие"/>
    <n v="2011"/>
    <x v="2"/>
    <x v="2"/>
    <x v="3"/>
    <x v="22"/>
    <x v="22"/>
    <x v="15"/>
    <x v="15"/>
    <x v="23"/>
    <x v="23"/>
    <m/>
    <e v="#DIV/0!"/>
    <m/>
    <n v="0"/>
    <m/>
    <m/>
    <m/>
    <n v="0"/>
    <m/>
    <m/>
    <m/>
    <n v="0"/>
    <m/>
    <m/>
    <m/>
    <n v="0"/>
    <m/>
    <m/>
    <m/>
  </r>
  <r>
    <x v="51"/>
    <s v="Обучение партнеров"/>
    <n v="2011"/>
    <x v="2"/>
    <x v="2"/>
    <x v="3"/>
    <x v="23"/>
    <x v="2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ГСМ"/>
    <n v="2011"/>
    <x v="2"/>
    <x v="2"/>
    <x v="3"/>
    <x v="24"/>
    <x v="24"/>
    <x v="16"/>
    <x v="16"/>
    <x v="24"/>
    <x v="24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Мойка а/м"/>
    <n v="2011"/>
    <x v="2"/>
    <x v="2"/>
    <x v="3"/>
    <x v="24"/>
    <x v="24"/>
    <x v="16"/>
    <x v="16"/>
    <x v="25"/>
    <x v="25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Стоянка а/м"/>
    <n v="2011"/>
    <x v="2"/>
    <x v="2"/>
    <x v="3"/>
    <x v="24"/>
    <x v="24"/>
    <x v="16"/>
    <x v="16"/>
    <x v="26"/>
    <x v="26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Техническое обслуживание"/>
    <n v="2011"/>
    <x v="2"/>
    <x v="2"/>
    <x v="3"/>
    <x v="24"/>
    <x v="24"/>
    <x v="16"/>
    <x v="16"/>
    <x v="27"/>
    <x v="27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Ремонт и шиномонтаж а/м"/>
    <n v="2011"/>
    <x v="2"/>
    <x v="2"/>
    <x v="3"/>
    <x v="24"/>
    <x v="24"/>
    <x v="16"/>
    <x v="16"/>
    <x v="28"/>
    <x v="28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Система безопасности а/м"/>
    <n v="2011"/>
    <x v="2"/>
    <x v="2"/>
    <x v="3"/>
    <x v="24"/>
    <x v="24"/>
    <x v="16"/>
    <x v="16"/>
    <x v="29"/>
    <x v="29"/>
    <m/>
    <e v="#DIV/0!"/>
    <m/>
    <n v="0"/>
    <m/>
    <m/>
    <m/>
    <n v="0"/>
    <m/>
    <m/>
    <m/>
    <n v="0"/>
    <m/>
    <m/>
    <m/>
    <n v="0"/>
    <m/>
    <m/>
    <m/>
  </r>
  <r>
    <x v="52"/>
    <s v="Содержание автотранспортаСодержание автотранспорта (ОП)Материалы для обслуживания а/м"/>
    <n v="2011"/>
    <x v="2"/>
    <x v="2"/>
    <x v="3"/>
    <x v="24"/>
    <x v="24"/>
    <x v="16"/>
    <x v="16"/>
    <x v="30"/>
    <x v="23"/>
    <m/>
    <e v="#DIV/0!"/>
    <m/>
    <n v="0"/>
    <m/>
    <m/>
    <m/>
    <n v="0"/>
    <m/>
    <m/>
    <m/>
    <n v="0"/>
    <m/>
    <m/>
    <m/>
    <n v="0"/>
    <m/>
    <m/>
    <m/>
  </r>
  <r>
    <x v="53"/>
    <s v="Расходы на торговых представителей"/>
    <n v="2011"/>
    <x v="2"/>
    <x v="2"/>
    <x v="3"/>
    <x v="25"/>
    <x v="2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54"/>
    <s v="Представительские расходыпредставительские расходы (ОМ)"/>
    <n v="2011"/>
    <x v="0"/>
    <x v="2"/>
    <x v="3"/>
    <x v="26"/>
    <x v="26"/>
    <x v="17"/>
    <x v="17"/>
    <x v="0"/>
    <x v="0"/>
    <m/>
    <e v="#DIV/0!"/>
    <m/>
    <n v="0"/>
    <m/>
    <m/>
    <m/>
    <n v="0"/>
    <m/>
    <m/>
    <m/>
    <n v="0"/>
    <m/>
    <m/>
    <m/>
    <n v="0"/>
    <m/>
    <m/>
    <m/>
  </r>
  <r>
    <x v="55"/>
    <s v="Представительские расходыпредставительские расходы (ОП)"/>
    <n v="2011"/>
    <x v="2"/>
    <x v="2"/>
    <x v="3"/>
    <x v="26"/>
    <x v="26"/>
    <x v="18"/>
    <x v="18"/>
    <x v="0"/>
    <x v="0"/>
    <m/>
    <e v="#DIV/0!"/>
    <m/>
    <n v="0"/>
    <m/>
    <m/>
    <m/>
    <n v="0"/>
    <m/>
    <m/>
    <m/>
    <n v="0"/>
    <m/>
    <m/>
    <m/>
    <n v="0"/>
    <m/>
    <m/>
    <m/>
  </r>
  <r>
    <x v="56"/>
    <s v="Инвестиционные затраты приобретение  оборудования/имущества (ОМ)Приобретение компьютерного оборудования/имущества (ОМ)"/>
    <n v="2011"/>
    <x v="0"/>
    <x v="2"/>
    <x v="2"/>
    <x v="27"/>
    <x v="27"/>
    <x v="19"/>
    <x v="19"/>
    <x v="31"/>
    <x v="30"/>
    <m/>
    <e v="#DIV/0!"/>
    <m/>
    <n v="0"/>
    <m/>
    <m/>
    <m/>
    <n v="0"/>
    <m/>
    <m/>
    <m/>
    <n v="0"/>
    <m/>
    <m/>
    <m/>
    <n v="0"/>
    <m/>
    <m/>
    <m/>
  </r>
  <r>
    <x v="56"/>
    <s v="Инвестиционные затраты приобретение  оборудования/имущества (ОМ)Приобретение прочего оборудования/имущества (ОМ)"/>
    <n v="2011"/>
    <x v="0"/>
    <x v="2"/>
    <x v="2"/>
    <x v="27"/>
    <x v="27"/>
    <x v="19"/>
    <x v="19"/>
    <x v="32"/>
    <x v="31"/>
    <m/>
    <e v="#DIV/0!"/>
    <m/>
    <n v="0"/>
    <m/>
    <m/>
    <m/>
    <n v="0"/>
    <m/>
    <m/>
    <m/>
    <n v="0"/>
    <m/>
    <m/>
    <m/>
    <n v="0"/>
    <m/>
    <m/>
    <m/>
  </r>
  <r>
    <x v="56"/>
    <s v="Инвестиционные затраты приобретение  оборудования/имущества (ОМ)Монтаж оборудования/имущества (ОМ)"/>
    <n v="2011"/>
    <x v="0"/>
    <x v="2"/>
    <x v="2"/>
    <x v="27"/>
    <x v="27"/>
    <x v="19"/>
    <x v="19"/>
    <x v="33"/>
    <x v="32"/>
    <m/>
    <e v="#DIV/0!"/>
    <m/>
    <n v="0"/>
    <m/>
    <m/>
    <m/>
    <n v="0"/>
    <m/>
    <m/>
    <m/>
    <n v="0"/>
    <m/>
    <m/>
    <m/>
    <n v="0"/>
    <m/>
    <m/>
    <m/>
  </r>
  <r>
    <x v="57"/>
    <s v="Инвестиционные затраты приобретение  оборудования/имущества (ОП)Приобретение компьютерного оборудования/имущества (ОП)"/>
    <n v="2011"/>
    <x v="2"/>
    <x v="2"/>
    <x v="2"/>
    <x v="27"/>
    <x v="27"/>
    <x v="20"/>
    <x v="20"/>
    <x v="34"/>
    <x v="33"/>
    <m/>
    <e v="#DIV/0!"/>
    <m/>
    <n v="0"/>
    <m/>
    <m/>
    <m/>
    <n v="0"/>
    <m/>
    <m/>
    <m/>
    <n v="0"/>
    <m/>
    <m/>
    <m/>
    <n v="0"/>
    <m/>
    <m/>
    <m/>
  </r>
  <r>
    <x v="57"/>
    <s v="Инвестиционные затраты приобретение  оборудования/имущества (ОП)Приобретение прочего оборудования/имущества (ОП)"/>
    <n v="2011"/>
    <x v="2"/>
    <x v="2"/>
    <x v="2"/>
    <x v="27"/>
    <x v="27"/>
    <x v="20"/>
    <x v="20"/>
    <x v="35"/>
    <x v="34"/>
    <m/>
    <e v="#DIV/0!"/>
    <m/>
    <n v="0"/>
    <m/>
    <m/>
    <m/>
    <n v="0"/>
    <m/>
    <m/>
    <m/>
    <n v="0"/>
    <m/>
    <m/>
    <m/>
    <n v="0"/>
    <m/>
    <m/>
    <m/>
  </r>
  <r>
    <x v="57"/>
    <s v="Инвестиционные затраты приобретение  оборудования/имущества (ОП)Монтаж оборудования/имущества (ОП)"/>
    <n v="2011"/>
    <x v="2"/>
    <x v="2"/>
    <x v="2"/>
    <x v="27"/>
    <x v="27"/>
    <x v="20"/>
    <x v="20"/>
    <x v="36"/>
    <x v="35"/>
    <m/>
    <e v="#DIV/0!"/>
    <m/>
    <n v="0"/>
    <m/>
    <m/>
    <m/>
    <n v="0"/>
    <m/>
    <m/>
    <m/>
    <n v="0"/>
    <m/>
    <m/>
    <m/>
    <n v="0"/>
    <m/>
    <m/>
    <m/>
  </r>
  <r>
    <x v="58"/>
    <s v="Информационная поддержка Информационная поддержка (ОМ)"/>
    <n v="2011"/>
    <x v="0"/>
    <x v="2"/>
    <x v="3"/>
    <x v="28"/>
    <x v="28"/>
    <x v="21"/>
    <x v="21"/>
    <x v="0"/>
    <x v="0"/>
    <m/>
    <e v="#DIV/0!"/>
    <m/>
    <n v="0"/>
    <m/>
    <m/>
    <m/>
    <n v="0"/>
    <m/>
    <m/>
    <m/>
    <n v="0"/>
    <m/>
    <m/>
    <m/>
    <n v="0"/>
    <m/>
    <m/>
    <m/>
  </r>
  <r>
    <x v="59"/>
    <s v="Информационная поддержка Информационная поддержка (ОП)"/>
    <n v="2011"/>
    <x v="2"/>
    <x v="2"/>
    <x v="3"/>
    <x v="28"/>
    <x v="28"/>
    <x v="22"/>
    <x v="21"/>
    <x v="0"/>
    <x v="0"/>
    <m/>
    <e v="#DIV/0!"/>
    <m/>
    <n v="0"/>
    <m/>
    <m/>
    <m/>
    <n v="0"/>
    <m/>
    <m/>
    <m/>
    <n v="0"/>
    <m/>
    <m/>
    <m/>
    <n v="0"/>
    <m/>
    <m/>
    <m/>
  </r>
  <r>
    <x v="60"/>
    <s v="Покупка МПЗПокупка МПЗ (ОМ)"/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0"/>
    <s v="Покупка МПЗПокупка МПЗ (ОМ)"/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0"/>
    <s v="Покупка МПЗПокупка МПЗ (ОМ)"/>
    <n v="2011"/>
    <x v="0"/>
    <x v="2"/>
    <x v="2"/>
    <x v="29"/>
    <x v="29"/>
    <x v="23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1"/>
    <s v="Списание МПЗсписание МПЗ (ОМ)"/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x v="61"/>
    <s v="Списание МПЗсписание МПЗ (ОМ)"/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x v="61"/>
    <s v="Списание МПЗсписание МПЗ (ОМ)"/>
    <n v="2011"/>
    <x v="0"/>
    <x v="2"/>
    <x v="1"/>
    <x v="30"/>
    <x v="30"/>
    <x v="24"/>
    <x v="23"/>
    <x v="0"/>
    <x v="0"/>
    <m/>
    <e v="#DIV/0!"/>
    <m/>
    <n v="0"/>
    <m/>
    <m/>
    <m/>
    <n v="0"/>
    <m/>
    <m/>
    <m/>
    <n v="0"/>
    <m/>
    <m/>
    <m/>
    <n v="0"/>
    <m/>
    <m/>
    <m/>
  </r>
  <r>
    <x v="62"/>
    <s v="Покупка МПЗПокупка МПЗ (ОП)"/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2"/>
    <s v="Покупка МПЗПокупка МПЗ (ОП)"/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2"/>
    <s v="Покупка МПЗПокупка МПЗ (ОП)"/>
    <n v="2011"/>
    <x v="2"/>
    <x v="2"/>
    <x v="2"/>
    <x v="29"/>
    <x v="29"/>
    <x v="25"/>
    <x v="22"/>
    <x v="0"/>
    <x v="0"/>
    <m/>
    <e v="#DIV/0!"/>
    <m/>
    <n v="0"/>
    <m/>
    <m/>
    <m/>
    <n v="0"/>
    <m/>
    <m/>
    <m/>
    <n v="0"/>
    <m/>
    <m/>
    <m/>
    <n v="0"/>
    <m/>
    <m/>
    <m/>
  </r>
  <r>
    <x v="63"/>
    <s v="Списание МПЗсписание МПЗ (ОП)"/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x v="63"/>
    <s v="Списание МПЗсписание МПЗ (ОП)"/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x v="63"/>
    <s v="Списание МПЗсписание МПЗ (ОП)"/>
    <n v="2011"/>
    <x v="2"/>
    <x v="2"/>
    <x v="1"/>
    <x v="30"/>
    <x v="30"/>
    <x v="26"/>
    <x v="24"/>
    <x v="0"/>
    <x v="0"/>
    <m/>
    <e v="#DIV/0!"/>
    <m/>
    <n v="0"/>
    <m/>
    <m/>
    <m/>
    <n v="0"/>
    <m/>
    <m/>
    <m/>
    <n v="0"/>
    <m/>
    <m/>
    <m/>
    <n v="0"/>
    <m/>
    <m/>
    <m/>
  </r>
  <r>
    <x v="64"/>
    <s v="Обучение сотрудниковобучение сотрудников (ОМ)"/>
    <n v="2011"/>
    <x v="0"/>
    <x v="2"/>
    <x v="2"/>
    <x v="31"/>
    <x v="31"/>
    <x v="27"/>
    <x v="25"/>
    <x v="0"/>
    <x v="0"/>
    <m/>
    <e v="#DIV/0!"/>
    <m/>
    <n v="0"/>
    <m/>
    <m/>
    <m/>
    <n v="0"/>
    <m/>
    <m/>
    <m/>
    <n v="0"/>
    <m/>
    <m/>
    <m/>
    <n v="0"/>
    <m/>
    <m/>
    <m/>
  </r>
  <r>
    <x v="64"/>
    <s v="Обучение сотрудниковобучение сотрудников (ОМ)"/>
    <n v="2011"/>
    <x v="0"/>
    <x v="2"/>
    <x v="1"/>
    <x v="31"/>
    <x v="31"/>
    <x v="27"/>
    <x v="25"/>
    <x v="0"/>
    <x v="0"/>
    <m/>
    <e v="#DIV/0!"/>
    <m/>
    <n v="0"/>
    <m/>
    <m/>
    <m/>
    <n v="0"/>
    <m/>
    <m/>
    <m/>
    <n v="0"/>
    <m/>
    <m/>
    <m/>
    <n v="0"/>
    <m/>
    <m/>
    <m/>
  </r>
  <r>
    <x v="65"/>
    <s v="Обучение сотрудниковобучение сотрудников (ОП)"/>
    <n v="2011"/>
    <x v="2"/>
    <x v="2"/>
    <x v="2"/>
    <x v="31"/>
    <x v="31"/>
    <x v="28"/>
    <x v="26"/>
    <x v="0"/>
    <x v="0"/>
    <m/>
    <e v="#DIV/0!"/>
    <m/>
    <n v="0"/>
    <m/>
    <m/>
    <m/>
    <n v="0"/>
    <m/>
    <m/>
    <m/>
    <n v="0"/>
    <m/>
    <m/>
    <m/>
    <n v="0"/>
    <m/>
    <m/>
    <m/>
  </r>
  <r>
    <x v="65"/>
    <s v="Обучение сотрудниковобучение сотрудников (ОП)"/>
    <n v="2011"/>
    <x v="2"/>
    <x v="2"/>
    <x v="1"/>
    <x v="31"/>
    <x v="31"/>
    <x v="28"/>
    <x v="26"/>
    <x v="0"/>
    <x v="0"/>
    <m/>
    <e v="#DIV/0!"/>
    <m/>
    <n v="0"/>
    <m/>
    <m/>
    <m/>
    <n v="0"/>
    <m/>
    <m/>
    <m/>
    <n v="0"/>
    <m/>
    <m/>
    <m/>
    <n v="0"/>
    <m/>
    <m/>
    <m/>
  </r>
  <r>
    <x v="66"/>
    <s v="Расходы на оплату трудаЗаработная плата (ОМ)"/>
    <n v="2011"/>
    <x v="0"/>
    <x v="2"/>
    <x v="2"/>
    <x v="32"/>
    <x v="32"/>
    <x v="29"/>
    <x v="27"/>
    <x v="0"/>
    <x v="0"/>
    <m/>
    <e v="#DIV/0!"/>
    <m/>
    <n v="0"/>
    <m/>
    <m/>
    <m/>
    <n v="0"/>
    <m/>
    <m/>
    <m/>
    <n v="0"/>
    <m/>
    <m/>
    <m/>
    <n v="0"/>
    <m/>
    <m/>
    <m/>
  </r>
  <r>
    <x v="67"/>
    <s v="Расходы на оплату трудаНДФЛ (ОМ)"/>
    <n v="2011"/>
    <x v="0"/>
    <x v="2"/>
    <x v="2"/>
    <x v="32"/>
    <x v="32"/>
    <x v="30"/>
    <x v="28"/>
    <x v="0"/>
    <x v="0"/>
    <m/>
    <e v="#DIV/0!"/>
    <m/>
    <n v="0"/>
    <m/>
    <m/>
    <m/>
    <n v="0"/>
    <m/>
    <m/>
    <m/>
    <n v="0"/>
    <m/>
    <m/>
    <m/>
    <n v="0"/>
    <m/>
    <m/>
    <m/>
  </r>
  <r>
    <x v="68"/>
    <s v="Расходы на оплату трудаПрочие выплаты (ОМ)"/>
    <n v="2011"/>
    <x v="0"/>
    <x v="2"/>
    <x v="2"/>
    <x v="32"/>
    <x v="32"/>
    <x v="31"/>
    <x v="29"/>
    <x v="0"/>
    <x v="0"/>
    <m/>
    <e v="#DIV/0!"/>
    <m/>
    <n v="0"/>
    <m/>
    <m/>
    <m/>
    <n v="0"/>
    <m/>
    <m/>
    <m/>
    <n v="0"/>
    <m/>
    <m/>
    <m/>
    <n v="0"/>
    <m/>
    <m/>
    <m/>
  </r>
  <r>
    <x v="66"/>
    <s v="Расходы на оплату трудаЗаработная плата (ОМ)"/>
    <n v="2011"/>
    <x v="0"/>
    <x v="2"/>
    <x v="1"/>
    <x v="32"/>
    <x v="32"/>
    <x v="29"/>
    <x v="27"/>
    <x v="0"/>
    <x v="0"/>
    <m/>
    <e v="#DIV/0!"/>
    <m/>
    <n v="0"/>
    <m/>
    <m/>
    <m/>
    <n v="0"/>
    <m/>
    <m/>
    <m/>
    <n v="0"/>
    <m/>
    <m/>
    <m/>
    <n v="0"/>
    <m/>
    <m/>
    <m/>
  </r>
  <r>
    <x v="68"/>
    <s v="Расходы на оплату трудаПрочие выплаты (ОМ)"/>
    <n v="2011"/>
    <x v="0"/>
    <x v="2"/>
    <x v="1"/>
    <x v="32"/>
    <x v="32"/>
    <x v="31"/>
    <x v="29"/>
    <x v="0"/>
    <x v="0"/>
    <m/>
    <e v="#DIV/0!"/>
    <m/>
    <n v="0"/>
    <m/>
    <m/>
    <m/>
    <n v="0"/>
    <m/>
    <m/>
    <m/>
    <n v="0"/>
    <m/>
    <m/>
    <m/>
    <n v="0"/>
    <m/>
    <m/>
    <m/>
  </r>
  <r>
    <x v="69"/>
    <s v="Расходы на оплату трудаЗаработная плата (ОП)"/>
    <n v="2011"/>
    <x v="2"/>
    <x v="2"/>
    <x v="2"/>
    <x v="32"/>
    <x v="32"/>
    <x v="32"/>
    <x v="30"/>
    <x v="0"/>
    <x v="0"/>
    <m/>
    <e v="#DIV/0!"/>
    <m/>
    <n v="0"/>
    <m/>
    <m/>
    <m/>
    <n v="0"/>
    <m/>
    <m/>
    <m/>
    <n v="0"/>
    <m/>
    <m/>
    <m/>
    <n v="0"/>
    <m/>
    <m/>
    <m/>
  </r>
  <r>
    <x v="70"/>
    <s v="Расходы на оплату трудаНДФЛ (ОП)"/>
    <n v="2011"/>
    <x v="2"/>
    <x v="2"/>
    <x v="2"/>
    <x v="32"/>
    <x v="32"/>
    <x v="33"/>
    <x v="31"/>
    <x v="0"/>
    <x v="0"/>
    <m/>
    <e v="#DIV/0!"/>
    <m/>
    <n v="0"/>
    <m/>
    <m/>
    <m/>
    <n v="0"/>
    <m/>
    <m/>
    <m/>
    <n v="0"/>
    <m/>
    <m/>
    <m/>
    <n v="0"/>
    <m/>
    <m/>
    <m/>
  </r>
  <r>
    <x v="71"/>
    <s v="Расходы на оплату трудаПрочие выплаты (ОП)"/>
    <n v="2011"/>
    <x v="2"/>
    <x v="2"/>
    <x v="2"/>
    <x v="32"/>
    <x v="32"/>
    <x v="34"/>
    <x v="32"/>
    <x v="0"/>
    <x v="0"/>
    <m/>
    <e v="#DIV/0!"/>
    <m/>
    <n v="0"/>
    <m/>
    <m/>
    <m/>
    <n v="0"/>
    <m/>
    <m/>
    <m/>
    <n v="0"/>
    <m/>
    <m/>
    <m/>
    <n v="0"/>
    <m/>
    <m/>
    <m/>
  </r>
  <r>
    <x v="69"/>
    <s v="Расходы на оплату трудаЗаработная плата (ОП)"/>
    <n v="2011"/>
    <x v="2"/>
    <x v="2"/>
    <x v="1"/>
    <x v="32"/>
    <x v="32"/>
    <x v="32"/>
    <x v="30"/>
    <x v="0"/>
    <x v="0"/>
    <m/>
    <e v="#DIV/0!"/>
    <m/>
    <n v="0"/>
    <m/>
    <m/>
    <m/>
    <n v="0"/>
    <m/>
    <m/>
    <m/>
    <n v="0"/>
    <m/>
    <m/>
    <m/>
    <n v="0"/>
    <m/>
    <m/>
    <m/>
  </r>
  <r>
    <x v="71"/>
    <s v="Расходы на оплату трудаПрочие выплаты (ОП)"/>
    <n v="2011"/>
    <x v="2"/>
    <x v="2"/>
    <x v="1"/>
    <x v="32"/>
    <x v="32"/>
    <x v="34"/>
    <x v="32"/>
    <x v="0"/>
    <x v="0"/>
    <m/>
    <e v="#DIV/0!"/>
    <m/>
    <n v="0"/>
    <m/>
    <m/>
    <m/>
    <n v="0"/>
    <m/>
    <m/>
    <m/>
    <n v="0"/>
    <m/>
    <m/>
    <m/>
    <n v="0"/>
    <m/>
    <m/>
    <m/>
  </r>
  <r>
    <x v="72"/>
    <s v="Налоги с ФОТналоги с ФОТ (ОМ)"/>
    <n v="2011"/>
    <x v="1"/>
    <x v="2"/>
    <x v="2"/>
    <x v="33"/>
    <x v="33"/>
    <x v="35"/>
    <x v="33"/>
    <x v="0"/>
    <x v="0"/>
    <m/>
    <e v="#DIV/0!"/>
    <m/>
    <n v="0"/>
    <m/>
    <m/>
    <m/>
    <n v="0"/>
    <m/>
    <m/>
    <m/>
    <n v="0"/>
    <m/>
    <m/>
    <m/>
    <n v="0"/>
    <m/>
    <m/>
    <m/>
  </r>
  <r>
    <x v="72"/>
    <s v="Налоги с ФОТналоги с ФОТ (ОМ)"/>
    <n v="2011"/>
    <x v="1"/>
    <x v="2"/>
    <x v="1"/>
    <x v="33"/>
    <x v="33"/>
    <x v="35"/>
    <x v="33"/>
    <x v="0"/>
    <x v="0"/>
    <m/>
    <e v="#DIV/0!"/>
    <m/>
    <n v="0"/>
    <m/>
    <m/>
    <m/>
    <n v="0"/>
    <m/>
    <m/>
    <m/>
    <n v="0"/>
    <m/>
    <m/>
    <m/>
    <n v="0"/>
    <m/>
    <m/>
    <m/>
  </r>
  <r>
    <x v="73"/>
    <s v="Налоги с ФОТналоги с ФОТ (ОП)"/>
    <n v="2011"/>
    <x v="1"/>
    <x v="2"/>
    <x v="2"/>
    <x v="33"/>
    <x v="33"/>
    <x v="36"/>
    <x v="34"/>
    <x v="0"/>
    <x v="0"/>
    <m/>
    <e v="#DIV/0!"/>
    <m/>
    <n v="0"/>
    <m/>
    <m/>
    <m/>
    <n v="0"/>
    <m/>
    <m/>
    <m/>
    <n v="0"/>
    <m/>
    <m/>
    <m/>
    <n v="0"/>
    <m/>
    <m/>
    <m/>
  </r>
  <r>
    <x v="73"/>
    <s v="Налоги с ФОТналоги с ФОТ (ОП)"/>
    <n v="2011"/>
    <x v="1"/>
    <x v="2"/>
    <x v="1"/>
    <x v="33"/>
    <x v="33"/>
    <x v="36"/>
    <x v="34"/>
    <x v="0"/>
    <x v="0"/>
    <m/>
    <e v="#DIV/0!"/>
    <m/>
    <n v="0"/>
    <m/>
    <m/>
    <m/>
    <n v="0"/>
    <m/>
    <m/>
    <m/>
    <n v="0"/>
    <m/>
    <m/>
    <m/>
    <n v="0"/>
    <m/>
    <m/>
    <m/>
  </r>
  <r>
    <x v="74"/>
    <s v="Почтовые расходыРассылка документации агентам (ОП)"/>
    <n v="2011"/>
    <x v="2"/>
    <x v="2"/>
    <x v="3"/>
    <x v="34"/>
    <x v="34"/>
    <x v="37"/>
    <x v="35"/>
    <x v="0"/>
    <x v="0"/>
    <m/>
    <e v="#DIV/0!"/>
    <m/>
    <n v="0"/>
    <m/>
    <m/>
    <m/>
    <n v="0"/>
    <m/>
    <m/>
    <m/>
    <n v="0"/>
    <m/>
    <m/>
    <m/>
    <n v="0"/>
    <m/>
    <m/>
    <m/>
  </r>
  <r>
    <x v="75"/>
    <s v="Почтовые расходыПрочая рассылка документации (ОП)"/>
    <n v="2011"/>
    <x v="2"/>
    <x v="2"/>
    <x v="3"/>
    <x v="34"/>
    <x v="34"/>
    <x v="38"/>
    <x v="36"/>
    <x v="0"/>
    <x v="0"/>
    <m/>
    <e v="#DIV/0!"/>
    <m/>
    <n v="0"/>
    <m/>
    <m/>
    <m/>
    <n v="0"/>
    <m/>
    <m/>
    <m/>
    <n v="0"/>
    <m/>
    <m/>
    <m/>
    <n v="0"/>
    <m/>
    <m/>
    <m/>
  </r>
  <r>
    <x v="76"/>
    <s v="Почтовые расходыПрочая рассылка документации (ОМ)"/>
    <n v="2011"/>
    <x v="0"/>
    <x v="2"/>
    <x v="3"/>
    <x v="34"/>
    <x v="34"/>
    <x v="39"/>
    <x v="37"/>
    <x v="0"/>
    <x v="0"/>
    <m/>
    <e v="#DIV/0!"/>
    <m/>
    <n v="0"/>
    <m/>
    <m/>
    <m/>
    <n v="0"/>
    <m/>
    <m/>
    <m/>
    <n v="0"/>
    <m/>
    <m/>
    <m/>
    <n v="0"/>
    <m/>
    <m/>
    <m/>
  </r>
  <r>
    <x v="77"/>
    <s v="Прочие расходыпрочие расходы (ОМ)компенсация за аренду личного а/м (ОМ)"/>
    <n v="2011"/>
    <x v="0"/>
    <x v="2"/>
    <x v="3"/>
    <x v="35"/>
    <x v="35"/>
    <x v="40"/>
    <x v="38"/>
    <x v="37"/>
    <x v="36"/>
    <m/>
    <e v="#DIV/0!"/>
    <m/>
    <n v="0"/>
    <m/>
    <m/>
    <m/>
    <n v="0"/>
    <m/>
    <m/>
    <m/>
    <n v="0"/>
    <m/>
    <m/>
    <m/>
    <n v="0"/>
    <m/>
    <m/>
    <m/>
  </r>
  <r>
    <x v="77"/>
    <s v="Прочие расходыпрочие расходы (ОМ)прочие расходы отдела (ОМ)"/>
    <n v="2011"/>
    <x v="0"/>
    <x v="2"/>
    <x v="3"/>
    <x v="35"/>
    <x v="35"/>
    <x v="40"/>
    <x v="38"/>
    <x v="38"/>
    <x v="37"/>
    <m/>
    <e v="#DIV/0!"/>
    <m/>
    <n v="0"/>
    <m/>
    <m/>
    <m/>
    <n v="0"/>
    <m/>
    <m/>
    <m/>
    <n v="0"/>
    <m/>
    <m/>
    <m/>
    <n v="0"/>
    <m/>
    <m/>
    <m/>
  </r>
  <r>
    <x v="78"/>
    <s v="Прочие расходыпрочие расходы (ОП)компенсация за аренду личного а/м (ОП)"/>
    <n v="2011"/>
    <x v="2"/>
    <x v="2"/>
    <x v="3"/>
    <x v="35"/>
    <x v="35"/>
    <x v="41"/>
    <x v="39"/>
    <x v="39"/>
    <x v="38"/>
    <m/>
    <e v="#DIV/0!"/>
    <m/>
    <n v="0"/>
    <m/>
    <m/>
    <m/>
    <n v="0"/>
    <m/>
    <m/>
    <m/>
    <n v="0"/>
    <m/>
    <m/>
    <m/>
    <n v="0"/>
    <m/>
    <m/>
    <m/>
  </r>
  <r>
    <x v="78"/>
    <s v="Прочие расходыпрочие расходы (ОП)прочие расходы отдела (ОП)"/>
    <n v="2011"/>
    <x v="2"/>
    <x v="2"/>
    <x v="3"/>
    <x v="35"/>
    <x v="35"/>
    <x v="41"/>
    <x v="39"/>
    <x v="40"/>
    <x v="39"/>
    <m/>
    <e v="#DIV/0!"/>
    <m/>
    <n v="0"/>
    <m/>
    <m/>
    <m/>
    <n v="0"/>
    <m/>
    <m/>
    <m/>
    <n v="0"/>
    <m/>
    <m/>
    <m/>
    <n v="0"/>
    <m/>
    <m/>
    <m/>
  </r>
  <r>
    <x v="79"/>
    <s v="СтрахованиеОСАГО, КАСКО (ОП)"/>
    <n v="2011"/>
    <x v="2"/>
    <x v="2"/>
    <x v="1"/>
    <x v="21"/>
    <x v="21"/>
    <x v="42"/>
    <x v="40"/>
    <x v="0"/>
    <x v="0"/>
    <m/>
    <e v="#DIV/0!"/>
    <m/>
    <n v="0"/>
    <m/>
    <m/>
    <m/>
    <n v="0"/>
    <m/>
    <m/>
    <m/>
    <n v="0"/>
    <m/>
    <m/>
    <m/>
    <n v="0"/>
    <m/>
    <m/>
    <m/>
  </r>
  <r>
    <x v="79"/>
    <s v="СтрахованиеОСАГО, КАСКО (ОП)"/>
    <n v="2011"/>
    <x v="2"/>
    <x v="2"/>
    <x v="2"/>
    <x v="21"/>
    <x v="21"/>
    <x v="42"/>
    <x v="40"/>
    <x v="0"/>
    <x v="0"/>
    <m/>
    <e v="#DIV/0!"/>
    <m/>
    <n v="0"/>
    <m/>
    <m/>
    <m/>
    <n v="0"/>
    <m/>
    <m/>
    <m/>
    <n v="0"/>
    <m/>
    <m/>
    <m/>
    <n v="0"/>
    <m/>
    <m/>
    <m/>
  </r>
  <r>
    <x v="80"/>
    <s v=""/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x v="35"/>
    <s v="Игровые бланки"/>
    <n v="2011"/>
    <x v="3"/>
    <x v="2"/>
    <x v="2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5"/>
    <s v="Игровые бланки"/>
    <n v="2011"/>
    <x v="3"/>
    <x v="2"/>
    <x v="2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6"/>
    <s v="Спиртовые салфетки"/>
    <n v="2011"/>
    <x v="3"/>
    <x v="2"/>
    <x v="2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6"/>
    <s v="Спиртовые салфетки"/>
    <n v="2011"/>
    <x v="3"/>
    <x v="2"/>
    <x v="2"/>
    <x v="15"/>
    <x v="1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34"/>
    <s v="Термобумага "/>
    <n v="2011"/>
    <x v="3"/>
    <x v="2"/>
    <x v="2"/>
    <x v="13"/>
    <x v="1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81"/>
    <s v="Затраты на упаковку расходных материаловУпаковочные материалы"/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x v="81"/>
    <s v="Затраты на упаковку расходных материаловУпаковочные материалы"/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x v="81"/>
    <s v="Затраты на упаковку расходных материаловУпаковочные материалы"/>
    <n v="2011"/>
    <x v="3"/>
    <x v="2"/>
    <x v="3"/>
    <x v="37"/>
    <x v="37"/>
    <x v="43"/>
    <x v="42"/>
    <x v="0"/>
    <x v="0"/>
    <m/>
    <e v="#DIV/0!"/>
    <m/>
    <n v="0"/>
    <m/>
    <m/>
    <m/>
    <n v="0"/>
    <m/>
    <m/>
    <m/>
    <n v="0"/>
    <m/>
    <m/>
    <m/>
    <n v="0"/>
    <m/>
    <m/>
    <m/>
  </r>
  <r>
    <x v="82"/>
    <s v="Затраты на упаковку расходных материаловупаковочные работы"/>
    <n v="2011"/>
    <x v="3"/>
    <x v="2"/>
    <x v="3"/>
    <x v="37"/>
    <x v="37"/>
    <x v="44"/>
    <x v="43"/>
    <x v="0"/>
    <x v="0"/>
    <m/>
    <e v="#DIV/0!"/>
    <m/>
    <n v="0"/>
    <m/>
    <m/>
    <m/>
    <n v="0"/>
    <m/>
    <m/>
    <m/>
    <n v="0"/>
    <m/>
    <m/>
    <m/>
    <n v="0"/>
    <m/>
    <m/>
    <m/>
  </r>
  <r>
    <x v="83"/>
    <s v="Почтовые расходыПрочая рассылка документации (ЛЭД)"/>
    <n v="2011"/>
    <x v="3"/>
    <x v="2"/>
    <x v="3"/>
    <x v="34"/>
    <x v="34"/>
    <x v="45"/>
    <x v="44"/>
    <x v="0"/>
    <x v="0"/>
    <m/>
    <e v="#DIV/0!"/>
    <m/>
    <n v="0"/>
    <m/>
    <m/>
    <m/>
    <n v="0"/>
    <m/>
    <m/>
    <m/>
    <n v="0"/>
    <m/>
    <m/>
    <m/>
    <n v="0"/>
    <m/>
    <m/>
    <m/>
  </r>
  <r>
    <x v="84"/>
    <s v="Транспортные расходыДоставка расходных материалов агентам"/>
    <n v="2011"/>
    <x v="3"/>
    <x v="2"/>
    <x v="3"/>
    <x v="38"/>
    <x v="38"/>
    <x v="46"/>
    <x v="45"/>
    <x v="0"/>
    <x v="0"/>
    <m/>
    <e v="#DIV/0!"/>
    <m/>
    <n v="0"/>
    <m/>
    <m/>
    <m/>
    <n v="0"/>
    <m/>
    <m/>
    <m/>
    <n v="0"/>
    <m/>
    <m/>
    <m/>
    <n v="0"/>
    <m/>
    <m/>
    <m/>
  </r>
  <r>
    <x v="85"/>
    <s v="Транспортные расходыпрочая доставка"/>
    <n v="2011"/>
    <x v="3"/>
    <x v="2"/>
    <x v="3"/>
    <x v="38"/>
    <x v="38"/>
    <x v="47"/>
    <x v="46"/>
    <x v="0"/>
    <x v="0"/>
    <m/>
    <e v="#DIV/0!"/>
    <m/>
    <n v="0"/>
    <m/>
    <m/>
    <m/>
    <n v="0"/>
    <m/>
    <m/>
    <m/>
    <n v="0"/>
    <m/>
    <m/>
    <m/>
    <n v="0"/>
    <m/>
    <m/>
    <m/>
  </r>
  <r>
    <x v="86"/>
    <s v="Услуги таможенного брокера"/>
    <n v="2011"/>
    <x v="3"/>
    <x v="2"/>
    <x v="3"/>
    <x v="39"/>
    <x v="39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87"/>
    <s v="Таможенные платежиТаможенные пошлины"/>
    <n v="2011"/>
    <x v="3"/>
    <x v="2"/>
    <x v="2"/>
    <x v="40"/>
    <x v="40"/>
    <x v="48"/>
    <x v="47"/>
    <x v="0"/>
    <x v="0"/>
    <m/>
    <e v="#DIV/0!"/>
    <m/>
    <n v="0"/>
    <m/>
    <m/>
    <m/>
    <n v="0"/>
    <m/>
    <m/>
    <m/>
    <n v="0"/>
    <m/>
    <m/>
    <m/>
    <n v="0"/>
    <m/>
    <m/>
    <m/>
  </r>
  <r>
    <x v="88"/>
    <s v="Таможенные платежиТаможенный НДС"/>
    <n v="2011"/>
    <x v="3"/>
    <x v="2"/>
    <x v="2"/>
    <x v="40"/>
    <x v="40"/>
    <x v="49"/>
    <x v="48"/>
    <x v="0"/>
    <x v="0"/>
    <m/>
    <e v="#DIV/0!"/>
    <m/>
    <n v="0"/>
    <m/>
    <m/>
    <m/>
    <n v="0"/>
    <m/>
    <m/>
    <m/>
    <n v="0"/>
    <m/>
    <m/>
    <m/>
    <n v="0"/>
    <m/>
    <m/>
    <m/>
  </r>
  <r>
    <x v="89"/>
    <s v="Командировочные расходыкомандировочные расходы (ЛЭД)суточные"/>
    <n v="2011"/>
    <x v="3"/>
    <x v="2"/>
    <x v="3"/>
    <x v="22"/>
    <x v="22"/>
    <x v="50"/>
    <x v="49"/>
    <x v="20"/>
    <x v="20"/>
    <m/>
    <e v="#DIV/0!"/>
    <m/>
    <n v="0"/>
    <m/>
    <m/>
    <m/>
    <n v="0"/>
    <m/>
    <m/>
    <m/>
    <n v="0"/>
    <m/>
    <m/>
    <m/>
    <n v="0"/>
    <m/>
    <m/>
    <m/>
  </r>
  <r>
    <x v="89"/>
    <s v="Командировочные расходыкомандировочные расходы (ЛЭД)проживание"/>
    <n v="2011"/>
    <x v="3"/>
    <x v="2"/>
    <x v="3"/>
    <x v="22"/>
    <x v="22"/>
    <x v="50"/>
    <x v="49"/>
    <x v="21"/>
    <x v="21"/>
    <m/>
    <e v="#DIV/0!"/>
    <m/>
    <n v="0"/>
    <m/>
    <m/>
    <m/>
    <n v="0"/>
    <m/>
    <m/>
    <m/>
    <n v="0"/>
    <m/>
    <m/>
    <m/>
    <n v="0"/>
    <m/>
    <m/>
    <m/>
  </r>
  <r>
    <x v="89"/>
    <s v="Командировочные расходыкомандировочные расходы (ЛЭД)проезд"/>
    <n v="2011"/>
    <x v="3"/>
    <x v="2"/>
    <x v="3"/>
    <x v="22"/>
    <x v="22"/>
    <x v="50"/>
    <x v="49"/>
    <x v="22"/>
    <x v="22"/>
    <m/>
    <e v="#DIV/0!"/>
    <m/>
    <n v="1000"/>
    <n v="1000"/>
    <m/>
    <m/>
    <n v="1000"/>
    <m/>
    <m/>
    <m/>
    <n v="1000"/>
    <m/>
    <m/>
    <m/>
    <n v="1000"/>
    <m/>
    <m/>
    <m/>
  </r>
  <r>
    <x v="89"/>
    <s v="Командировочные расходыкомандировочные расходы (ЛЭД)прочие"/>
    <n v="2011"/>
    <x v="3"/>
    <x v="2"/>
    <x v="3"/>
    <x v="22"/>
    <x v="22"/>
    <x v="50"/>
    <x v="49"/>
    <x v="23"/>
    <x v="23"/>
    <m/>
    <e v="#DIV/0!"/>
    <m/>
    <n v="1000"/>
    <m/>
    <m/>
    <m/>
    <n v="0"/>
    <m/>
    <n v="1000"/>
    <m/>
    <n v="1000"/>
    <m/>
    <m/>
    <m/>
    <n v="1000"/>
    <m/>
    <m/>
    <m/>
  </r>
  <r>
    <x v="90"/>
    <s v="Содержание офисаАренда офиса"/>
    <n v="2011"/>
    <x v="3"/>
    <x v="2"/>
    <x v="2"/>
    <x v="41"/>
    <x v="41"/>
    <x v="51"/>
    <x v="50"/>
    <x v="0"/>
    <x v="0"/>
    <m/>
    <e v="#DIV/0!"/>
    <m/>
    <n v="0"/>
    <m/>
    <m/>
    <m/>
    <n v="0"/>
    <m/>
    <m/>
    <m/>
    <n v="0"/>
    <m/>
    <m/>
    <m/>
    <n v="0"/>
    <m/>
    <m/>
    <m/>
  </r>
  <r>
    <x v="90"/>
    <s v="Содержание офисаАренда офиса"/>
    <n v="2011"/>
    <x v="3"/>
    <x v="2"/>
    <x v="1"/>
    <x v="41"/>
    <x v="41"/>
    <x v="51"/>
    <x v="50"/>
    <x v="0"/>
    <x v="0"/>
    <m/>
    <e v="#DIV/0!"/>
    <m/>
    <n v="0"/>
    <m/>
    <m/>
    <m/>
    <n v="0"/>
    <m/>
    <m/>
    <m/>
    <n v="0"/>
    <m/>
    <m/>
    <m/>
    <n v="0"/>
    <m/>
    <m/>
    <m/>
  </r>
  <r>
    <x v="91"/>
    <s v="Содержание офисаКоммунальные услуги "/>
    <n v="2011"/>
    <x v="3"/>
    <x v="2"/>
    <x v="3"/>
    <x v="41"/>
    <x v="41"/>
    <x v="52"/>
    <x v="51"/>
    <x v="0"/>
    <x v="0"/>
    <m/>
    <e v="#DIV/0!"/>
    <m/>
    <n v="1000"/>
    <m/>
    <m/>
    <m/>
    <n v="0"/>
    <m/>
    <m/>
    <m/>
    <n v="0"/>
    <m/>
    <m/>
    <m/>
    <n v="0"/>
    <n v="1000"/>
    <m/>
    <m/>
  </r>
  <r>
    <x v="91"/>
    <s v="Содержание офисаКоммунальные услуги "/>
    <n v="2011"/>
    <x v="3"/>
    <x v="2"/>
    <x v="3"/>
    <x v="41"/>
    <x v="41"/>
    <x v="52"/>
    <x v="51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2"/>
    <s v="Содержание офисаУборка офиса"/>
    <n v="2011"/>
    <x v="3"/>
    <x v="2"/>
    <x v="3"/>
    <x v="41"/>
    <x v="41"/>
    <x v="53"/>
    <x v="52"/>
    <x v="0"/>
    <x v="0"/>
    <m/>
    <e v="#DIV/0!"/>
    <m/>
    <n v="0"/>
    <m/>
    <m/>
    <m/>
    <n v="0"/>
    <m/>
    <m/>
    <m/>
    <n v="0"/>
    <m/>
    <m/>
    <m/>
    <n v="0"/>
    <m/>
    <m/>
    <m/>
  </r>
  <r>
    <x v="93"/>
    <s v="Содержание офисаОхрана офиса"/>
    <n v="2011"/>
    <x v="3"/>
    <x v="2"/>
    <x v="3"/>
    <x v="41"/>
    <x v="41"/>
    <x v="54"/>
    <x v="53"/>
    <x v="0"/>
    <x v="0"/>
    <m/>
    <e v="#DIV/0!"/>
    <m/>
    <n v="0"/>
    <m/>
    <m/>
    <m/>
    <n v="0"/>
    <m/>
    <m/>
    <m/>
    <n v="0"/>
    <m/>
    <m/>
    <m/>
    <n v="0"/>
    <m/>
    <m/>
    <m/>
  </r>
  <r>
    <x v="93"/>
    <s v="Содержание офисаОхрана офиса"/>
    <n v="2011"/>
    <x v="3"/>
    <x v="2"/>
    <x v="3"/>
    <x v="41"/>
    <x v="41"/>
    <x v="54"/>
    <x v="53"/>
    <x v="0"/>
    <x v="0"/>
    <m/>
    <e v="#DIV/0!"/>
    <m/>
    <n v="0"/>
    <m/>
    <m/>
    <m/>
    <n v="0"/>
    <m/>
    <m/>
    <m/>
    <n v="0"/>
    <m/>
    <m/>
    <m/>
    <n v="0"/>
    <m/>
    <m/>
    <m/>
  </r>
  <r>
    <x v="93"/>
    <s v="Содержание офисаОхрана офиса"/>
    <n v="2011"/>
    <x v="3"/>
    <x v="2"/>
    <x v="3"/>
    <x v="41"/>
    <x v="41"/>
    <x v="54"/>
    <x v="53"/>
    <x v="0"/>
    <x v="0"/>
    <m/>
    <e v="#DIV/0!"/>
    <m/>
    <n v="80000"/>
    <m/>
    <n v="20000"/>
    <m/>
    <n v="20000"/>
    <m/>
    <n v="20000"/>
    <m/>
    <n v="40000"/>
    <m/>
    <n v="20000"/>
    <m/>
    <n v="60000"/>
    <m/>
    <n v="20000"/>
    <m/>
  </r>
  <r>
    <x v="94"/>
    <s v="Содержание офисаКанцтовары"/>
    <n v="2011"/>
    <x v="3"/>
    <x v="2"/>
    <x v="3"/>
    <x v="41"/>
    <x v="41"/>
    <x v="55"/>
    <x v="54"/>
    <x v="0"/>
    <x v="0"/>
    <m/>
    <e v="#DIV/0!"/>
    <m/>
    <n v="0"/>
    <m/>
    <m/>
    <m/>
    <n v="0"/>
    <m/>
    <m/>
    <m/>
    <n v="0"/>
    <m/>
    <m/>
    <m/>
    <n v="0"/>
    <m/>
    <m/>
    <m/>
  </r>
  <r>
    <x v="95"/>
    <s v="Содержание офисаХозяйственные расходы"/>
    <n v="2011"/>
    <x v="3"/>
    <x v="2"/>
    <x v="3"/>
    <x v="41"/>
    <x v="41"/>
    <x v="56"/>
    <x v="55"/>
    <x v="0"/>
    <x v="0"/>
    <m/>
    <e v="#DIV/0!"/>
    <m/>
    <n v="0"/>
    <m/>
    <m/>
    <m/>
    <n v="0"/>
    <m/>
    <m/>
    <m/>
    <n v="0"/>
    <m/>
    <m/>
    <m/>
    <n v="0"/>
    <m/>
    <m/>
    <m/>
  </r>
  <r>
    <x v="96"/>
    <s v="Содержание офисаТехническое обслуживание"/>
    <n v="2011"/>
    <x v="3"/>
    <x v="2"/>
    <x v="3"/>
    <x v="41"/>
    <x v="41"/>
    <x v="57"/>
    <x v="56"/>
    <x v="0"/>
    <x v="0"/>
    <m/>
    <e v="#DIV/0!"/>
    <m/>
    <n v="0"/>
    <m/>
    <m/>
    <m/>
    <n v="0"/>
    <m/>
    <m/>
    <m/>
    <n v="0"/>
    <m/>
    <m/>
    <m/>
    <n v="0"/>
    <m/>
    <m/>
    <m/>
  </r>
  <r>
    <x v="97"/>
    <s v="Содержание офисаРемонт офиса"/>
    <n v="2011"/>
    <x v="3"/>
    <x v="2"/>
    <x v="3"/>
    <x v="41"/>
    <x v="41"/>
    <x v="58"/>
    <x v="57"/>
    <x v="0"/>
    <x v="0"/>
    <m/>
    <e v="#DIV/0!"/>
    <m/>
    <n v="0"/>
    <m/>
    <m/>
    <m/>
    <n v="0"/>
    <m/>
    <m/>
    <m/>
    <n v="0"/>
    <m/>
    <m/>
    <m/>
    <n v="0"/>
    <m/>
    <m/>
    <m/>
  </r>
  <r>
    <x v="98"/>
    <s v="Содержание офисаПрочие"/>
    <n v="2011"/>
    <x v="3"/>
    <x v="2"/>
    <x v="3"/>
    <x v="41"/>
    <x v="41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99"/>
    <s v="Содержание складаАренда склада"/>
    <n v="2011"/>
    <x v="3"/>
    <x v="2"/>
    <x v="2"/>
    <x v="42"/>
    <x v="42"/>
    <x v="60"/>
    <x v="59"/>
    <x v="0"/>
    <x v="0"/>
    <m/>
    <e v="#DIV/0!"/>
    <m/>
    <n v="0"/>
    <m/>
    <m/>
    <m/>
    <n v="0"/>
    <m/>
    <m/>
    <m/>
    <n v="0"/>
    <m/>
    <m/>
    <m/>
    <n v="0"/>
    <m/>
    <m/>
    <m/>
  </r>
  <r>
    <x v="99"/>
    <s v="Содержание складаАренда склада"/>
    <n v="2011"/>
    <x v="3"/>
    <x v="2"/>
    <x v="1"/>
    <x v="42"/>
    <x v="42"/>
    <x v="60"/>
    <x v="59"/>
    <x v="0"/>
    <x v="0"/>
    <m/>
    <e v="#DIV/0!"/>
    <m/>
    <n v="0"/>
    <m/>
    <m/>
    <m/>
    <n v="0"/>
    <m/>
    <m/>
    <m/>
    <n v="0"/>
    <m/>
    <m/>
    <m/>
    <n v="0"/>
    <m/>
    <m/>
    <m/>
  </r>
  <r>
    <x v="100"/>
    <s v="Содержание складаУслуги погрузки-разгрузки "/>
    <n v="2011"/>
    <x v="3"/>
    <x v="2"/>
    <x v="3"/>
    <x v="42"/>
    <x v="42"/>
    <x v="61"/>
    <x v="60"/>
    <x v="0"/>
    <x v="0"/>
    <m/>
    <e v="#DIV/0!"/>
    <m/>
    <n v="0"/>
    <m/>
    <m/>
    <m/>
    <n v="0"/>
    <m/>
    <m/>
    <m/>
    <n v="0"/>
    <m/>
    <m/>
    <m/>
    <n v="0"/>
    <m/>
    <m/>
    <m/>
  </r>
  <r>
    <x v="101"/>
    <s v="Содержание складаРемонт склада"/>
    <n v="2011"/>
    <x v="3"/>
    <x v="2"/>
    <x v="3"/>
    <x v="42"/>
    <x v="42"/>
    <x v="62"/>
    <x v="61"/>
    <x v="0"/>
    <x v="0"/>
    <m/>
    <e v="#DIV/0!"/>
    <m/>
    <n v="0"/>
    <m/>
    <m/>
    <m/>
    <n v="0"/>
    <m/>
    <m/>
    <m/>
    <n v="0"/>
    <m/>
    <m/>
    <m/>
    <n v="0"/>
    <m/>
    <m/>
    <m/>
  </r>
  <r>
    <x v="102"/>
    <s v="Содержание складаПрочие "/>
    <n v="2011"/>
    <x v="3"/>
    <x v="2"/>
    <x v="3"/>
    <x v="42"/>
    <x v="42"/>
    <x v="63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103"/>
    <s v="СтрахованиеДМС (ЛЭД)"/>
    <n v="2011"/>
    <x v="3"/>
    <x v="2"/>
    <x v="3"/>
    <x v="21"/>
    <x v="21"/>
    <x v="64"/>
    <x v="62"/>
    <x v="0"/>
    <x v="0"/>
    <m/>
    <e v="#DIV/0!"/>
    <m/>
    <n v="0"/>
    <m/>
    <m/>
    <m/>
    <n v="0"/>
    <m/>
    <m/>
    <m/>
    <n v="0"/>
    <m/>
    <m/>
    <m/>
    <n v="0"/>
    <m/>
    <m/>
    <m/>
  </r>
  <r>
    <x v="104"/>
    <s v="Представительские расходыпредставительские расходы (ЛЭД)"/>
    <n v="2011"/>
    <x v="3"/>
    <x v="2"/>
    <x v="3"/>
    <x v="26"/>
    <x v="26"/>
    <x v="65"/>
    <x v="63"/>
    <x v="0"/>
    <x v="0"/>
    <m/>
    <e v="#DIV/0!"/>
    <m/>
    <n v="0"/>
    <m/>
    <m/>
    <m/>
    <n v="0"/>
    <m/>
    <m/>
    <m/>
    <n v="0"/>
    <m/>
    <m/>
    <m/>
    <n v="0"/>
    <m/>
    <m/>
    <m/>
  </r>
  <r>
    <x v="105"/>
    <s v="Покупка МПЗПокупка МПЗ (ЛЭД)"/>
    <n v="2011"/>
    <x v="3"/>
    <x v="2"/>
    <x v="2"/>
    <x v="29"/>
    <x v="29"/>
    <x v="66"/>
    <x v="64"/>
    <x v="0"/>
    <x v="0"/>
    <m/>
    <e v="#DIV/0!"/>
    <m/>
    <n v="0"/>
    <m/>
    <m/>
    <m/>
    <n v="0"/>
    <m/>
    <m/>
    <m/>
    <n v="0"/>
    <m/>
    <m/>
    <m/>
    <n v="0"/>
    <m/>
    <m/>
    <m/>
  </r>
  <r>
    <x v="106"/>
    <s v="Списание МПЗСписание МПЗ (ЛЭД)"/>
    <n v="2011"/>
    <x v="3"/>
    <x v="2"/>
    <x v="1"/>
    <x v="30"/>
    <x v="30"/>
    <x v="67"/>
    <x v="65"/>
    <x v="0"/>
    <x v="0"/>
    <m/>
    <e v="#DIV/0!"/>
    <m/>
    <n v="0"/>
    <m/>
    <m/>
    <m/>
    <n v="0"/>
    <m/>
    <m/>
    <m/>
    <n v="0"/>
    <m/>
    <m/>
    <m/>
    <n v="0"/>
    <m/>
    <m/>
    <m/>
  </r>
  <r>
    <x v="107"/>
    <s v="Инвестиционные затраты приобретение  оборудования/имущества (ЛЭД)Приобретение компьютерного оборудования/имущества (ЛЭД)"/>
    <n v="2011"/>
    <x v="3"/>
    <x v="2"/>
    <x v="2"/>
    <x v="27"/>
    <x v="27"/>
    <x v="68"/>
    <x v="66"/>
    <x v="41"/>
    <x v="41"/>
    <m/>
    <e v="#DIV/0!"/>
    <m/>
    <n v="0"/>
    <m/>
    <m/>
    <m/>
    <n v="0"/>
    <m/>
    <m/>
    <m/>
    <n v="0"/>
    <m/>
    <m/>
    <m/>
    <n v="0"/>
    <m/>
    <m/>
    <m/>
  </r>
  <r>
    <x v="107"/>
    <s v="Инвестиционные затраты приобретение  оборудования/имущества (ЛЭД)Приобретение прочего оборудования/имущества (ЛЭД)"/>
    <n v="2011"/>
    <x v="3"/>
    <x v="2"/>
    <x v="2"/>
    <x v="27"/>
    <x v="27"/>
    <x v="68"/>
    <x v="66"/>
    <x v="42"/>
    <x v="42"/>
    <m/>
    <e v="#DIV/0!"/>
    <m/>
    <n v="0"/>
    <m/>
    <m/>
    <m/>
    <n v="0"/>
    <m/>
    <m/>
    <m/>
    <n v="0"/>
    <m/>
    <m/>
    <m/>
    <n v="0"/>
    <m/>
    <m/>
    <m/>
  </r>
  <r>
    <x v="107"/>
    <s v="Инвестиционные затраты приобретение  оборудования/имущества (ЛЭД)Монтаж оборудования/имущества (ЛЭД)"/>
    <n v="2011"/>
    <x v="3"/>
    <x v="2"/>
    <x v="2"/>
    <x v="27"/>
    <x v="27"/>
    <x v="68"/>
    <x v="66"/>
    <x v="43"/>
    <x v="43"/>
    <m/>
    <e v="#DIV/0!"/>
    <m/>
    <n v="0"/>
    <m/>
    <m/>
    <m/>
    <n v="0"/>
    <m/>
    <m/>
    <m/>
    <n v="0"/>
    <m/>
    <m/>
    <m/>
    <n v="0"/>
    <m/>
    <m/>
    <m/>
  </r>
  <r>
    <x v="108"/>
    <s v="Охрана труда"/>
    <n v="2011"/>
    <x v="3"/>
    <x v="2"/>
    <x v="3"/>
    <x v="43"/>
    <x v="4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09"/>
    <s v="Обучение сотрудниковобучение сотрудников (ЛЭД)"/>
    <n v="2011"/>
    <x v="3"/>
    <x v="2"/>
    <x v="2"/>
    <x v="31"/>
    <x v="31"/>
    <x v="69"/>
    <x v="67"/>
    <x v="0"/>
    <x v="0"/>
    <m/>
    <e v="#DIV/0!"/>
    <m/>
    <n v="0"/>
    <m/>
    <m/>
    <m/>
    <n v="0"/>
    <m/>
    <m/>
    <m/>
    <n v="0"/>
    <m/>
    <m/>
    <m/>
    <n v="0"/>
    <m/>
    <m/>
    <m/>
  </r>
  <r>
    <x v="109"/>
    <s v="Обучение сотрудниковобучение сотрудников (ЛЭД)"/>
    <n v="2011"/>
    <x v="3"/>
    <x v="2"/>
    <x v="1"/>
    <x v="31"/>
    <x v="31"/>
    <x v="69"/>
    <x v="67"/>
    <x v="0"/>
    <x v="0"/>
    <m/>
    <e v="#DIV/0!"/>
    <m/>
    <n v="0"/>
    <m/>
    <m/>
    <m/>
    <n v="0"/>
    <m/>
    <m/>
    <m/>
    <n v="0"/>
    <m/>
    <m/>
    <m/>
    <n v="0"/>
    <m/>
    <m/>
    <m/>
  </r>
  <r>
    <x v="110"/>
    <s v="Расходы на оплату трудаЗаработная плата (ЛЭД)"/>
    <n v="2011"/>
    <x v="3"/>
    <x v="2"/>
    <x v="2"/>
    <x v="32"/>
    <x v="32"/>
    <x v="70"/>
    <x v="68"/>
    <x v="0"/>
    <x v="0"/>
    <m/>
    <e v="#DIV/0!"/>
    <m/>
    <n v="0"/>
    <m/>
    <m/>
    <m/>
    <n v="0"/>
    <m/>
    <m/>
    <m/>
    <n v="0"/>
    <m/>
    <m/>
    <m/>
    <n v="0"/>
    <m/>
    <m/>
    <m/>
  </r>
  <r>
    <x v="111"/>
    <s v="Расходы на оплату трудаНДФЛ (ЛЭД)"/>
    <n v="2011"/>
    <x v="3"/>
    <x v="2"/>
    <x v="2"/>
    <x v="32"/>
    <x v="32"/>
    <x v="71"/>
    <x v="69"/>
    <x v="0"/>
    <x v="0"/>
    <m/>
    <e v="#DIV/0!"/>
    <m/>
    <n v="0"/>
    <m/>
    <m/>
    <m/>
    <n v="0"/>
    <m/>
    <m/>
    <m/>
    <n v="0"/>
    <m/>
    <m/>
    <m/>
    <n v="0"/>
    <m/>
    <m/>
    <m/>
  </r>
  <r>
    <x v="112"/>
    <s v="Расходы на оплату трудаПрочие выплаты (ЛЭД)"/>
    <n v="2011"/>
    <x v="3"/>
    <x v="2"/>
    <x v="2"/>
    <x v="32"/>
    <x v="32"/>
    <x v="72"/>
    <x v="70"/>
    <x v="0"/>
    <x v="0"/>
    <m/>
    <e v="#DIV/0!"/>
    <m/>
    <n v="0"/>
    <m/>
    <m/>
    <m/>
    <n v="0"/>
    <m/>
    <m/>
    <m/>
    <n v="0"/>
    <m/>
    <m/>
    <m/>
    <n v="0"/>
    <m/>
    <m/>
    <m/>
  </r>
  <r>
    <x v="110"/>
    <s v="Расходы на оплату трудаЗаработная плата (ЛЭД)"/>
    <n v="2011"/>
    <x v="3"/>
    <x v="2"/>
    <x v="1"/>
    <x v="32"/>
    <x v="32"/>
    <x v="70"/>
    <x v="68"/>
    <x v="0"/>
    <x v="0"/>
    <m/>
    <e v="#DIV/0!"/>
    <m/>
    <n v="0"/>
    <m/>
    <m/>
    <m/>
    <n v="0"/>
    <m/>
    <m/>
    <m/>
    <n v="0"/>
    <m/>
    <m/>
    <m/>
    <n v="0"/>
    <m/>
    <m/>
    <m/>
  </r>
  <r>
    <x v="112"/>
    <s v="Расходы на оплату трудаПрочие выплаты (ЛЭД)"/>
    <n v="2011"/>
    <x v="3"/>
    <x v="2"/>
    <x v="1"/>
    <x v="32"/>
    <x v="32"/>
    <x v="72"/>
    <x v="70"/>
    <x v="0"/>
    <x v="0"/>
    <m/>
    <e v="#DIV/0!"/>
    <m/>
    <n v="0"/>
    <m/>
    <m/>
    <m/>
    <n v="0"/>
    <m/>
    <m/>
    <m/>
    <n v="0"/>
    <m/>
    <m/>
    <m/>
    <n v="0"/>
    <m/>
    <m/>
    <m/>
  </r>
  <r>
    <x v="113"/>
    <s v="Налоги с ФОТналоги с ФОТ (ЛЭД)"/>
    <n v="2011"/>
    <x v="1"/>
    <x v="2"/>
    <x v="2"/>
    <x v="33"/>
    <x v="33"/>
    <x v="73"/>
    <x v="71"/>
    <x v="0"/>
    <x v="0"/>
    <m/>
    <e v="#DIV/0!"/>
    <m/>
    <n v="0"/>
    <m/>
    <m/>
    <m/>
    <n v="0"/>
    <m/>
    <m/>
    <m/>
    <n v="0"/>
    <m/>
    <m/>
    <m/>
    <n v="0"/>
    <m/>
    <m/>
    <m/>
  </r>
  <r>
    <x v="113"/>
    <s v="Налоги с ФОТналоги с ФОТ (ЛЭД)"/>
    <n v="2011"/>
    <x v="1"/>
    <x v="2"/>
    <x v="1"/>
    <x v="33"/>
    <x v="33"/>
    <x v="73"/>
    <x v="71"/>
    <x v="0"/>
    <x v="0"/>
    <m/>
    <e v="#DIV/0!"/>
    <m/>
    <n v="0"/>
    <m/>
    <m/>
    <m/>
    <n v="0"/>
    <m/>
    <m/>
    <m/>
    <n v="0"/>
    <m/>
    <m/>
    <m/>
    <n v="0"/>
    <m/>
    <m/>
    <m/>
  </r>
  <r>
    <x v="114"/>
    <s v="Прочие расходыпрочие расходы (ЛЭД)компенсация за аренду личного а/м (ЛЭД)"/>
    <n v="2011"/>
    <x v="3"/>
    <x v="2"/>
    <x v="3"/>
    <x v="35"/>
    <x v="35"/>
    <x v="74"/>
    <x v="72"/>
    <x v="44"/>
    <x v="44"/>
    <m/>
    <e v="#DIV/0!"/>
    <m/>
    <n v="0"/>
    <m/>
    <m/>
    <m/>
    <n v="0"/>
    <m/>
    <m/>
    <m/>
    <n v="0"/>
    <m/>
    <m/>
    <m/>
    <n v="0"/>
    <m/>
    <m/>
    <m/>
  </r>
  <r>
    <x v="114"/>
    <s v="Прочие расходыпрочие расходы (ЛЭД)прочие расходы отдела (ЛЭД)"/>
    <n v="2011"/>
    <x v="3"/>
    <x v="2"/>
    <x v="3"/>
    <x v="35"/>
    <x v="35"/>
    <x v="74"/>
    <x v="72"/>
    <x v="45"/>
    <x v="45"/>
    <m/>
    <e v="#DIV/0!"/>
    <m/>
    <n v="0"/>
    <m/>
    <m/>
    <m/>
    <n v="0"/>
    <m/>
    <m/>
    <m/>
    <n v="0"/>
    <m/>
    <m/>
    <m/>
    <n v="0"/>
    <m/>
    <m/>
    <m/>
  </r>
  <r>
    <x v="80"/>
    <s v=""/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x v="35"/>
    <s v="Игровые бланки"/>
    <n v="2011"/>
    <x v="5"/>
    <x v="2"/>
    <x v="1"/>
    <x v="14"/>
    <x v="1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45"/>
    <s v="Дотации в Призовой фонд лотереи&quot;6 из 40&quot;Дотации в Призовой фонд лотереи по бесплатным ставкам"/>
    <n v="2011"/>
    <x v="0"/>
    <x v="2"/>
    <x v="1"/>
    <x v="19"/>
    <x v="19"/>
    <x v="0"/>
    <x v="0"/>
    <x v="17"/>
    <x v="17"/>
    <m/>
    <e v="#DIV/0!"/>
    <m/>
    <n v="0"/>
    <m/>
    <m/>
    <m/>
    <n v="0"/>
    <m/>
    <m/>
    <m/>
    <n v="0"/>
    <m/>
    <m/>
    <m/>
    <n v="0"/>
    <m/>
    <m/>
    <m/>
  </r>
  <r>
    <x v="115"/>
    <s v="СтрахованиеДМС (ПР)"/>
    <n v="2011"/>
    <x v="5"/>
    <x v="2"/>
    <x v="3"/>
    <x v="21"/>
    <x v="21"/>
    <x v="75"/>
    <x v="73"/>
    <x v="0"/>
    <x v="0"/>
    <m/>
    <e v="#DIV/0!"/>
    <m/>
    <n v="0"/>
    <m/>
    <m/>
    <m/>
    <n v="0"/>
    <m/>
    <m/>
    <m/>
    <n v="0"/>
    <m/>
    <m/>
    <m/>
    <n v="0"/>
    <m/>
    <m/>
    <m/>
  </r>
  <r>
    <x v="116"/>
    <s v="Расходы на проведение тиражаОрганизация проекта"/>
    <n v="2011"/>
    <x v="5"/>
    <x v="2"/>
    <x v="3"/>
    <x v="44"/>
    <x v="44"/>
    <x v="76"/>
    <x v="74"/>
    <x v="0"/>
    <x v="0"/>
    <m/>
    <e v="#DIV/0!"/>
    <m/>
    <n v="0"/>
    <m/>
    <m/>
    <m/>
    <n v="0"/>
    <m/>
    <m/>
    <m/>
    <n v="0"/>
    <m/>
    <m/>
    <m/>
    <n v="0"/>
    <m/>
    <m/>
    <m/>
  </r>
  <r>
    <x v="116"/>
    <s v="Расходы на проведение тиражаОрганизация проекта"/>
    <n v="2011"/>
    <x v="5"/>
    <x v="2"/>
    <x v="3"/>
    <x v="44"/>
    <x v="44"/>
    <x v="76"/>
    <x v="74"/>
    <x v="0"/>
    <x v="0"/>
    <m/>
    <e v="#DIV/0!"/>
    <m/>
    <n v="0"/>
    <m/>
    <m/>
    <m/>
    <n v="0"/>
    <m/>
    <m/>
    <m/>
    <n v="0"/>
    <m/>
    <m/>
    <m/>
    <n v="0"/>
    <m/>
    <m/>
    <m/>
  </r>
  <r>
    <x v="116"/>
    <s v="Расходы на проведение тиражаОрганизация проекта"/>
    <n v="2011"/>
    <x v="5"/>
    <x v="2"/>
    <x v="3"/>
    <x v="44"/>
    <x v="44"/>
    <x v="76"/>
    <x v="74"/>
    <x v="0"/>
    <x v="0"/>
    <m/>
    <e v="#DIV/0!"/>
    <m/>
    <n v="12000"/>
    <n v="12000"/>
    <m/>
    <m/>
    <n v="12000"/>
    <m/>
    <m/>
    <m/>
    <n v="12000"/>
    <m/>
    <m/>
    <m/>
    <n v="12000"/>
    <m/>
    <m/>
    <m/>
  </r>
  <r>
    <x v="117"/>
    <s v="Расходы на проведение тиражаПроизводство и трансляция программы &quot;6 из 40&quot;"/>
    <n v="2011"/>
    <x v="5"/>
    <x v="2"/>
    <x v="3"/>
    <x v="44"/>
    <x v="44"/>
    <x v="77"/>
    <x v="75"/>
    <x v="0"/>
    <x v="0"/>
    <m/>
    <e v="#DIV/0!"/>
    <m/>
    <n v="0"/>
    <m/>
    <m/>
    <m/>
    <n v="0"/>
    <m/>
    <m/>
    <m/>
    <n v="0"/>
    <m/>
    <m/>
    <m/>
    <n v="0"/>
    <m/>
    <m/>
    <m/>
  </r>
  <r>
    <x v="118"/>
    <s v="Расходы на проведение тиражаРасходы на оплату услуг ведущих программы &quot;6 из 40&quot;"/>
    <n v="2011"/>
    <x v="5"/>
    <x v="2"/>
    <x v="3"/>
    <x v="44"/>
    <x v="44"/>
    <x v="78"/>
    <x v="76"/>
    <x v="0"/>
    <x v="0"/>
    <m/>
    <e v="#DIV/0!"/>
    <m/>
    <n v="24000"/>
    <m/>
    <m/>
    <m/>
    <n v="0"/>
    <m/>
    <n v="12000"/>
    <m/>
    <n v="12000"/>
    <m/>
    <n v="12000"/>
    <m/>
    <n v="24000"/>
    <m/>
    <m/>
    <m/>
  </r>
  <r>
    <x v="119"/>
    <s v="Расходы на проведение тиражаРасходы на оплату услуг юристов программы &quot;6 из 40&quot;"/>
    <n v="2011"/>
    <x v="5"/>
    <x v="2"/>
    <x v="3"/>
    <x v="44"/>
    <x v="44"/>
    <x v="79"/>
    <x v="77"/>
    <x v="0"/>
    <x v="0"/>
    <m/>
    <e v="#DIV/0!"/>
    <m/>
    <n v="12000"/>
    <m/>
    <m/>
    <m/>
    <n v="0"/>
    <m/>
    <m/>
    <m/>
    <n v="0"/>
    <m/>
    <m/>
    <m/>
    <n v="0"/>
    <m/>
    <n v="12000"/>
    <m/>
  </r>
  <r>
    <x v="120"/>
    <s v="Расходы на проведение тиражаПриглашение звезд и гостей в студию"/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x v="120"/>
    <s v="Расходы на проведение тиражаПриглашение звезд и гостей в студию"/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x v="120"/>
    <s v="Расходы на проведение тиражаПриглашение звезд и гостей в студию"/>
    <n v="2011"/>
    <x v="5"/>
    <x v="2"/>
    <x v="3"/>
    <x v="44"/>
    <x v="44"/>
    <x v="80"/>
    <x v="78"/>
    <x v="0"/>
    <x v="0"/>
    <m/>
    <e v="#DIV/0!"/>
    <m/>
    <n v="0"/>
    <m/>
    <m/>
    <m/>
    <n v="0"/>
    <m/>
    <m/>
    <m/>
    <n v="0"/>
    <m/>
    <m/>
    <m/>
    <n v="0"/>
    <m/>
    <m/>
    <m/>
  </r>
  <r>
    <x v="121"/>
    <s v="Расходы на проведение тиражаСувенирная продукция"/>
    <n v="2011"/>
    <x v="5"/>
    <x v="2"/>
    <x v="1"/>
    <x v="44"/>
    <x v="44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x v="121"/>
    <s v="Расходы на проведение тиражаСувенирная продукция"/>
    <n v="2011"/>
    <x v="5"/>
    <x v="2"/>
    <x v="2"/>
    <x v="44"/>
    <x v="44"/>
    <x v="81"/>
    <x v="79"/>
    <x v="0"/>
    <x v="0"/>
    <m/>
    <e v="#DIV/0!"/>
    <m/>
    <n v="0"/>
    <m/>
    <m/>
    <m/>
    <n v="0"/>
    <m/>
    <m/>
    <m/>
    <n v="0"/>
    <m/>
    <m/>
    <m/>
    <n v="0"/>
    <m/>
    <m/>
    <m/>
  </r>
  <r>
    <x v="122"/>
    <s v="Расходы на проведение тиражаОсвещение результатов тиража в СМИ"/>
    <n v="2011"/>
    <x v="5"/>
    <x v="2"/>
    <x v="3"/>
    <x v="44"/>
    <x v="44"/>
    <x v="82"/>
    <x v="80"/>
    <x v="0"/>
    <x v="0"/>
    <m/>
    <e v="#DIV/0!"/>
    <m/>
    <n v="0"/>
    <m/>
    <m/>
    <m/>
    <n v="0"/>
    <m/>
    <m/>
    <m/>
    <n v="0"/>
    <m/>
    <m/>
    <m/>
    <n v="0"/>
    <m/>
    <m/>
    <m/>
  </r>
  <r>
    <x v="123"/>
    <s v="Расходы на проведение тиражаПрочие расходы"/>
    <n v="2011"/>
    <x v="5"/>
    <x v="2"/>
    <x v="3"/>
    <x v="44"/>
    <x v="44"/>
    <x v="83"/>
    <x v="81"/>
    <x v="0"/>
    <x v="0"/>
    <m/>
    <e v="#DIV/0!"/>
    <m/>
    <n v="0"/>
    <m/>
    <m/>
    <m/>
    <n v="0"/>
    <m/>
    <m/>
    <m/>
    <n v="0"/>
    <m/>
    <m/>
    <m/>
    <n v="0"/>
    <m/>
    <m/>
    <m/>
  </r>
  <r>
    <x v="123"/>
    <s v="Расходы на проведение тиражаПрочие расходы"/>
    <n v="2011"/>
    <x v="5"/>
    <x v="2"/>
    <x v="3"/>
    <x v="44"/>
    <x v="44"/>
    <x v="83"/>
    <x v="81"/>
    <x v="0"/>
    <x v="0"/>
    <m/>
    <e v="#DIV/0!"/>
    <m/>
    <n v="0"/>
    <m/>
    <m/>
    <m/>
    <n v="0"/>
    <m/>
    <m/>
    <m/>
    <n v="0"/>
    <m/>
    <m/>
    <m/>
    <n v="0"/>
    <m/>
    <m/>
    <m/>
  </r>
  <r>
    <x v="124"/>
    <s v="Командировочные расходыкомандировочные расходы (ПР)суточные"/>
    <n v="2011"/>
    <x v="5"/>
    <x v="2"/>
    <x v="3"/>
    <x v="22"/>
    <x v="22"/>
    <x v="84"/>
    <x v="82"/>
    <x v="20"/>
    <x v="20"/>
    <m/>
    <e v="#DIV/0!"/>
    <m/>
    <n v="0"/>
    <m/>
    <m/>
    <m/>
    <n v="0"/>
    <m/>
    <m/>
    <m/>
    <n v="0"/>
    <m/>
    <m/>
    <m/>
    <n v="0"/>
    <m/>
    <m/>
    <m/>
  </r>
  <r>
    <x v="124"/>
    <s v="Командировочные расходыкомандировочные расходы (ПР)проезд"/>
    <n v="2011"/>
    <x v="5"/>
    <x v="2"/>
    <x v="3"/>
    <x v="22"/>
    <x v="22"/>
    <x v="84"/>
    <x v="82"/>
    <x v="22"/>
    <x v="22"/>
    <m/>
    <e v="#DIV/0!"/>
    <m/>
    <n v="0"/>
    <m/>
    <m/>
    <m/>
    <n v="0"/>
    <m/>
    <m/>
    <m/>
    <n v="0"/>
    <m/>
    <m/>
    <m/>
    <n v="0"/>
    <m/>
    <m/>
    <m/>
  </r>
  <r>
    <x v="124"/>
    <s v="Командировочные расходыкомандировочные расходы (ПР)проживание"/>
    <n v="2011"/>
    <x v="5"/>
    <x v="2"/>
    <x v="3"/>
    <x v="22"/>
    <x v="22"/>
    <x v="84"/>
    <x v="82"/>
    <x v="21"/>
    <x v="21"/>
    <m/>
    <e v="#DIV/0!"/>
    <m/>
    <n v="0"/>
    <m/>
    <m/>
    <m/>
    <n v="0"/>
    <m/>
    <m/>
    <m/>
    <n v="0"/>
    <m/>
    <m/>
    <m/>
    <n v="0"/>
    <m/>
    <m/>
    <m/>
  </r>
  <r>
    <x v="124"/>
    <s v="Командировочные расходыкомандировочные расходы (ПР)прочие"/>
    <n v="2011"/>
    <x v="5"/>
    <x v="2"/>
    <x v="3"/>
    <x v="22"/>
    <x v="22"/>
    <x v="84"/>
    <x v="82"/>
    <x v="23"/>
    <x v="23"/>
    <m/>
    <e v="#DIV/0!"/>
    <m/>
    <n v="0"/>
    <m/>
    <m/>
    <m/>
    <n v="0"/>
    <m/>
    <m/>
    <m/>
    <n v="0"/>
    <m/>
    <m/>
    <m/>
    <n v="0"/>
    <m/>
    <m/>
    <m/>
  </r>
  <r>
    <x v="125"/>
    <s v="PR-мероприятияРасходы на проведение презентаций для партнеров"/>
    <n v="2011"/>
    <x v="5"/>
    <x v="2"/>
    <x v="3"/>
    <x v="45"/>
    <x v="45"/>
    <x v="85"/>
    <x v="83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26"/>
    <s v="PR-мероприятияразработка и поддержка Web-caйта"/>
    <n v="2011"/>
    <x v="5"/>
    <x v="2"/>
    <x v="3"/>
    <x v="45"/>
    <x v="45"/>
    <x v="86"/>
    <x v="84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26"/>
    <s v="PR-мероприятияразработка и поддержка Web-caйта"/>
    <n v="2011"/>
    <x v="5"/>
    <x v="2"/>
    <x v="3"/>
    <x v="45"/>
    <x v="45"/>
    <x v="86"/>
    <x v="84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27"/>
    <s v="PR-мероприятияпроведение социальных акций"/>
    <n v="2011"/>
    <x v="5"/>
    <x v="2"/>
    <x v="3"/>
    <x v="45"/>
    <x v="45"/>
    <x v="87"/>
    <x v="85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27"/>
    <s v="PR-мероприятияпроведение социальных акций"/>
    <n v="2011"/>
    <x v="5"/>
    <x v="2"/>
    <x v="3"/>
    <x v="45"/>
    <x v="45"/>
    <x v="87"/>
    <x v="85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28"/>
    <s v="PR-мероприятияСувенирная продукция"/>
    <n v="2011"/>
    <x v="5"/>
    <x v="2"/>
    <x v="2"/>
    <x v="45"/>
    <x v="45"/>
    <x v="81"/>
    <x v="79"/>
    <x v="0"/>
    <x v="0"/>
    <m/>
    <e v="#DIV/0!"/>
    <m/>
    <n v="900"/>
    <m/>
    <m/>
    <m/>
    <n v="0"/>
    <n v="100"/>
    <n v="100"/>
    <n v="100"/>
    <n v="300"/>
    <n v="100"/>
    <n v="100"/>
    <n v="100"/>
    <n v="600"/>
    <n v="100"/>
    <n v="100"/>
    <n v="100"/>
  </r>
  <r>
    <x v="128"/>
    <s v="PR-мероприятияСувенирная продукция"/>
    <n v="2011"/>
    <x v="5"/>
    <x v="2"/>
    <x v="1"/>
    <x v="45"/>
    <x v="45"/>
    <x v="81"/>
    <x v="79"/>
    <x v="0"/>
    <x v="0"/>
    <m/>
    <e v="#DIV/0!"/>
    <m/>
    <n v="900"/>
    <m/>
    <m/>
    <m/>
    <n v="0"/>
    <n v="100"/>
    <n v="100"/>
    <n v="100"/>
    <n v="300"/>
    <n v="100"/>
    <n v="100"/>
    <n v="100"/>
    <n v="600"/>
    <n v="100"/>
    <n v="100"/>
    <n v="100"/>
  </r>
  <r>
    <x v="129"/>
    <s v="PR-мероприятияОсвещение победителей "/>
    <n v="2011"/>
    <x v="5"/>
    <x v="2"/>
    <x v="3"/>
    <x v="45"/>
    <x v="45"/>
    <x v="88"/>
    <x v="86"/>
    <x v="0"/>
    <x v="0"/>
    <m/>
    <e v="#DIV/0!"/>
    <m/>
    <n v="1200"/>
    <n v="100"/>
    <n v="100"/>
    <n v="100"/>
    <n v="300"/>
    <n v="100"/>
    <n v="100"/>
    <n v="100"/>
    <n v="600"/>
    <n v="100"/>
    <n v="100"/>
    <n v="100"/>
    <n v="900"/>
    <n v="100"/>
    <n v="100"/>
    <n v="10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750"/>
    <n v="100"/>
    <n v="100"/>
    <n v="100"/>
    <n v="300"/>
    <n v="50"/>
    <n v="50"/>
    <n v="50"/>
    <n v="450"/>
    <n v="50"/>
    <n v="50"/>
    <n v="50"/>
    <n v="60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750"/>
    <n v="100"/>
    <n v="100"/>
    <n v="100"/>
    <n v="300"/>
    <n v="50"/>
    <n v="50"/>
    <n v="50"/>
    <n v="450"/>
    <n v="50"/>
    <n v="50"/>
    <n v="50"/>
    <n v="60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600"/>
    <n v="50"/>
    <n v="50"/>
    <n v="50"/>
    <n v="150"/>
    <n v="50"/>
    <n v="50"/>
    <n v="50"/>
    <n v="300"/>
    <n v="50"/>
    <n v="50"/>
    <n v="50"/>
    <n v="450"/>
    <n v="50"/>
    <n v="50"/>
    <n v="50"/>
  </r>
  <r>
    <x v="130"/>
    <s v="PR-мероприятияДополнительная маркетинговая активность"/>
    <n v="2011"/>
    <x v="5"/>
    <x v="2"/>
    <x v="3"/>
    <x v="45"/>
    <x v="45"/>
    <x v="89"/>
    <x v="87"/>
    <x v="0"/>
    <x v="0"/>
    <m/>
    <e v="#DIV/0!"/>
    <m/>
    <n v="150"/>
    <n v="50"/>
    <n v="50"/>
    <n v="50"/>
    <n v="150"/>
    <m/>
    <m/>
    <m/>
    <n v="150"/>
    <m/>
    <m/>
    <m/>
    <n v="150"/>
    <m/>
    <m/>
    <m/>
  </r>
  <r>
    <x v="131"/>
    <s v="PR-мероприятияпрочие"/>
    <n v="2011"/>
    <x v="5"/>
    <x v="2"/>
    <x v="3"/>
    <x v="45"/>
    <x v="45"/>
    <x v="59"/>
    <x v="58"/>
    <x v="0"/>
    <x v="0"/>
    <m/>
    <e v="#DIV/0!"/>
    <m/>
    <n v="150"/>
    <n v="50"/>
    <n v="50"/>
    <n v="50"/>
    <n v="150"/>
    <m/>
    <m/>
    <m/>
    <n v="150"/>
    <m/>
    <m/>
    <m/>
    <n v="150"/>
    <m/>
    <m/>
    <m/>
  </r>
  <r>
    <x v="132"/>
    <s v="Представительские расходыпредставительские расходы (ПР)"/>
    <n v="2011"/>
    <x v="5"/>
    <x v="2"/>
    <x v="3"/>
    <x v="26"/>
    <x v="26"/>
    <x v="90"/>
    <x v="88"/>
    <x v="0"/>
    <x v="0"/>
    <m/>
    <e v="#DIV/0!"/>
    <m/>
    <n v="0"/>
    <m/>
    <m/>
    <m/>
    <n v="0"/>
    <m/>
    <m/>
    <m/>
    <n v="0"/>
    <m/>
    <m/>
    <m/>
    <n v="0"/>
    <m/>
    <m/>
    <m/>
  </r>
  <r>
    <x v="133"/>
    <s v="Покупка МПЗПокупка МПЗ (ПР)"/>
    <n v="2011"/>
    <x v="5"/>
    <x v="2"/>
    <x v="2"/>
    <x v="29"/>
    <x v="29"/>
    <x v="91"/>
    <x v="89"/>
    <x v="0"/>
    <x v="0"/>
    <m/>
    <e v="#DIV/0!"/>
    <m/>
    <n v="0"/>
    <m/>
    <m/>
    <m/>
    <n v="0"/>
    <m/>
    <m/>
    <m/>
    <n v="0"/>
    <m/>
    <m/>
    <m/>
    <n v="0"/>
    <m/>
    <m/>
    <m/>
  </r>
  <r>
    <x v="134"/>
    <s v="Списание МПЗСписание МПЗ (ПР)"/>
    <n v="2011"/>
    <x v="5"/>
    <x v="2"/>
    <x v="1"/>
    <x v="30"/>
    <x v="30"/>
    <x v="92"/>
    <x v="90"/>
    <x v="0"/>
    <x v="0"/>
    <m/>
    <e v="#DIV/0!"/>
    <m/>
    <n v="0"/>
    <m/>
    <m/>
    <m/>
    <n v="0"/>
    <m/>
    <m/>
    <m/>
    <n v="0"/>
    <m/>
    <m/>
    <m/>
    <n v="0"/>
    <m/>
    <m/>
    <m/>
  </r>
  <r>
    <x v="135"/>
    <s v="Информационная поддержка Информационная поддержка (ПР)"/>
    <n v="2011"/>
    <x v="5"/>
    <x v="2"/>
    <x v="3"/>
    <x v="28"/>
    <x v="28"/>
    <x v="93"/>
    <x v="91"/>
    <x v="0"/>
    <x v="0"/>
    <m/>
    <e v="#DIV/0!"/>
    <m/>
    <n v="0"/>
    <m/>
    <m/>
    <m/>
    <n v="0"/>
    <m/>
    <m/>
    <m/>
    <n v="0"/>
    <m/>
    <m/>
    <m/>
    <n v="0"/>
    <m/>
    <m/>
    <m/>
  </r>
  <r>
    <x v="136"/>
    <s v="Инвестиционные затраты приобретение  оборудования/имущества (ПР)Приобретение компьютерного оборудования/имущества (ПР)"/>
    <n v="2011"/>
    <x v="5"/>
    <x v="2"/>
    <x v="2"/>
    <x v="27"/>
    <x v="27"/>
    <x v="94"/>
    <x v="92"/>
    <x v="46"/>
    <x v="46"/>
    <m/>
    <e v="#DIV/0!"/>
    <m/>
    <n v="0"/>
    <m/>
    <m/>
    <m/>
    <n v="0"/>
    <m/>
    <m/>
    <m/>
    <n v="0"/>
    <m/>
    <m/>
    <m/>
    <n v="0"/>
    <m/>
    <m/>
    <m/>
  </r>
  <r>
    <x v="136"/>
    <s v="Инвестиционные затраты приобретение  оборудования/имущества (ПР)Приобретение прочего оборудования/имущества (ПР)"/>
    <n v="2011"/>
    <x v="5"/>
    <x v="2"/>
    <x v="2"/>
    <x v="27"/>
    <x v="27"/>
    <x v="94"/>
    <x v="92"/>
    <x v="47"/>
    <x v="47"/>
    <m/>
    <e v="#DIV/0!"/>
    <m/>
    <n v="0"/>
    <m/>
    <m/>
    <m/>
    <n v="0"/>
    <m/>
    <m/>
    <m/>
    <n v="0"/>
    <m/>
    <m/>
    <m/>
    <n v="0"/>
    <m/>
    <m/>
    <m/>
  </r>
  <r>
    <x v="136"/>
    <s v="Инвестиционные затраты приобретение  оборудования/имущества (ПР)Монтаж оборудования/имущества (ПР)"/>
    <n v="2011"/>
    <x v="5"/>
    <x v="2"/>
    <x v="2"/>
    <x v="27"/>
    <x v="27"/>
    <x v="94"/>
    <x v="92"/>
    <x v="48"/>
    <x v="48"/>
    <m/>
    <e v="#DIV/0!"/>
    <m/>
    <n v="0"/>
    <m/>
    <m/>
    <m/>
    <n v="0"/>
    <m/>
    <m/>
    <m/>
    <n v="0"/>
    <m/>
    <m/>
    <m/>
    <n v="0"/>
    <m/>
    <m/>
    <m/>
  </r>
  <r>
    <x v="137"/>
    <s v="Обучение сотрудниковобучение сотрудников (ПР)"/>
    <n v="2011"/>
    <x v="5"/>
    <x v="2"/>
    <x v="2"/>
    <x v="31"/>
    <x v="31"/>
    <x v="95"/>
    <x v="93"/>
    <x v="0"/>
    <x v="0"/>
    <m/>
    <e v="#DIV/0!"/>
    <m/>
    <n v="0"/>
    <m/>
    <m/>
    <m/>
    <n v="0"/>
    <m/>
    <m/>
    <m/>
    <n v="0"/>
    <m/>
    <m/>
    <m/>
    <n v="0"/>
    <m/>
    <m/>
    <m/>
  </r>
  <r>
    <x v="137"/>
    <s v="Обучение сотрудниковобучение сотрудников (ПР)"/>
    <n v="2011"/>
    <x v="5"/>
    <x v="2"/>
    <x v="1"/>
    <x v="31"/>
    <x v="31"/>
    <x v="95"/>
    <x v="93"/>
    <x v="0"/>
    <x v="0"/>
    <m/>
    <e v="#DIV/0!"/>
    <m/>
    <n v="0"/>
    <m/>
    <m/>
    <m/>
    <n v="0"/>
    <m/>
    <m/>
    <m/>
    <n v="0"/>
    <m/>
    <m/>
    <m/>
    <n v="0"/>
    <m/>
    <m/>
    <m/>
  </r>
  <r>
    <x v="138"/>
    <s v="Расходы на оплату трудаЗаработная плата (ПР)"/>
    <n v="2011"/>
    <x v="5"/>
    <x v="2"/>
    <x v="2"/>
    <x v="32"/>
    <x v="32"/>
    <x v="96"/>
    <x v="94"/>
    <x v="0"/>
    <x v="0"/>
    <m/>
    <e v="#DIV/0!"/>
    <m/>
    <n v="0"/>
    <m/>
    <m/>
    <m/>
    <n v="0"/>
    <m/>
    <m/>
    <m/>
    <n v="0"/>
    <m/>
    <m/>
    <m/>
    <n v="0"/>
    <m/>
    <m/>
    <m/>
  </r>
  <r>
    <x v="139"/>
    <s v="Расходы на оплату трудаНДФЛ (ПР)"/>
    <n v="2011"/>
    <x v="5"/>
    <x v="2"/>
    <x v="2"/>
    <x v="32"/>
    <x v="32"/>
    <x v="97"/>
    <x v="95"/>
    <x v="0"/>
    <x v="0"/>
    <m/>
    <e v="#DIV/0!"/>
    <m/>
    <n v="0"/>
    <m/>
    <m/>
    <m/>
    <n v="0"/>
    <m/>
    <m/>
    <m/>
    <n v="0"/>
    <m/>
    <m/>
    <m/>
    <n v="0"/>
    <m/>
    <m/>
    <m/>
  </r>
  <r>
    <x v="140"/>
    <s v="Расходы на оплату трудаПрочие выплаты (ПР)"/>
    <n v="2011"/>
    <x v="5"/>
    <x v="2"/>
    <x v="2"/>
    <x v="32"/>
    <x v="32"/>
    <x v="98"/>
    <x v="96"/>
    <x v="0"/>
    <x v="0"/>
    <m/>
    <e v="#DIV/0!"/>
    <m/>
    <n v="0"/>
    <m/>
    <m/>
    <m/>
    <n v="0"/>
    <m/>
    <m/>
    <m/>
    <n v="0"/>
    <m/>
    <m/>
    <m/>
    <n v="0"/>
    <m/>
    <m/>
    <m/>
  </r>
  <r>
    <x v="138"/>
    <s v="Расходы на оплату трудаЗаработная плата (ПР)"/>
    <n v="2011"/>
    <x v="5"/>
    <x v="2"/>
    <x v="1"/>
    <x v="32"/>
    <x v="32"/>
    <x v="96"/>
    <x v="94"/>
    <x v="0"/>
    <x v="0"/>
    <m/>
    <e v="#DIV/0!"/>
    <m/>
    <n v="0"/>
    <m/>
    <m/>
    <m/>
    <n v="0"/>
    <m/>
    <m/>
    <m/>
    <n v="0"/>
    <m/>
    <m/>
    <m/>
    <n v="0"/>
    <m/>
    <m/>
    <m/>
  </r>
  <r>
    <x v="140"/>
    <s v="Расходы на оплату трудаПрочие выплаты (ПР)"/>
    <n v="2011"/>
    <x v="5"/>
    <x v="2"/>
    <x v="1"/>
    <x v="32"/>
    <x v="32"/>
    <x v="98"/>
    <x v="96"/>
    <x v="0"/>
    <x v="0"/>
    <m/>
    <e v="#DIV/0!"/>
    <m/>
    <n v="0"/>
    <m/>
    <m/>
    <m/>
    <n v="0"/>
    <m/>
    <m/>
    <m/>
    <n v="0"/>
    <m/>
    <m/>
    <m/>
    <n v="0"/>
    <m/>
    <m/>
    <m/>
  </r>
  <r>
    <x v="141"/>
    <s v="Налоги с ФОТналоги с ФОТ (ПР)"/>
    <n v="2011"/>
    <x v="1"/>
    <x v="2"/>
    <x v="2"/>
    <x v="33"/>
    <x v="33"/>
    <x v="99"/>
    <x v="97"/>
    <x v="0"/>
    <x v="0"/>
    <m/>
    <e v="#DIV/0!"/>
    <m/>
    <n v="0"/>
    <m/>
    <m/>
    <m/>
    <n v="0"/>
    <m/>
    <m/>
    <m/>
    <n v="0"/>
    <m/>
    <m/>
    <m/>
    <n v="0"/>
    <m/>
    <m/>
    <m/>
  </r>
  <r>
    <x v="141"/>
    <s v="Налоги с ФОТналоги с ФОТ (ПР)"/>
    <n v="2011"/>
    <x v="1"/>
    <x v="2"/>
    <x v="1"/>
    <x v="33"/>
    <x v="33"/>
    <x v="99"/>
    <x v="97"/>
    <x v="0"/>
    <x v="0"/>
    <m/>
    <e v="#DIV/0!"/>
    <m/>
    <n v="0"/>
    <m/>
    <m/>
    <m/>
    <n v="0"/>
    <m/>
    <m/>
    <m/>
    <n v="0"/>
    <m/>
    <m/>
    <m/>
    <n v="0"/>
    <m/>
    <m/>
    <m/>
  </r>
  <r>
    <x v="142"/>
    <s v="Почтовые расходыПрочая рассылка документации (ПР)"/>
    <n v="2011"/>
    <x v="5"/>
    <x v="2"/>
    <x v="3"/>
    <x v="34"/>
    <x v="34"/>
    <x v="100"/>
    <x v="98"/>
    <x v="0"/>
    <x v="0"/>
    <m/>
    <e v="#DIV/0!"/>
    <m/>
    <n v="0"/>
    <m/>
    <m/>
    <m/>
    <n v="0"/>
    <m/>
    <m/>
    <m/>
    <n v="0"/>
    <m/>
    <m/>
    <m/>
    <n v="0"/>
    <m/>
    <m/>
    <m/>
  </r>
  <r>
    <x v="143"/>
    <s v="Прочие расходыпрочие расходы (ПР)компенсация за аренду личного а/м (ПР)"/>
    <n v="2011"/>
    <x v="5"/>
    <x v="2"/>
    <x v="3"/>
    <x v="35"/>
    <x v="35"/>
    <x v="101"/>
    <x v="99"/>
    <x v="49"/>
    <x v="49"/>
    <m/>
    <e v="#DIV/0!"/>
    <m/>
    <n v="0"/>
    <m/>
    <m/>
    <m/>
    <n v="0"/>
    <m/>
    <m/>
    <m/>
    <n v="0"/>
    <m/>
    <m/>
    <m/>
    <n v="0"/>
    <m/>
    <m/>
    <m/>
  </r>
  <r>
    <x v="143"/>
    <s v="Прочие расходыпрочие расходы (ПР)прочие расходы отдела (ПР)"/>
    <n v="2011"/>
    <x v="5"/>
    <x v="2"/>
    <x v="3"/>
    <x v="35"/>
    <x v="35"/>
    <x v="101"/>
    <x v="99"/>
    <x v="50"/>
    <x v="50"/>
    <m/>
    <e v="#DIV/0!"/>
    <m/>
    <n v="0"/>
    <m/>
    <m/>
    <m/>
    <n v="0"/>
    <m/>
    <m/>
    <m/>
    <n v="0"/>
    <m/>
    <m/>
    <m/>
    <n v="0"/>
    <m/>
    <m/>
    <m/>
  </r>
  <r>
    <x v="80"/>
    <s v=""/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x v="144"/>
    <s v="Прочие операционные доходывозмещение расходов на связь"/>
    <n v="2011"/>
    <x v="6"/>
    <x v="1"/>
    <x v="3"/>
    <x v="46"/>
    <x v="46"/>
    <x v="102"/>
    <x v="100"/>
    <x v="0"/>
    <x v="0"/>
    <m/>
    <e v="#DIV/0!"/>
    <m/>
    <n v="0"/>
    <m/>
    <m/>
    <m/>
    <n v="0"/>
    <m/>
    <m/>
    <m/>
    <n v="0"/>
    <m/>
    <m/>
    <m/>
    <n v="0"/>
    <m/>
    <m/>
    <m/>
  </r>
  <r>
    <x v="145"/>
    <s v="СтрахованиеДМС (ИТ)"/>
    <n v="2011"/>
    <x v="6"/>
    <x v="2"/>
    <x v="3"/>
    <x v="21"/>
    <x v="21"/>
    <x v="103"/>
    <x v="101"/>
    <x v="0"/>
    <x v="0"/>
    <m/>
    <e v="#DIV/0!"/>
    <m/>
    <n v="0"/>
    <m/>
    <m/>
    <m/>
    <n v="0"/>
    <m/>
    <m/>
    <m/>
    <n v="0"/>
    <m/>
    <m/>
    <m/>
    <n v="0"/>
    <m/>
    <m/>
    <m/>
  </r>
  <r>
    <x v="146"/>
    <s v="Услуги связи для терминалов"/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46"/>
    <s v="Услуги связи для терминалов"/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46"/>
    <s v="Услуги связи для терминалов"/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46"/>
    <s v="Услуги связи для терминалов"/>
    <n v="2011"/>
    <x v="6"/>
    <x v="2"/>
    <x v="3"/>
    <x v="47"/>
    <x v="4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47"/>
    <s v="Техническая поддержка (ТП) оборудованияТП лотерейного оборудования"/>
    <n v="2011"/>
    <x v="6"/>
    <x v="2"/>
    <x v="3"/>
    <x v="48"/>
    <x v="48"/>
    <x v="104"/>
    <x v="102"/>
    <x v="0"/>
    <x v="0"/>
    <m/>
    <e v="#DIV/0!"/>
    <m/>
    <n v="0"/>
    <m/>
    <m/>
    <m/>
    <n v="0"/>
    <m/>
    <m/>
    <m/>
    <n v="0"/>
    <m/>
    <m/>
    <m/>
    <n v="0"/>
    <m/>
    <m/>
    <m/>
  </r>
  <r>
    <x v="147"/>
    <s v="Техническая поддержка (ТП) оборудованияТП лотерейного оборудования"/>
    <n v="2011"/>
    <x v="6"/>
    <x v="2"/>
    <x v="3"/>
    <x v="48"/>
    <x v="48"/>
    <x v="104"/>
    <x v="102"/>
    <x v="0"/>
    <x v="0"/>
    <m/>
    <e v="#DIV/0!"/>
    <m/>
    <n v="0"/>
    <m/>
    <m/>
    <m/>
    <n v="0"/>
    <m/>
    <m/>
    <m/>
    <n v="0"/>
    <m/>
    <m/>
    <m/>
    <n v="0"/>
    <m/>
    <m/>
    <m/>
  </r>
  <r>
    <x v="148"/>
    <s v="Техническая поддержка (ТП) оборудованияТП центра обработки данных"/>
    <n v="2011"/>
    <x v="6"/>
    <x v="2"/>
    <x v="2"/>
    <x v="48"/>
    <x v="48"/>
    <x v="105"/>
    <x v="103"/>
    <x v="0"/>
    <x v="0"/>
    <m/>
    <e v="#DIV/0!"/>
    <m/>
    <n v="0"/>
    <m/>
    <m/>
    <m/>
    <n v="0"/>
    <m/>
    <m/>
    <m/>
    <n v="0"/>
    <m/>
    <m/>
    <m/>
    <n v="0"/>
    <m/>
    <m/>
    <m/>
  </r>
  <r>
    <x v="148"/>
    <s v="Техническая поддержка (ТП) оборудованияТП центра обработки данных"/>
    <n v="2011"/>
    <x v="6"/>
    <x v="2"/>
    <x v="1"/>
    <x v="48"/>
    <x v="48"/>
    <x v="105"/>
    <x v="103"/>
    <x v="0"/>
    <x v="0"/>
    <m/>
    <e v="#DIV/0!"/>
    <m/>
    <n v="0"/>
    <m/>
    <m/>
    <m/>
    <n v="0"/>
    <m/>
    <m/>
    <m/>
    <n v="0"/>
    <m/>
    <m/>
    <m/>
    <n v="0"/>
    <m/>
    <m/>
    <m/>
  </r>
  <r>
    <x v="149"/>
    <s v="Техническая поддержка (ТП) оборудованияТП прочего оборудования"/>
    <n v="2011"/>
    <x v="6"/>
    <x v="2"/>
    <x v="3"/>
    <x v="48"/>
    <x v="48"/>
    <x v="106"/>
    <x v="104"/>
    <x v="0"/>
    <x v="0"/>
    <m/>
    <e v="#DIV/0!"/>
    <m/>
    <n v="0"/>
    <m/>
    <m/>
    <m/>
    <n v="0"/>
    <m/>
    <m/>
    <m/>
    <n v="0"/>
    <m/>
    <m/>
    <m/>
    <n v="0"/>
    <m/>
    <m/>
    <m/>
  </r>
  <r>
    <x v="150"/>
    <s v="Техническая поддержка (ТП) программного обеспеченияТП программного обеспечения для лотерейного оборудования"/>
    <n v="2011"/>
    <x v="6"/>
    <x v="2"/>
    <x v="3"/>
    <x v="49"/>
    <x v="49"/>
    <x v="107"/>
    <x v="105"/>
    <x v="0"/>
    <x v="0"/>
    <m/>
    <e v="#DIV/0!"/>
    <m/>
    <n v="0"/>
    <m/>
    <m/>
    <m/>
    <n v="0"/>
    <m/>
    <m/>
    <m/>
    <n v="0"/>
    <m/>
    <m/>
    <m/>
    <n v="0"/>
    <m/>
    <m/>
    <m/>
  </r>
  <r>
    <x v="151"/>
    <s v="Техническая поддержка (ТП) программного обеспеченияТП программного обеспечения для центра обработки данных"/>
    <n v="2011"/>
    <x v="6"/>
    <x v="2"/>
    <x v="3"/>
    <x v="49"/>
    <x v="49"/>
    <x v="108"/>
    <x v="106"/>
    <x v="0"/>
    <x v="0"/>
    <m/>
    <e v="#DIV/0!"/>
    <m/>
    <n v="0"/>
    <m/>
    <m/>
    <m/>
    <n v="0"/>
    <m/>
    <m/>
    <m/>
    <n v="0"/>
    <m/>
    <m/>
    <m/>
    <n v="0"/>
    <m/>
    <m/>
    <m/>
  </r>
  <r>
    <x v="152"/>
    <s v="Техническая поддержка (ТП) программного обеспеченияТП программного обеспечения для прочего оборудования"/>
    <n v="2011"/>
    <x v="6"/>
    <x v="2"/>
    <x v="3"/>
    <x v="49"/>
    <x v="49"/>
    <x v="109"/>
    <x v="107"/>
    <x v="0"/>
    <x v="0"/>
    <m/>
    <e v="#DIV/0!"/>
    <m/>
    <n v="0"/>
    <m/>
    <m/>
    <m/>
    <n v="0"/>
    <m/>
    <m/>
    <m/>
    <n v="0"/>
    <m/>
    <m/>
    <m/>
    <n v="0"/>
    <m/>
    <m/>
    <m/>
  </r>
  <r>
    <x v="153"/>
    <s v="Ремонт лотерейного оборудования"/>
    <n v="2011"/>
    <x v="6"/>
    <x v="2"/>
    <x v="1"/>
    <x v="50"/>
    <x v="50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54"/>
    <s v="Информационная поддержка Информационная поддержка (ИТ)"/>
    <n v="2011"/>
    <x v="6"/>
    <x v="2"/>
    <x v="3"/>
    <x v="28"/>
    <x v="28"/>
    <x v="110"/>
    <x v="108"/>
    <x v="0"/>
    <x v="0"/>
    <m/>
    <e v="#DIV/0!"/>
    <m/>
    <n v="0"/>
    <m/>
    <m/>
    <m/>
    <n v="0"/>
    <m/>
    <m/>
    <m/>
    <n v="0"/>
    <m/>
    <m/>
    <m/>
    <n v="0"/>
    <m/>
    <m/>
    <m/>
  </r>
  <r>
    <x v="155"/>
    <s v="Командировочные расходыкомандировочные расходы (ИТ)суточные"/>
    <n v="2011"/>
    <x v="6"/>
    <x v="2"/>
    <x v="3"/>
    <x v="22"/>
    <x v="22"/>
    <x v="111"/>
    <x v="109"/>
    <x v="20"/>
    <x v="20"/>
    <m/>
    <e v="#DIV/0!"/>
    <m/>
    <n v="0"/>
    <m/>
    <m/>
    <m/>
    <n v="0"/>
    <m/>
    <m/>
    <m/>
    <n v="0"/>
    <m/>
    <m/>
    <m/>
    <n v="0"/>
    <m/>
    <m/>
    <m/>
  </r>
  <r>
    <x v="155"/>
    <s v="Командировочные расходыкомандировочные расходы (ИТ)проезд"/>
    <n v="2011"/>
    <x v="6"/>
    <x v="2"/>
    <x v="3"/>
    <x v="22"/>
    <x v="22"/>
    <x v="111"/>
    <x v="109"/>
    <x v="22"/>
    <x v="22"/>
    <m/>
    <e v="#DIV/0!"/>
    <m/>
    <n v="0"/>
    <m/>
    <m/>
    <m/>
    <n v="0"/>
    <m/>
    <m/>
    <m/>
    <n v="0"/>
    <m/>
    <m/>
    <m/>
    <n v="0"/>
    <m/>
    <m/>
    <m/>
  </r>
  <r>
    <x v="155"/>
    <s v="Командировочные расходыкомандировочные расходы (ИТ)проживание"/>
    <n v="2011"/>
    <x v="6"/>
    <x v="2"/>
    <x v="3"/>
    <x v="22"/>
    <x v="22"/>
    <x v="111"/>
    <x v="109"/>
    <x v="21"/>
    <x v="21"/>
    <m/>
    <e v="#DIV/0!"/>
    <m/>
    <n v="0"/>
    <m/>
    <m/>
    <m/>
    <n v="0"/>
    <m/>
    <m/>
    <m/>
    <n v="0"/>
    <m/>
    <m/>
    <m/>
    <n v="0"/>
    <m/>
    <m/>
    <m/>
  </r>
  <r>
    <x v="155"/>
    <s v="Командировочные расходыкомандировочные расходы (ИТ)прочие"/>
    <n v="2011"/>
    <x v="6"/>
    <x v="2"/>
    <x v="3"/>
    <x v="22"/>
    <x v="22"/>
    <x v="111"/>
    <x v="109"/>
    <x v="23"/>
    <x v="23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ОМ)"/>
    <n v="2011"/>
    <x v="6"/>
    <x v="2"/>
    <x v="1"/>
    <x v="51"/>
    <x v="51"/>
    <x v="112"/>
    <x v="110"/>
    <x v="51"/>
    <x v="51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ОП)"/>
    <n v="2011"/>
    <x v="6"/>
    <x v="2"/>
    <x v="1"/>
    <x v="51"/>
    <x v="51"/>
    <x v="112"/>
    <x v="110"/>
    <x v="52"/>
    <x v="52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ФАО)"/>
    <n v="2011"/>
    <x v="6"/>
    <x v="2"/>
    <x v="1"/>
    <x v="51"/>
    <x v="51"/>
    <x v="112"/>
    <x v="110"/>
    <x v="53"/>
    <x v="53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ЛЭД)"/>
    <n v="2011"/>
    <x v="6"/>
    <x v="2"/>
    <x v="1"/>
    <x v="51"/>
    <x v="51"/>
    <x v="112"/>
    <x v="110"/>
    <x v="54"/>
    <x v="54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ИТ)"/>
    <n v="2011"/>
    <x v="6"/>
    <x v="2"/>
    <x v="1"/>
    <x v="51"/>
    <x v="51"/>
    <x v="112"/>
    <x v="110"/>
    <x v="55"/>
    <x v="55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ПР)"/>
    <n v="2011"/>
    <x v="6"/>
    <x v="2"/>
    <x v="1"/>
    <x v="51"/>
    <x v="51"/>
    <x v="112"/>
    <x v="110"/>
    <x v="56"/>
    <x v="56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Мобильная связь для персонала (Администрация)"/>
    <n v="2011"/>
    <x v="6"/>
    <x v="2"/>
    <x v="1"/>
    <x v="51"/>
    <x v="51"/>
    <x v="112"/>
    <x v="110"/>
    <x v="57"/>
    <x v="57"/>
    <m/>
    <e v="#DIV/0!"/>
    <m/>
    <n v="0"/>
    <m/>
    <m/>
    <m/>
    <n v="0"/>
    <m/>
    <m/>
    <m/>
    <n v="0"/>
    <m/>
    <m/>
    <m/>
    <n v="0"/>
    <m/>
    <m/>
    <m/>
  </r>
  <r>
    <x v="156"/>
    <s v="Услуги связи и ИнтернетаМобильная связь для персонала"/>
    <n v="2011"/>
    <x v="6"/>
    <x v="2"/>
    <x v="2"/>
    <x v="51"/>
    <x v="51"/>
    <x v="112"/>
    <x v="110"/>
    <x v="0"/>
    <x v="0"/>
    <m/>
    <e v="#DIV/0!"/>
    <m/>
    <n v="0"/>
    <m/>
    <m/>
    <m/>
    <n v="0"/>
    <m/>
    <m/>
    <m/>
    <n v="0"/>
    <m/>
    <m/>
    <m/>
    <n v="0"/>
    <m/>
    <m/>
    <m/>
  </r>
  <r>
    <x v="157"/>
    <s v="Услуги связи и ИнтернетаТелефония в офисе"/>
    <n v="2011"/>
    <x v="6"/>
    <x v="2"/>
    <x v="3"/>
    <x v="51"/>
    <x v="51"/>
    <x v="113"/>
    <x v="111"/>
    <x v="0"/>
    <x v="0"/>
    <m/>
    <e v="#DIV/0!"/>
    <m/>
    <n v="0"/>
    <m/>
    <m/>
    <m/>
    <n v="0"/>
    <m/>
    <m/>
    <m/>
    <n v="0"/>
    <m/>
    <m/>
    <m/>
    <n v="0"/>
    <m/>
    <m/>
    <m/>
  </r>
  <r>
    <x v="158"/>
    <s v="Услуги связи и ИнтернетаТелефония на складе"/>
    <n v="2011"/>
    <x v="6"/>
    <x v="2"/>
    <x v="3"/>
    <x v="51"/>
    <x v="51"/>
    <x v="114"/>
    <x v="112"/>
    <x v="0"/>
    <x v="0"/>
    <m/>
    <e v="#DIV/0!"/>
    <m/>
    <n v="32000"/>
    <m/>
    <n v="8000"/>
    <m/>
    <n v="8000"/>
    <m/>
    <n v="8000"/>
    <m/>
    <n v="16000"/>
    <m/>
    <n v="8000"/>
    <m/>
    <n v="24000"/>
    <m/>
    <n v="8000"/>
    <m/>
  </r>
  <r>
    <x v="159"/>
    <s v="Услуги связи и ИнтернетаИнтернет в офисе"/>
    <n v="2011"/>
    <x v="6"/>
    <x v="2"/>
    <x v="3"/>
    <x v="51"/>
    <x v="51"/>
    <x v="115"/>
    <x v="113"/>
    <x v="0"/>
    <x v="0"/>
    <m/>
    <e v="#DIV/0!"/>
    <m/>
    <n v="0"/>
    <m/>
    <m/>
    <m/>
    <n v="0"/>
    <m/>
    <m/>
    <m/>
    <n v="0"/>
    <m/>
    <m/>
    <m/>
    <n v="0"/>
    <m/>
    <m/>
    <m/>
  </r>
  <r>
    <x v="160"/>
    <s v="Услуги связи и ИнтернетаИнтернет на складе"/>
    <n v="2011"/>
    <x v="6"/>
    <x v="2"/>
    <x v="3"/>
    <x v="51"/>
    <x v="51"/>
    <x v="116"/>
    <x v="114"/>
    <x v="0"/>
    <x v="0"/>
    <m/>
    <e v="#DIV/0!"/>
    <m/>
    <n v="0"/>
    <m/>
    <m/>
    <m/>
    <n v="0"/>
    <m/>
    <m/>
    <m/>
    <n v="0"/>
    <m/>
    <m/>
    <m/>
    <n v="0"/>
    <m/>
    <m/>
    <m/>
  </r>
  <r>
    <x v="161"/>
    <s v="Услуги связи и ИнтернетаИнтернет для торговых представителей"/>
    <n v="2011"/>
    <x v="6"/>
    <x v="2"/>
    <x v="3"/>
    <x v="51"/>
    <x v="51"/>
    <x v="117"/>
    <x v="115"/>
    <x v="0"/>
    <x v="0"/>
    <m/>
    <e v="#DIV/0!"/>
    <m/>
    <n v="0"/>
    <m/>
    <m/>
    <m/>
    <n v="0"/>
    <m/>
    <m/>
    <m/>
    <n v="0"/>
    <m/>
    <m/>
    <m/>
    <n v="0"/>
    <m/>
    <m/>
    <m/>
  </r>
  <r>
    <x v="162"/>
    <s v="Услуги связи и ИнтернетаАренда Центра обработки данных"/>
    <n v="2011"/>
    <x v="6"/>
    <x v="2"/>
    <x v="2"/>
    <x v="51"/>
    <x v="51"/>
    <x v="118"/>
    <x v="116"/>
    <x v="0"/>
    <x v="0"/>
    <m/>
    <e v="#DIV/0!"/>
    <m/>
    <n v="0"/>
    <m/>
    <m/>
    <m/>
    <n v="0"/>
    <m/>
    <m/>
    <m/>
    <n v="0"/>
    <m/>
    <m/>
    <m/>
    <n v="0"/>
    <m/>
    <m/>
    <m/>
  </r>
  <r>
    <x v="162"/>
    <s v="Услуги связи и ИнтернетаАренда Центра обработки данных"/>
    <n v="2011"/>
    <x v="6"/>
    <x v="2"/>
    <x v="1"/>
    <x v="51"/>
    <x v="51"/>
    <x v="118"/>
    <x v="116"/>
    <x v="0"/>
    <x v="0"/>
    <m/>
    <e v="#DIV/0!"/>
    <m/>
    <n v="0"/>
    <m/>
    <m/>
    <m/>
    <n v="0"/>
    <m/>
    <m/>
    <m/>
    <n v="0"/>
    <m/>
    <m/>
    <m/>
    <n v="0"/>
    <m/>
    <m/>
    <m/>
  </r>
  <r>
    <x v="163"/>
    <s v="Услуги связи и ИнтернетаАренда канала связи "/>
    <n v="2011"/>
    <x v="6"/>
    <x v="2"/>
    <x v="2"/>
    <x v="51"/>
    <x v="51"/>
    <x v="119"/>
    <x v="117"/>
    <x v="0"/>
    <x v="0"/>
    <m/>
    <e v="#DIV/0!"/>
    <m/>
    <n v="0"/>
    <m/>
    <m/>
    <m/>
    <n v="0"/>
    <m/>
    <m/>
    <m/>
    <n v="0"/>
    <m/>
    <m/>
    <m/>
    <n v="0"/>
    <m/>
    <m/>
    <m/>
  </r>
  <r>
    <x v="163"/>
    <s v="Услуги связи и ИнтернетаАренда канала связи "/>
    <n v="2011"/>
    <x v="6"/>
    <x v="2"/>
    <x v="1"/>
    <x v="51"/>
    <x v="51"/>
    <x v="119"/>
    <x v="117"/>
    <x v="0"/>
    <x v="0"/>
    <m/>
    <e v="#DIV/0!"/>
    <m/>
    <n v="0"/>
    <m/>
    <m/>
    <m/>
    <n v="0"/>
    <m/>
    <m/>
    <m/>
    <n v="0"/>
    <m/>
    <m/>
    <m/>
    <n v="0"/>
    <m/>
    <m/>
    <m/>
  </r>
  <r>
    <x v="164"/>
    <s v="Услуги связи и ИнтернетаДоступ в Интернет в Центре обработки данных"/>
    <n v="2011"/>
    <x v="6"/>
    <x v="2"/>
    <x v="1"/>
    <x v="51"/>
    <x v="51"/>
    <x v="120"/>
    <x v="118"/>
    <x v="0"/>
    <x v="0"/>
    <m/>
    <e v="#DIV/0!"/>
    <m/>
    <n v="0"/>
    <m/>
    <m/>
    <m/>
    <n v="0"/>
    <m/>
    <m/>
    <m/>
    <n v="0"/>
    <m/>
    <m/>
    <m/>
    <n v="0"/>
    <m/>
    <m/>
    <m/>
  </r>
  <r>
    <x v="164"/>
    <s v="Услуги связи и ИнтернетаДоступ в Интернет в Центре обработки данных"/>
    <n v="2011"/>
    <x v="6"/>
    <x v="2"/>
    <x v="2"/>
    <x v="51"/>
    <x v="51"/>
    <x v="120"/>
    <x v="118"/>
    <x v="0"/>
    <x v="0"/>
    <m/>
    <e v="#DIV/0!"/>
    <m/>
    <n v="0"/>
    <m/>
    <m/>
    <m/>
    <n v="0"/>
    <m/>
    <m/>
    <m/>
    <n v="0"/>
    <m/>
    <m/>
    <m/>
    <n v="0"/>
    <m/>
    <m/>
    <m/>
  </r>
  <r>
    <x v="165"/>
    <s v="Представительские расходыпредставительские расходы (ИТ )"/>
    <n v="2011"/>
    <x v="6"/>
    <x v="2"/>
    <x v="3"/>
    <x v="26"/>
    <x v="26"/>
    <x v="121"/>
    <x v="119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6"/>
    <s v="Покупка МПЗПокупка МПЗ (ИТ)"/>
    <n v="2011"/>
    <x v="6"/>
    <x v="2"/>
    <x v="2"/>
    <x v="29"/>
    <x v="29"/>
    <x v="122"/>
    <x v="120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7"/>
    <s v="Списание МПЗСписание МПЗ (ИТ)"/>
    <n v="2011"/>
    <x v="6"/>
    <x v="2"/>
    <x v="1"/>
    <x v="30"/>
    <x v="30"/>
    <x v="123"/>
    <x v="121"/>
    <x v="0"/>
    <x v="0"/>
    <m/>
    <e v="#DIV/0!"/>
    <m/>
    <n v="0"/>
    <m/>
    <m/>
    <m/>
    <n v="0"/>
    <m/>
    <m/>
    <m/>
    <n v="0"/>
    <m/>
    <m/>
    <m/>
    <n v="0"/>
    <m/>
    <m/>
    <m/>
  </r>
  <r>
    <x v="168"/>
    <s v="Инвестиционные затраты приобретение  оборудования/имущества (ИТ)Приобретение лотерейного оборудования/имущества (ИТ)"/>
    <n v="2011"/>
    <x v="6"/>
    <x v="2"/>
    <x v="2"/>
    <x v="27"/>
    <x v="27"/>
    <x v="124"/>
    <x v="122"/>
    <x v="58"/>
    <x v="58"/>
    <m/>
    <e v="#DIV/0!"/>
    <m/>
    <n v="0"/>
    <m/>
    <m/>
    <m/>
    <n v="0"/>
    <m/>
    <m/>
    <m/>
    <n v="0"/>
    <m/>
    <m/>
    <m/>
    <n v="0"/>
    <m/>
    <m/>
    <m/>
  </r>
  <r>
    <x v="168"/>
    <s v="Инвестиционные затраты приобретение  оборудования/имущества (ИТ)Приобретение серверного оборудования/имущества (ИТ)"/>
    <n v="2011"/>
    <x v="6"/>
    <x v="2"/>
    <x v="2"/>
    <x v="27"/>
    <x v="27"/>
    <x v="124"/>
    <x v="122"/>
    <x v="59"/>
    <x v="59"/>
    <m/>
    <e v="#DIV/0!"/>
    <m/>
    <n v="0"/>
    <m/>
    <m/>
    <m/>
    <n v="0"/>
    <m/>
    <m/>
    <m/>
    <n v="0"/>
    <m/>
    <m/>
    <m/>
    <n v="0"/>
    <m/>
    <m/>
    <m/>
  </r>
  <r>
    <x v="168"/>
    <s v="Инвестиционные затраты приобретение  оборудования/имущества (ИТ)Приобретение компьютерного оборудования/имущества (ИТ)"/>
    <n v="2011"/>
    <x v="6"/>
    <x v="2"/>
    <x v="2"/>
    <x v="27"/>
    <x v="27"/>
    <x v="124"/>
    <x v="122"/>
    <x v="60"/>
    <x v="60"/>
    <m/>
    <e v="#DIV/0!"/>
    <m/>
    <n v="0"/>
    <m/>
    <m/>
    <m/>
    <n v="0"/>
    <m/>
    <m/>
    <m/>
    <n v="0"/>
    <m/>
    <m/>
    <m/>
    <n v="0"/>
    <m/>
    <m/>
    <m/>
  </r>
  <r>
    <x v="168"/>
    <s v="Инвестиционные затраты приобретение  оборудования/имущества (ИТ)Приобретение прочего оборудования/имущества (ИТ)"/>
    <n v="2011"/>
    <x v="6"/>
    <x v="2"/>
    <x v="2"/>
    <x v="27"/>
    <x v="27"/>
    <x v="124"/>
    <x v="122"/>
    <x v="61"/>
    <x v="61"/>
    <m/>
    <e v="#DIV/0!"/>
    <m/>
    <n v="0"/>
    <m/>
    <m/>
    <m/>
    <n v="0"/>
    <m/>
    <m/>
    <m/>
    <n v="0"/>
    <m/>
    <m/>
    <m/>
    <n v="0"/>
    <m/>
    <m/>
    <m/>
  </r>
  <r>
    <x v="168"/>
    <s v="Инвестиционные затраты приобретение  оборудования/имущества (ИТ)Монтаж оборудования/имущества (ИТ)"/>
    <n v="2011"/>
    <x v="6"/>
    <x v="2"/>
    <x v="2"/>
    <x v="27"/>
    <x v="27"/>
    <x v="124"/>
    <x v="122"/>
    <x v="62"/>
    <x v="62"/>
    <m/>
    <e v="#DIV/0!"/>
    <m/>
    <n v="0"/>
    <m/>
    <m/>
    <m/>
    <n v="0"/>
    <m/>
    <m/>
    <m/>
    <n v="0"/>
    <m/>
    <m/>
    <m/>
    <n v="0"/>
    <m/>
    <m/>
    <m/>
  </r>
  <r>
    <x v="169"/>
    <s v="Инвестиционные затраты Приобретение программного обеспечения (ПО) (ИТ)Приобретение ПО для лотерейного оборудования"/>
    <n v="2011"/>
    <x v="6"/>
    <x v="2"/>
    <x v="2"/>
    <x v="27"/>
    <x v="27"/>
    <x v="125"/>
    <x v="123"/>
    <x v="63"/>
    <x v="63"/>
    <m/>
    <e v="#DIV/0!"/>
    <m/>
    <n v="0"/>
    <m/>
    <m/>
    <m/>
    <n v="0"/>
    <m/>
    <m/>
    <m/>
    <n v="0"/>
    <m/>
    <m/>
    <m/>
    <n v="0"/>
    <m/>
    <m/>
    <m/>
  </r>
  <r>
    <x v="169"/>
    <s v="Инвестиционные затраты Приобретение программного обеспечения (ПО) (ИТ)Приобретение ПО для серверного оборудования"/>
    <n v="2011"/>
    <x v="6"/>
    <x v="2"/>
    <x v="2"/>
    <x v="27"/>
    <x v="27"/>
    <x v="125"/>
    <x v="123"/>
    <x v="64"/>
    <x v="64"/>
    <m/>
    <e v="#DIV/0!"/>
    <m/>
    <n v="0"/>
    <m/>
    <m/>
    <m/>
    <n v="0"/>
    <m/>
    <m/>
    <m/>
    <n v="0"/>
    <m/>
    <m/>
    <m/>
    <n v="0"/>
    <m/>
    <m/>
    <m/>
  </r>
  <r>
    <x v="169"/>
    <s v="Инвестиционные затраты Приобретение программного обеспечения (ПО) (ИТ)Приобретение ПО для прочего оборудования"/>
    <n v="2011"/>
    <x v="6"/>
    <x v="2"/>
    <x v="2"/>
    <x v="27"/>
    <x v="27"/>
    <x v="125"/>
    <x v="123"/>
    <x v="65"/>
    <x v="65"/>
    <m/>
    <e v="#DIV/0!"/>
    <m/>
    <n v="0"/>
    <m/>
    <m/>
    <m/>
    <n v="0"/>
    <m/>
    <m/>
    <m/>
    <n v="0"/>
    <m/>
    <m/>
    <m/>
    <n v="0"/>
    <m/>
    <m/>
    <m/>
  </r>
  <r>
    <x v="169"/>
    <s v="Инвестиционные затраты Приобретение программного обеспечения (ПО) (ИТ)Приобретение ПО для прочего оборудования"/>
    <n v="2011"/>
    <x v="6"/>
    <x v="2"/>
    <x v="2"/>
    <x v="27"/>
    <x v="27"/>
    <x v="125"/>
    <x v="123"/>
    <x v="65"/>
    <x v="65"/>
    <m/>
    <e v="#DIV/0!"/>
    <m/>
    <n v="0"/>
    <m/>
    <m/>
    <m/>
    <n v="0"/>
    <m/>
    <m/>
    <m/>
    <n v="0"/>
    <m/>
    <m/>
    <m/>
    <n v="0"/>
    <m/>
    <m/>
    <m/>
  </r>
  <r>
    <x v="170"/>
    <s v="Программное обеспечение (ПО)ПО для лотерейного оборудования"/>
    <n v="2011"/>
    <x v="6"/>
    <x v="2"/>
    <x v="1"/>
    <x v="52"/>
    <x v="52"/>
    <x v="126"/>
    <x v="124"/>
    <x v="0"/>
    <x v="0"/>
    <m/>
    <e v="#DIV/0!"/>
    <m/>
    <n v="0"/>
    <m/>
    <m/>
    <m/>
    <n v="0"/>
    <m/>
    <m/>
    <m/>
    <n v="0"/>
    <m/>
    <m/>
    <m/>
    <n v="0"/>
    <m/>
    <m/>
    <m/>
  </r>
  <r>
    <x v="171"/>
    <s v="Программное обеспечение (ПО)ПО для серверного оборудования"/>
    <n v="2011"/>
    <x v="6"/>
    <x v="2"/>
    <x v="1"/>
    <x v="52"/>
    <x v="52"/>
    <x v="127"/>
    <x v="125"/>
    <x v="0"/>
    <x v="0"/>
    <m/>
    <e v="#DIV/0!"/>
    <m/>
    <n v="0"/>
    <m/>
    <m/>
    <m/>
    <n v="0"/>
    <m/>
    <m/>
    <m/>
    <n v="0"/>
    <m/>
    <m/>
    <m/>
    <n v="0"/>
    <m/>
    <m/>
    <m/>
  </r>
  <r>
    <x v="172"/>
    <s v="Программное обеспечение (ПО)ПО для прочего оборудования"/>
    <n v="2011"/>
    <x v="6"/>
    <x v="2"/>
    <x v="1"/>
    <x v="52"/>
    <x v="52"/>
    <x v="128"/>
    <x v="126"/>
    <x v="0"/>
    <x v="0"/>
    <m/>
    <e v="#DIV/0!"/>
    <m/>
    <n v="0"/>
    <m/>
    <m/>
    <m/>
    <n v="0"/>
    <m/>
    <m/>
    <m/>
    <n v="0"/>
    <m/>
    <m/>
    <m/>
    <n v="0"/>
    <m/>
    <m/>
    <m/>
  </r>
  <r>
    <x v="173"/>
    <s v="Услуги сторонних организацийуслуги сторонних организаций (ИТ) "/>
    <n v="2011"/>
    <x v="6"/>
    <x v="2"/>
    <x v="3"/>
    <x v="53"/>
    <x v="53"/>
    <x v="129"/>
    <x v="127"/>
    <x v="0"/>
    <x v="0"/>
    <m/>
    <e v="#DIV/0!"/>
    <m/>
    <n v="0"/>
    <m/>
    <m/>
    <m/>
    <n v="0"/>
    <m/>
    <m/>
    <m/>
    <n v="0"/>
    <m/>
    <m/>
    <m/>
    <n v="0"/>
    <m/>
    <m/>
    <m/>
  </r>
  <r>
    <x v="174"/>
    <s v="Обучение сотрудниковобучение сотрудников (ИТ)"/>
    <n v="2011"/>
    <x v="6"/>
    <x v="2"/>
    <x v="2"/>
    <x v="31"/>
    <x v="31"/>
    <x v="130"/>
    <x v="128"/>
    <x v="0"/>
    <x v="0"/>
    <m/>
    <e v="#DIV/0!"/>
    <m/>
    <n v="0"/>
    <m/>
    <m/>
    <m/>
    <n v="0"/>
    <m/>
    <m/>
    <m/>
    <n v="0"/>
    <m/>
    <m/>
    <m/>
    <n v="0"/>
    <m/>
    <m/>
    <m/>
  </r>
  <r>
    <x v="174"/>
    <s v="Обучение сотрудниковобучение сотрудников (ИТ)"/>
    <n v="2011"/>
    <x v="6"/>
    <x v="2"/>
    <x v="1"/>
    <x v="31"/>
    <x v="31"/>
    <x v="130"/>
    <x v="128"/>
    <x v="0"/>
    <x v="0"/>
    <m/>
    <e v="#DIV/0!"/>
    <m/>
    <n v="0"/>
    <m/>
    <m/>
    <m/>
    <n v="0"/>
    <m/>
    <m/>
    <m/>
    <n v="0"/>
    <m/>
    <m/>
    <m/>
    <n v="0"/>
    <m/>
    <m/>
    <m/>
  </r>
  <r>
    <x v="175"/>
    <s v="Расходы на оплату трудаЗаработная плата (ИТ)"/>
    <n v="2011"/>
    <x v="6"/>
    <x v="2"/>
    <x v="2"/>
    <x v="32"/>
    <x v="32"/>
    <x v="131"/>
    <x v="129"/>
    <x v="0"/>
    <x v="0"/>
    <m/>
    <e v="#DIV/0!"/>
    <m/>
    <n v="0"/>
    <m/>
    <m/>
    <m/>
    <n v="0"/>
    <m/>
    <m/>
    <m/>
    <n v="0"/>
    <m/>
    <m/>
    <m/>
    <n v="0"/>
    <m/>
    <m/>
    <m/>
  </r>
  <r>
    <x v="176"/>
    <s v="Расходы на оплату трудаНДФЛ (ИТ)"/>
    <n v="2011"/>
    <x v="6"/>
    <x v="2"/>
    <x v="2"/>
    <x v="32"/>
    <x v="32"/>
    <x v="132"/>
    <x v="130"/>
    <x v="0"/>
    <x v="0"/>
    <m/>
    <e v="#DIV/0!"/>
    <m/>
    <n v="0"/>
    <m/>
    <m/>
    <m/>
    <n v="0"/>
    <m/>
    <m/>
    <m/>
    <n v="0"/>
    <m/>
    <m/>
    <m/>
    <n v="0"/>
    <m/>
    <m/>
    <m/>
  </r>
  <r>
    <x v="177"/>
    <s v="Расходы на оплату трудаПрочие выплаты (ИТ)"/>
    <n v="2011"/>
    <x v="6"/>
    <x v="2"/>
    <x v="2"/>
    <x v="32"/>
    <x v="32"/>
    <x v="133"/>
    <x v="131"/>
    <x v="0"/>
    <x v="0"/>
    <m/>
    <e v="#DIV/0!"/>
    <m/>
    <n v="0"/>
    <m/>
    <m/>
    <m/>
    <n v="0"/>
    <m/>
    <m/>
    <m/>
    <n v="0"/>
    <m/>
    <m/>
    <m/>
    <n v="0"/>
    <m/>
    <m/>
    <m/>
  </r>
  <r>
    <x v="175"/>
    <s v="Расходы на оплату трудаЗаработная плата (ИТ)"/>
    <n v="2011"/>
    <x v="6"/>
    <x v="2"/>
    <x v="1"/>
    <x v="32"/>
    <x v="32"/>
    <x v="131"/>
    <x v="129"/>
    <x v="0"/>
    <x v="0"/>
    <m/>
    <e v="#DIV/0!"/>
    <m/>
    <n v="0"/>
    <m/>
    <m/>
    <m/>
    <n v="0"/>
    <m/>
    <m/>
    <m/>
    <n v="0"/>
    <m/>
    <m/>
    <m/>
    <n v="0"/>
    <m/>
    <m/>
    <m/>
  </r>
  <r>
    <x v="177"/>
    <s v="Расходы на оплату трудаПрочие выплаты (ИТ)"/>
    <n v="2011"/>
    <x v="6"/>
    <x v="2"/>
    <x v="1"/>
    <x v="32"/>
    <x v="32"/>
    <x v="133"/>
    <x v="131"/>
    <x v="0"/>
    <x v="0"/>
    <m/>
    <e v="#DIV/0!"/>
    <m/>
    <n v="0"/>
    <m/>
    <m/>
    <m/>
    <n v="0"/>
    <m/>
    <m/>
    <m/>
    <n v="0"/>
    <m/>
    <m/>
    <m/>
    <n v="0"/>
    <m/>
    <m/>
    <m/>
  </r>
  <r>
    <x v="178"/>
    <s v="Налоги с ФОТналоги с ФОТ (ИТ)"/>
    <n v="2011"/>
    <x v="1"/>
    <x v="2"/>
    <x v="2"/>
    <x v="33"/>
    <x v="33"/>
    <x v="134"/>
    <x v="132"/>
    <x v="0"/>
    <x v="0"/>
    <m/>
    <e v="#DIV/0!"/>
    <m/>
    <n v="0"/>
    <m/>
    <m/>
    <m/>
    <n v="0"/>
    <m/>
    <m/>
    <m/>
    <n v="0"/>
    <m/>
    <m/>
    <m/>
    <n v="0"/>
    <m/>
    <m/>
    <m/>
  </r>
  <r>
    <x v="178"/>
    <s v="Налоги с ФОТналоги с ФОТ (ИТ)"/>
    <n v="2011"/>
    <x v="1"/>
    <x v="2"/>
    <x v="1"/>
    <x v="33"/>
    <x v="33"/>
    <x v="134"/>
    <x v="132"/>
    <x v="0"/>
    <x v="0"/>
    <m/>
    <e v="#DIV/0!"/>
    <m/>
    <n v="0"/>
    <m/>
    <m/>
    <m/>
    <n v="0"/>
    <m/>
    <m/>
    <m/>
    <n v="0"/>
    <m/>
    <m/>
    <m/>
    <n v="0"/>
    <m/>
    <m/>
    <m/>
  </r>
  <r>
    <x v="179"/>
    <s v="Почтовые расходыПрочая рассылка документации (ИТ)"/>
    <n v="2011"/>
    <x v="6"/>
    <x v="2"/>
    <x v="3"/>
    <x v="34"/>
    <x v="34"/>
    <x v="135"/>
    <x v="133"/>
    <x v="0"/>
    <x v="0"/>
    <m/>
    <e v="#DIV/0!"/>
    <m/>
    <n v="0"/>
    <m/>
    <m/>
    <m/>
    <n v="0"/>
    <m/>
    <m/>
    <m/>
    <n v="0"/>
    <m/>
    <m/>
    <m/>
    <n v="0"/>
    <m/>
    <m/>
    <m/>
  </r>
  <r>
    <x v="180"/>
    <s v="Прочие расходыпрочие расходы (ИТ)компенсация за аренду личного а/м (ИТ)"/>
    <n v="2011"/>
    <x v="6"/>
    <x v="2"/>
    <x v="3"/>
    <x v="35"/>
    <x v="35"/>
    <x v="136"/>
    <x v="134"/>
    <x v="66"/>
    <x v="66"/>
    <m/>
    <e v="#DIV/0!"/>
    <m/>
    <n v="0"/>
    <m/>
    <m/>
    <m/>
    <n v="0"/>
    <m/>
    <m/>
    <m/>
    <n v="0"/>
    <m/>
    <m/>
    <m/>
    <n v="0"/>
    <m/>
    <m/>
    <m/>
  </r>
  <r>
    <x v="180"/>
    <s v="Прочие расходыпрочие расходы (ИТ)прочие расходы отдела (ИТ)"/>
    <n v="2011"/>
    <x v="6"/>
    <x v="2"/>
    <x v="3"/>
    <x v="35"/>
    <x v="35"/>
    <x v="136"/>
    <x v="134"/>
    <x v="67"/>
    <x v="67"/>
    <m/>
    <e v="#DIV/0!"/>
    <m/>
    <n v="0"/>
    <m/>
    <m/>
    <m/>
    <n v="0"/>
    <m/>
    <m/>
    <m/>
    <n v="0"/>
    <m/>
    <m/>
    <m/>
    <n v="0"/>
    <m/>
    <m/>
    <m/>
  </r>
  <r>
    <x v="80"/>
    <s v=""/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x v="181"/>
    <s v="Прочие операционные доходыдоход от продажи основных средств"/>
    <n v="2011"/>
    <x v="1"/>
    <x v="1"/>
    <x v="3"/>
    <x v="46"/>
    <x v="46"/>
    <x v="137"/>
    <x v="135"/>
    <x v="0"/>
    <x v="0"/>
    <m/>
    <e v="#DIV/0!"/>
    <m/>
    <n v="0"/>
    <m/>
    <m/>
    <m/>
    <n v="0"/>
    <m/>
    <m/>
    <m/>
    <n v="0"/>
    <m/>
    <m/>
    <m/>
    <n v="0"/>
    <m/>
    <m/>
    <m/>
  </r>
  <r>
    <x v="182"/>
    <s v="Прочие операционные доходыКупля-продажа валюты (доходы)"/>
    <n v="2011"/>
    <x v="1"/>
    <x v="1"/>
    <x v="3"/>
    <x v="46"/>
    <x v="46"/>
    <x v="138"/>
    <x v="136"/>
    <x v="0"/>
    <x v="0"/>
    <m/>
    <e v="#DIV/0!"/>
    <m/>
    <n v="0"/>
    <m/>
    <m/>
    <m/>
    <n v="0"/>
    <m/>
    <m/>
    <m/>
    <n v="0"/>
    <m/>
    <m/>
    <m/>
    <n v="0"/>
    <m/>
    <m/>
    <m/>
  </r>
  <r>
    <x v="183"/>
    <s v="Прочие операционные доходыПрочие"/>
    <n v="2011"/>
    <x v="1"/>
    <x v="1"/>
    <x v="3"/>
    <x v="46"/>
    <x v="46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184"/>
    <s v="Внереализационные доходыкурсовая разница положительная"/>
    <n v="2011"/>
    <x v="1"/>
    <x v="1"/>
    <x v="3"/>
    <x v="54"/>
    <x v="54"/>
    <x v="139"/>
    <x v="137"/>
    <x v="0"/>
    <x v="0"/>
    <m/>
    <e v="#DIV/0!"/>
    <m/>
    <n v="0"/>
    <m/>
    <m/>
    <m/>
    <n v="0"/>
    <m/>
    <m/>
    <m/>
    <n v="0"/>
    <m/>
    <m/>
    <m/>
    <n v="0"/>
    <m/>
    <m/>
    <m/>
  </r>
  <r>
    <x v="185"/>
    <s v="Внереализационные доходыпроценты по депозиту"/>
    <n v="2011"/>
    <x v="1"/>
    <x v="1"/>
    <x v="3"/>
    <x v="54"/>
    <x v="54"/>
    <x v="140"/>
    <x v="138"/>
    <x v="0"/>
    <x v="0"/>
    <m/>
    <e v="#DIV/0!"/>
    <m/>
    <n v="0"/>
    <m/>
    <m/>
    <m/>
    <n v="0"/>
    <m/>
    <m/>
    <m/>
    <n v="0"/>
    <m/>
    <m/>
    <m/>
    <n v="0"/>
    <m/>
    <m/>
    <m/>
  </r>
  <r>
    <x v="186"/>
    <s v="Внереализационные доходыпроценты по договорам займа и прочим договорам"/>
    <n v="2011"/>
    <x v="1"/>
    <x v="1"/>
    <x v="3"/>
    <x v="54"/>
    <x v="54"/>
    <x v="141"/>
    <x v="139"/>
    <x v="0"/>
    <x v="0"/>
    <m/>
    <e v="#DIV/0!"/>
    <m/>
    <n v="0"/>
    <m/>
    <m/>
    <m/>
    <n v="0"/>
    <m/>
    <m/>
    <m/>
    <n v="0"/>
    <m/>
    <m/>
    <m/>
    <n v="0"/>
    <m/>
    <m/>
    <m/>
  </r>
  <r>
    <x v="187"/>
    <s v="Внереализационные доходыштрафы, пени, неустойки"/>
    <n v="2011"/>
    <x v="1"/>
    <x v="1"/>
    <x v="3"/>
    <x v="54"/>
    <x v="54"/>
    <x v="142"/>
    <x v="140"/>
    <x v="0"/>
    <x v="0"/>
    <m/>
    <e v="#DIV/0!"/>
    <m/>
    <n v="0"/>
    <m/>
    <m/>
    <m/>
    <n v="0"/>
    <m/>
    <m/>
    <m/>
    <n v="0"/>
    <m/>
    <m/>
    <m/>
    <n v="0"/>
    <m/>
    <m/>
    <m/>
  </r>
  <r>
    <x v="188"/>
    <s v="Внереализационные доходыпрочие"/>
    <n v="2011"/>
    <x v="1"/>
    <x v="1"/>
    <x v="3"/>
    <x v="54"/>
    <x v="54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189"/>
    <s v="Взнос наличных денег в банк"/>
    <n v="2011"/>
    <x v="1"/>
    <x v="1"/>
    <x v="2"/>
    <x v="55"/>
    <x v="5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90"/>
    <s v="Почтовые расходыРассылка документации агентам (ФАО)"/>
    <n v="2011"/>
    <x v="1"/>
    <x v="2"/>
    <x v="3"/>
    <x v="34"/>
    <x v="34"/>
    <x v="143"/>
    <x v="141"/>
    <x v="0"/>
    <x v="0"/>
    <m/>
    <e v="#DIV/0!"/>
    <m/>
    <n v="0"/>
    <m/>
    <m/>
    <m/>
    <n v="0"/>
    <m/>
    <m/>
    <m/>
    <n v="0"/>
    <m/>
    <m/>
    <m/>
    <n v="0"/>
    <m/>
    <m/>
    <m/>
  </r>
  <r>
    <x v="191"/>
    <s v="Почтовые расходыПрочая рассылка документации (ФАО)"/>
    <n v="2011"/>
    <x v="1"/>
    <x v="2"/>
    <x v="3"/>
    <x v="34"/>
    <x v="34"/>
    <x v="144"/>
    <x v="142"/>
    <x v="0"/>
    <x v="0"/>
    <m/>
    <e v="#DIV/0!"/>
    <m/>
    <n v="0"/>
    <m/>
    <m/>
    <m/>
    <n v="0"/>
    <m/>
    <m/>
    <m/>
    <n v="0"/>
    <m/>
    <m/>
    <m/>
    <n v="0"/>
    <m/>
    <m/>
    <m/>
  </r>
  <r>
    <x v="192"/>
    <s v="Аудит"/>
    <n v="2011"/>
    <x v="1"/>
    <x v="2"/>
    <x v="1"/>
    <x v="56"/>
    <x v="5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92"/>
    <s v="Аудит"/>
    <n v="2011"/>
    <x v="1"/>
    <x v="2"/>
    <x v="2"/>
    <x v="56"/>
    <x v="56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193"/>
    <s v="АмортизацияАмортизация лотерейного оборудования/имущества"/>
    <n v="2011"/>
    <x v="1"/>
    <x v="2"/>
    <x v="1"/>
    <x v="57"/>
    <x v="57"/>
    <x v="145"/>
    <x v="143"/>
    <x v="0"/>
    <x v="0"/>
    <m/>
    <e v="#DIV/0!"/>
    <m/>
    <n v="0"/>
    <m/>
    <m/>
    <m/>
    <n v="0"/>
    <m/>
    <m/>
    <m/>
    <n v="0"/>
    <m/>
    <m/>
    <m/>
    <n v="0"/>
    <m/>
    <m/>
    <m/>
  </r>
  <r>
    <x v="194"/>
    <s v="АмортизацияПрочая амортизация"/>
    <n v="2011"/>
    <x v="1"/>
    <x v="2"/>
    <x v="1"/>
    <x v="57"/>
    <x v="57"/>
    <x v="146"/>
    <x v="144"/>
    <x v="0"/>
    <x v="0"/>
    <m/>
    <e v="#DIV/0!"/>
    <m/>
    <n v="0"/>
    <m/>
    <m/>
    <m/>
    <n v="0"/>
    <m/>
    <m/>
    <m/>
    <n v="0"/>
    <m/>
    <m/>
    <m/>
    <n v="0"/>
    <m/>
    <m/>
    <m/>
  </r>
  <r>
    <x v="195"/>
    <s v="Расходы на оплату трудаЗаработная плата (ФАО)"/>
    <n v="2011"/>
    <x v="1"/>
    <x v="2"/>
    <x v="2"/>
    <x v="32"/>
    <x v="32"/>
    <x v="147"/>
    <x v="145"/>
    <x v="0"/>
    <x v="0"/>
    <m/>
    <e v="#DIV/0!"/>
    <m/>
    <n v="0"/>
    <m/>
    <m/>
    <m/>
    <n v="0"/>
    <m/>
    <m/>
    <m/>
    <n v="0"/>
    <m/>
    <m/>
    <m/>
    <n v="0"/>
    <m/>
    <m/>
    <m/>
  </r>
  <r>
    <x v="196"/>
    <s v="Расходы на оплату трудаНДФЛ (ФАО)"/>
    <n v="2011"/>
    <x v="1"/>
    <x v="2"/>
    <x v="2"/>
    <x v="32"/>
    <x v="32"/>
    <x v="148"/>
    <x v="146"/>
    <x v="0"/>
    <x v="0"/>
    <m/>
    <e v="#DIV/0!"/>
    <m/>
    <n v="0"/>
    <m/>
    <m/>
    <m/>
    <n v="0"/>
    <m/>
    <m/>
    <m/>
    <n v="0"/>
    <m/>
    <m/>
    <m/>
    <n v="0"/>
    <m/>
    <m/>
    <m/>
  </r>
  <r>
    <x v="197"/>
    <s v="Расходы на оплату трудаПрочие выплаты (ФАО)"/>
    <n v="2011"/>
    <x v="1"/>
    <x v="2"/>
    <x v="2"/>
    <x v="32"/>
    <x v="32"/>
    <x v="149"/>
    <x v="147"/>
    <x v="0"/>
    <x v="0"/>
    <m/>
    <e v="#DIV/0!"/>
    <m/>
    <n v="0"/>
    <m/>
    <m/>
    <m/>
    <n v="0"/>
    <m/>
    <m/>
    <m/>
    <n v="0"/>
    <m/>
    <m/>
    <m/>
    <n v="0"/>
    <m/>
    <m/>
    <m/>
  </r>
  <r>
    <x v="195"/>
    <s v="Расходы на оплату трудаЗаработная плата (ФАО)"/>
    <n v="2011"/>
    <x v="1"/>
    <x v="2"/>
    <x v="1"/>
    <x v="32"/>
    <x v="32"/>
    <x v="147"/>
    <x v="145"/>
    <x v="0"/>
    <x v="0"/>
    <m/>
    <e v="#DIV/0!"/>
    <m/>
    <n v="0"/>
    <m/>
    <m/>
    <m/>
    <n v="0"/>
    <m/>
    <m/>
    <m/>
    <n v="0"/>
    <m/>
    <m/>
    <m/>
    <n v="0"/>
    <m/>
    <m/>
    <m/>
  </r>
  <r>
    <x v="198"/>
    <s v="Командировочные расходыкомандировочные расходы (ФАО)суточные"/>
    <n v="2011"/>
    <x v="1"/>
    <x v="2"/>
    <x v="3"/>
    <x v="22"/>
    <x v="22"/>
    <x v="150"/>
    <x v="148"/>
    <x v="20"/>
    <x v="20"/>
    <m/>
    <e v="#DIV/0!"/>
    <m/>
    <n v="0"/>
    <m/>
    <m/>
    <m/>
    <n v="0"/>
    <m/>
    <m/>
    <m/>
    <n v="0"/>
    <m/>
    <m/>
    <m/>
    <n v="0"/>
    <m/>
    <m/>
    <m/>
  </r>
  <r>
    <x v="198"/>
    <s v="Командировочные расходыкомандировочные расходы (ФАО)проживание"/>
    <n v="2011"/>
    <x v="1"/>
    <x v="2"/>
    <x v="3"/>
    <x v="22"/>
    <x v="22"/>
    <x v="150"/>
    <x v="148"/>
    <x v="21"/>
    <x v="21"/>
    <m/>
    <e v="#DIV/0!"/>
    <m/>
    <n v="0"/>
    <m/>
    <m/>
    <m/>
    <n v="0"/>
    <m/>
    <m/>
    <m/>
    <n v="0"/>
    <m/>
    <m/>
    <m/>
    <n v="0"/>
    <m/>
    <m/>
    <m/>
  </r>
  <r>
    <x v="198"/>
    <s v="Командировочные расходыкомандировочные расходы (ФАО)проезд"/>
    <n v="2011"/>
    <x v="1"/>
    <x v="2"/>
    <x v="3"/>
    <x v="22"/>
    <x v="22"/>
    <x v="150"/>
    <x v="148"/>
    <x v="22"/>
    <x v="22"/>
    <m/>
    <e v="#DIV/0!"/>
    <m/>
    <n v="0"/>
    <m/>
    <m/>
    <m/>
    <n v="0"/>
    <m/>
    <m/>
    <m/>
    <n v="0"/>
    <m/>
    <m/>
    <m/>
    <n v="0"/>
    <m/>
    <m/>
    <m/>
  </r>
  <r>
    <x v="198"/>
    <s v="Командировочные расходыкомандировочные расходы (ФАО)прочие"/>
    <n v="2011"/>
    <x v="1"/>
    <x v="2"/>
    <x v="3"/>
    <x v="22"/>
    <x v="22"/>
    <x v="150"/>
    <x v="148"/>
    <x v="23"/>
    <x v="23"/>
    <m/>
    <e v="#DIV/0!"/>
    <m/>
    <n v="0"/>
    <m/>
    <m/>
    <m/>
    <n v="0"/>
    <m/>
    <m/>
    <m/>
    <n v="0"/>
    <m/>
    <m/>
    <m/>
    <n v="0"/>
    <m/>
    <m/>
    <m/>
  </r>
  <r>
    <x v="199"/>
    <s v="Консультационные услугиКонсультационные услуги (ФАО) "/>
    <n v="2011"/>
    <x v="1"/>
    <x v="2"/>
    <x v="3"/>
    <x v="20"/>
    <x v="20"/>
    <x v="151"/>
    <x v="149"/>
    <x v="0"/>
    <x v="0"/>
    <m/>
    <e v="#DIV/0!"/>
    <m/>
    <n v="0"/>
    <m/>
    <m/>
    <m/>
    <n v="0"/>
    <m/>
    <m/>
    <m/>
    <n v="0"/>
    <m/>
    <m/>
    <m/>
    <n v="0"/>
    <m/>
    <m/>
    <m/>
  </r>
  <r>
    <x v="200"/>
    <s v="Обучение сотрудниковобучение сотрудников (ФАО)"/>
    <n v="2011"/>
    <x v="1"/>
    <x v="2"/>
    <x v="2"/>
    <x v="31"/>
    <x v="31"/>
    <x v="152"/>
    <x v="150"/>
    <x v="0"/>
    <x v="0"/>
    <m/>
    <e v="#DIV/0!"/>
    <m/>
    <n v="0"/>
    <m/>
    <m/>
    <m/>
    <n v="0"/>
    <m/>
    <m/>
    <m/>
    <n v="0"/>
    <m/>
    <m/>
    <m/>
    <n v="0"/>
    <m/>
    <m/>
    <m/>
  </r>
  <r>
    <x v="200"/>
    <s v="Обучение сотрудниковобучение сотрудников (ФАО)"/>
    <n v="2011"/>
    <x v="1"/>
    <x v="2"/>
    <x v="1"/>
    <x v="31"/>
    <x v="31"/>
    <x v="152"/>
    <x v="150"/>
    <x v="0"/>
    <x v="0"/>
    <m/>
    <e v="#DIV/0!"/>
    <m/>
    <n v="0"/>
    <m/>
    <m/>
    <m/>
    <n v="0"/>
    <m/>
    <m/>
    <m/>
    <n v="0"/>
    <m/>
    <m/>
    <m/>
    <n v="0"/>
    <m/>
    <m/>
    <m/>
  </r>
  <r>
    <x v="201"/>
    <s v="Инвестиционные затраты приобретение  оборудования/имущества (ФАО)Приобретение компьютерного оборудования/имущества (ФАО)"/>
    <n v="2011"/>
    <x v="1"/>
    <x v="2"/>
    <x v="2"/>
    <x v="27"/>
    <x v="27"/>
    <x v="153"/>
    <x v="151"/>
    <x v="68"/>
    <x v="68"/>
    <m/>
    <e v="#DIV/0!"/>
    <m/>
    <n v="0"/>
    <m/>
    <m/>
    <m/>
    <n v="0"/>
    <m/>
    <m/>
    <m/>
    <n v="0"/>
    <m/>
    <m/>
    <m/>
    <n v="0"/>
    <m/>
    <m/>
    <m/>
  </r>
  <r>
    <x v="201"/>
    <s v="Инвестиционные затраты приобретение  оборудования/имущества (ФАО)Приобретение прочего оборудования/имущества (ФАО)"/>
    <n v="2011"/>
    <x v="1"/>
    <x v="2"/>
    <x v="2"/>
    <x v="27"/>
    <x v="27"/>
    <x v="153"/>
    <x v="151"/>
    <x v="69"/>
    <x v="69"/>
    <m/>
    <e v="#DIV/0!"/>
    <m/>
    <n v="0"/>
    <m/>
    <m/>
    <m/>
    <n v="0"/>
    <m/>
    <m/>
    <m/>
    <n v="0"/>
    <m/>
    <m/>
    <m/>
    <n v="0"/>
    <m/>
    <m/>
    <m/>
  </r>
  <r>
    <x v="201"/>
    <s v="Инвестиционные затраты приобретение  оборудования/имущества (ФАО)Монтаж оборудования/имущества (ФАО)"/>
    <n v="2011"/>
    <x v="1"/>
    <x v="2"/>
    <x v="2"/>
    <x v="27"/>
    <x v="27"/>
    <x v="153"/>
    <x v="151"/>
    <x v="70"/>
    <x v="70"/>
    <m/>
    <e v="#DIV/0!"/>
    <m/>
    <n v="0"/>
    <m/>
    <m/>
    <m/>
    <n v="0"/>
    <m/>
    <m/>
    <m/>
    <n v="0"/>
    <m/>
    <m/>
    <m/>
    <n v="0"/>
    <m/>
    <m/>
    <m/>
  </r>
  <r>
    <x v="202"/>
    <s v="Покупка МПЗПокупка МПЗ (ФАО)"/>
    <n v="2011"/>
    <x v="1"/>
    <x v="2"/>
    <x v="2"/>
    <x v="29"/>
    <x v="29"/>
    <x v="154"/>
    <x v="152"/>
    <x v="0"/>
    <x v="0"/>
    <m/>
    <e v="#DIV/0!"/>
    <m/>
    <n v="0"/>
    <m/>
    <m/>
    <m/>
    <n v="0"/>
    <m/>
    <m/>
    <m/>
    <n v="0"/>
    <m/>
    <m/>
    <m/>
    <n v="0"/>
    <m/>
    <m/>
    <m/>
  </r>
  <r>
    <x v="203"/>
    <s v="Списание МПЗСписание МПЗ (ФАО)"/>
    <n v="2011"/>
    <x v="1"/>
    <x v="2"/>
    <x v="1"/>
    <x v="30"/>
    <x v="30"/>
    <x v="155"/>
    <x v="153"/>
    <x v="0"/>
    <x v="0"/>
    <m/>
    <e v="#DIV/0!"/>
    <m/>
    <n v="0"/>
    <m/>
    <m/>
    <m/>
    <n v="0"/>
    <m/>
    <m/>
    <m/>
    <n v="0"/>
    <m/>
    <m/>
    <m/>
    <n v="0"/>
    <m/>
    <m/>
    <m/>
  </r>
  <r>
    <x v="204"/>
    <s v="Информационная поддержка Информационная поддержка (ФАО)"/>
    <n v="2011"/>
    <x v="1"/>
    <x v="2"/>
    <x v="2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x v="204"/>
    <s v="Информационная поддержка Информационная поддержка (ФАО)"/>
    <n v="2011"/>
    <x v="1"/>
    <x v="2"/>
    <x v="1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x v="204"/>
    <s v="Информационная поддержка Информационная поддержка (ФАО)"/>
    <n v="2011"/>
    <x v="1"/>
    <x v="2"/>
    <x v="2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x v="204"/>
    <s v="Информационная поддержка Информационная поддержка (ФАО)"/>
    <n v="2011"/>
    <x v="1"/>
    <x v="2"/>
    <x v="1"/>
    <x v="28"/>
    <x v="28"/>
    <x v="156"/>
    <x v="154"/>
    <x v="0"/>
    <x v="0"/>
    <m/>
    <e v="#DIV/0!"/>
    <m/>
    <n v="0"/>
    <m/>
    <m/>
    <m/>
    <n v="0"/>
    <m/>
    <m/>
    <m/>
    <n v="0"/>
    <m/>
    <m/>
    <m/>
    <n v="0"/>
    <m/>
    <m/>
    <m/>
  </r>
  <r>
    <x v="205"/>
    <s v="Прочие расходыпрочие расходы (ФАО)прочие расходы отдела (ФАО)"/>
    <n v="2011"/>
    <x v="1"/>
    <x v="2"/>
    <x v="3"/>
    <x v="35"/>
    <x v="35"/>
    <x v="157"/>
    <x v="155"/>
    <x v="71"/>
    <x v="71"/>
    <m/>
    <e v="#DIV/0!"/>
    <m/>
    <n v="0"/>
    <m/>
    <m/>
    <m/>
    <n v="0"/>
    <m/>
    <m/>
    <m/>
    <n v="0"/>
    <m/>
    <m/>
    <m/>
    <n v="0"/>
    <m/>
    <m/>
    <m/>
  </r>
  <r>
    <x v="205"/>
    <s v="Прочие расходыпрочие расходы (ФАО)компенсация за аренду личного а/м (ФАО)"/>
    <n v="2011"/>
    <x v="1"/>
    <x v="2"/>
    <x v="3"/>
    <x v="35"/>
    <x v="35"/>
    <x v="157"/>
    <x v="155"/>
    <x v="72"/>
    <x v="72"/>
    <m/>
    <e v="#DIV/0!"/>
    <m/>
    <n v="0"/>
    <m/>
    <m/>
    <m/>
    <n v="0"/>
    <m/>
    <m/>
    <m/>
    <n v="0"/>
    <m/>
    <m/>
    <m/>
    <n v="0"/>
    <m/>
    <m/>
    <m/>
  </r>
  <r>
    <x v="205"/>
    <s v="Прочие расходыпрочие расходы (ФАО)нотариальные услуги (ФАО)"/>
    <n v="2011"/>
    <x v="1"/>
    <x v="2"/>
    <x v="3"/>
    <x v="35"/>
    <x v="35"/>
    <x v="157"/>
    <x v="155"/>
    <x v="73"/>
    <x v="73"/>
    <m/>
    <e v="#DIV/0!"/>
    <m/>
    <n v="0"/>
    <m/>
    <m/>
    <m/>
    <n v="0"/>
    <m/>
    <m/>
    <m/>
    <n v="0"/>
    <m/>
    <m/>
    <m/>
    <n v="0"/>
    <m/>
    <m/>
    <m/>
  </r>
  <r>
    <x v="205"/>
    <s v="Прочие расходыпрочие расходы (ФАО)госпошлины (ФАО)"/>
    <n v="2011"/>
    <x v="1"/>
    <x v="2"/>
    <x v="3"/>
    <x v="35"/>
    <x v="35"/>
    <x v="157"/>
    <x v="155"/>
    <x v="74"/>
    <x v="74"/>
    <m/>
    <e v="#DIV/0!"/>
    <m/>
    <n v="0"/>
    <m/>
    <m/>
    <m/>
    <n v="0"/>
    <m/>
    <m/>
    <m/>
    <n v="0"/>
    <m/>
    <m/>
    <m/>
    <n v="0"/>
    <m/>
    <m/>
    <m/>
  </r>
  <r>
    <x v="206"/>
    <s v="Внереализационные расходы (прочие)Комиссия банка"/>
    <n v="2011"/>
    <x v="1"/>
    <x v="2"/>
    <x v="3"/>
    <x v="58"/>
    <x v="58"/>
    <x v="158"/>
    <x v="156"/>
    <x v="0"/>
    <x v="0"/>
    <m/>
    <e v="#DIV/0!"/>
    <m/>
    <n v="0"/>
    <m/>
    <m/>
    <m/>
    <n v="0"/>
    <m/>
    <m/>
    <m/>
    <n v="0"/>
    <m/>
    <m/>
    <m/>
    <n v="0"/>
    <m/>
    <m/>
    <m/>
  </r>
  <r>
    <x v="207"/>
    <s v="Внереализационные расходы (прочие)Штрафы, пени"/>
    <n v="2011"/>
    <x v="1"/>
    <x v="2"/>
    <x v="3"/>
    <x v="58"/>
    <x v="58"/>
    <x v="159"/>
    <x v="140"/>
    <x v="0"/>
    <x v="0"/>
    <m/>
    <e v="#DIV/0!"/>
    <m/>
    <n v="0"/>
    <m/>
    <m/>
    <m/>
    <n v="0"/>
    <m/>
    <m/>
    <m/>
    <n v="0"/>
    <m/>
    <m/>
    <m/>
    <n v="0"/>
    <m/>
    <m/>
    <m/>
  </r>
  <r>
    <x v="208"/>
    <s v="Внереализационные расходы (прочие)Курсовые разницы отрицательные"/>
    <n v="2011"/>
    <x v="1"/>
    <x v="2"/>
    <x v="2"/>
    <x v="58"/>
    <x v="58"/>
    <x v="160"/>
    <x v="157"/>
    <x v="0"/>
    <x v="0"/>
    <m/>
    <e v="#DIV/0!"/>
    <m/>
    <n v="0"/>
    <m/>
    <m/>
    <m/>
    <n v="0"/>
    <m/>
    <m/>
    <m/>
    <n v="0"/>
    <m/>
    <m/>
    <m/>
    <n v="0"/>
    <m/>
    <m/>
    <m/>
  </r>
  <r>
    <x v="208"/>
    <s v="Внереализационные расходы (прочие)Курсовые разницы отрицательные"/>
    <n v="2011"/>
    <x v="1"/>
    <x v="2"/>
    <x v="1"/>
    <x v="58"/>
    <x v="58"/>
    <x v="160"/>
    <x v="157"/>
    <x v="0"/>
    <x v="0"/>
    <m/>
    <e v="#DIV/0!"/>
    <m/>
    <n v="0"/>
    <m/>
    <m/>
    <m/>
    <n v="0"/>
    <m/>
    <m/>
    <m/>
    <n v="0"/>
    <m/>
    <m/>
    <m/>
    <n v="0"/>
    <m/>
    <m/>
    <m/>
  </r>
  <r>
    <x v="209"/>
    <s v="Внереализационные расходы (проценты по займу)Проценты по займам"/>
    <n v="2011"/>
    <x v="1"/>
    <x v="2"/>
    <x v="2"/>
    <x v="59"/>
    <x v="59"/>
    <x v="161"/>
    <x v="158"/>
    <x v="0"/>
    <x v="0"/>
    <m/>
    <e v="#DIV/0!"/>
    <m/>
    <n v="0"/>
    <m/>
    <m/>
    <m/>
    <n v="0"/>
    <m/>
    <m/>
    <m/>
    <n v="0"/>
    <m/>
    <m/>
    <m/>
    <n v="0"/>
    <m/>
    <m/>
    <m/>
  </r>
  <r>
    <x v="209"/>
    <s v="Внереализационные расходы (проценты по займу)Проценты по займам"/>
    <n v="2011"/>
    <x v="1"/>
    <x v="2"/>
    <x v="1"/>
    <x v="59"/>
    <x v="59"/>
    <x v="161"/>
    <x v="158"/>
    <x v="0"/>
    <x v="0"/>
    <m/>
    <e v="#DIV/0!"/>
    <m/>
    <n v="0"/>
    <m/>
    <m/>
    <m/>
    <n v="0"/>
    <m/>
    <m/>
    <m/>
    <n v="0"/>
    <m/>
    <m/>
    <m/>
    <n v="0"/>
    <m/>
    <m/>
    <m/>
  </r>
  <r>
    <x v="210"/>
    <s v="Внереализационные расходы (прочие)прочие "/>
    <n v="2011"/>
    <x v="1"/>
    <x v="2"/>
    <x v="3"/>
    <x v="58"/>
    <x v="58"/>
    <x v="63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211"/>
    <s v="Прочие операционные расходыОстаточная стоимость основных средств"/>
    <n v="2011"/>
    <x v="1"/>
    <x v="2"/>
    <x v="1"/>
    <x v="60"/>
    <x v="60"/>
    <x v="162"/>
    <x v="159"/>
    <x v="0"/>
    <x v="0"/>
    <m/>
    <e v="#DIV/0!"/>
    <m/>
    <n v="0"/>
    <m/>
    <m/>
    <m/>
    <n v="0"/>
    <m/>
    <m/>
    <m/>
    <n v="0"/>
    <m/>
    <m/>
    <m/>
    <n v="0"/>
    <m/>
    <m/>
    <m/>
  </r>
  <r>
    <x v="212"/>
    <s v="Прочие операционные расходыКупля-продажа валюты (расходы)"/>
    <n v="2011"/>
    <x v="1"/>
    <x v="2"/>
    <x v="3"/>
    <x v="60"/>
    <x v="60"/>
    <x v="163"/>
    <x v="160"/>
    <x v="0"/>
    <x v="0"/>
    <m/>
    <e v="#DIV/0!"/>
    <m/>
    <n v="0"/>
    <m/>
    <m/>
    <m/>
    <n v="0"/>
    <m/>
    <m/>
    <m/>
    <n v="0"/>
    <m/>
    <m/>
    <m/>
    <n v="0"/>
    <m/>
    <m/>
    <m/>
  </r>
  <r>
    <x v="213"/>
    <s v="Прочие операционные расходыПрочие"/>
    <n v="2011"/>
    <x v="1"/>
    <x v="2"/>
    <x v="3"/>
    <x v="60"/>
    <x v="60"/>
    <x v="59"/>
    <x v="58"/>
    <x v="0"/>
    <x v="0"/>
    <m/>
    <e v="#DIV/0!"/>
    <m/>
    <n v="0"/>
    <m/>
    <m/>
    <m/>
    <n v="0"/>
    <m/>
    <m/>
    <m/>
    <n v="0"/>
    <m/>
    <m/>
    <m/>
    <n v="0"/>
    <m/>
    <m/>
    <m/>
  </r>
  <r>
    <x v="214"/>
    <s v="НалогиНалог на имущество"/>
    <n v="2011"/>
    <x v="1"/>
    <x v="2"/>
    <x v="1"/>
    <x v="61"/>
    <x v="61"/>
    <x v="164"/>
    <x v="161"/>
    <x v="0"/>
    <x v="0"/>
    <m/>
    <e v="#DIV/0!"/>
    <m/>
    <n v="0"/>
    <m/>
    <m/>
    <m/>
    <n v="0"/>
    <m/>
    <m/>
    <m/>
    <n v="0"/>
    <m/>
    <m/>
    <m/>
    <n v="0"/>
    <m/>
    <m/>
    <m/>
  </r>
  <r>
    <x v="214"/>
    <s v="НалогиНалог на имущество"/>
    <n v="2011"/>
    <x v="1"/>
    <x v="2"/>
    <x v="2"/>
    <x v="61"/>
    <x v="61"/>
    <x v="164"/>
    <x v="161"/>
    <x v="0"/>
    <x v="0"/>
    <m/>
    <e v="#DIV/0!"/>
    <m/>
    <n v="0"/>
    <m/>
    <m/>
    <m/>
    <n v="0"/>
    <m/>
    <m/>
    <m/>
    <n v="0"/>
    <m/>
    <m/>
    <m/>
    <n v="0"/>
    <m/>
    <m/>
    <m/>
  </r>
  <r>
    <x v="215"/>
    <s v="НалогиТранспортный налог"/>
    <n v="2011"/>
    <x v="1"/>
    <x v="2"/>
    <x v="1"/>
    <x v="61"/>
    <x v="61"/>
    <x v="165"/>
    <x v="162"/>
    <x v="0"/>
    <x v="0"/>
    <m/>
    <e v="#DIV/0!"/>
    <m/>
    <n v="0"/>
    <m/>
    <m/>
    <m/>
    <n v="0"/>
    <m/>
    <m/>
    <m/>
    <n v="0"/>
    <m/>
    <m/>
    <m/>
    <n v="0"/>
    <m/>
    <m/>
    <m/>
  </r>
  <r>
    <x v="215"/>
    <s v="НалогиТранспортный налог"/>
    <n v="2011"/>
    <x v="1"/>
    <x v="2"/>
    <x v="2"/>
    <x v="61"/>
    <x v="61"/>
    <x v="165"/>
    <x v="162"/>
    <x v="0"/>
    <x v="0"/>
    <m/>
    <e v="#DIV/0!"/>
    <m/>
    <n v="0"/>
    <m/>
    <m/>
    <m/>
    <n v="0"/>
    <m/>
    <m/>
    <m/>
    <n v="0"/>
    <m/>
    <m/>
    <m/>
    <n v="0"/>
    <m/>
    <m/>
    <m/>
  </r>
  <r>
    <x v="216"/>
    <s v="НалогиНалог на прибыль"/>
    <n v="2011"/>
    <x v="1"/>
    <x v="2"/>
    <x v="2"/>
    <x v="61"/>
    <x v="61"/>
    <x v="166"/>
    <x v="163"/>
    <x v="0"/>
    <x v="0"/>
    <m/>
    <e v="#DIV/0!"/>
    <m/>
    <n v="0"/>
    <m/>
    <m/>
    <m/>
    <n v="0"/>
    <m/>
    <m/>
    <m/>
    <n v="0"/>
    <m/>
    <m/>
    <m/>
    <n v="0"/>
    <m/>
    <m/>
    <m/>
  </r>
  <r>
    <x v="217"/>
    <s v="НалогиПлата за загрязнение окружающей среды"/>
    <n v="2011"/>
    <x v="1"/>
    <x v="2"/>
    <x v="1"/>
    <x v="61"/>
    <x v="61"/>
    <x v="167"/>
    <x v="164"/>
    <x v="0"/>
    <x v="0"/>
    <m/>
    <e v="#DIV/0!"/>
    <m/>
    <n v="0"/>
    <m/>
    <m/>
    <m/>
    <n v="0"/>
    <m/>
    <m/>
    <m/>
    <n v="0"/>
    <m/>
    <m/>
    <m/>
    <n v="0"/>
    <m/>
    <m/>
    <m/>
  </r>
  <r>
    <x v="217"/>
    <s v="НалогиПлата за загрязнение окружающей среды"/>
    <n v="2011"/>
    <x v="1"/>
    <x v="2"/>
    <x v="2"/>
    <x v="61"/>
    <x v="61"/>
    <x v="167"/>
    <x v="164"/>
    <x v="0"/>
    <x v="0"/>
    <m/>
    <e v="#DIV/0!"/>
    <m/>
    <n v="0"/>
    <m/>
    <m/>
    <m/>
    <n v="0"/>
    <m/>
    <m/>
    <m/>
    <n v="0"/>
    <m/>
    <m/>
    <m/>
    <n v="0"/>
    <m/>
    <m/>
    <m/>
  </r>
  <r>
    <x v="218"/>
    <s v="НалогиНДС"/>
    <n v="2011"/>
    <x v="1"/>
    <x v="2"/>
    <x v="2"/>
    <x v="61"/>
    <x v="61"/>
    <x v="168"/>
    <x v="165"/>
    <x v="0"/>
    <x v="0"/>
    <m/>
    <e v="#DIV/0!"/>
    <m/>
    <n v="0"/>
    <m/>
    <m/>
    <m/>
    <n v="0"/>
    <m/>
    <m/>
    <m/>
    <n v="0"/>
    <m/>
    <m/>
    <m/>
    <n v="0"/>
    <m/>
    <m/>
    <m/>
  </r>
  <r>
    <x v="219"/>
    <s v="Бланки лотерейных билетов &quot;Счастливые сердца&quot;"/>
    <n v="2011"/>
    <x v="1"/>
    <x v="2"/>
    <x v="1"/>
    <x v="62"/>
    <x v="6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20"/>
    <s v="Страхованиестрахование имущества"/>
    <n v="2011"/>
    <x v="1"/>
    <x v="2"/>
    <x v="1"/>
    <x v="21"/>
    <x v="21"/>
    <x v="169"/>
    <x v="166"/>
    <x v="0"/>
    <x v="0"/>
    <m/>
    <e v="#DIV/0!"/>
    <m/>
    <n v="0"/>
    <m/>
    <m/>
    <m/>
    <n v="0"/>
    <m/>
    <m/>
    <m/>
    <n v="0"/>
    <m/>
    <m/>
    <m/>
    <n v="0"/>
    <m/>
    <m/>
    <m/>
  </r>
  <r>
    <x v="220"/>
    <s v="Страхованиестрахование имущества"/>
    <n v="2011"/>
    <x v="1"/>
    <x v="2"/>
    <x v="2"/>
    <x v="21"/>
    <x v="21"/>
    <x v="169"/>
    <x v="166"/>
    <x v="0"/>
    <x v="0"/>
    <m/>
    <e v="#DIV/0!"/>
    <m/>
    <n v="0"/>
    <m/>
    <m/>
    <m/>
    <n v="0"/>
    <m/>
    <m/>
    <m/>
    <n v="0"/>
    <m/>
    <m/>
    <m/>
    <n v="0"/>
    <m/>
    <m/>
    <m/>
  </r>
  <r>
    <x v="221"/>
    <s v="СтрахованиеДМС (ФАО)"/>
    <n v="2011"/>
    <x v="1"/>
    <x v="2"/>
    <x v="3"/>
    <x v="21"/>
    <x v="21"/>
    <x v="170"/>
    <x v="167"/>
    <x v="0"/>
    <x v="0"/>
    <m/>
    <e v="#DIV/0!"/>
    <m/>
    <n v="0"/>
    <m/>
    <m/>
    <m/>
    <n v="0"/>
    <m/>
    <m/>
    <m/>
    <n v="0"/>
    <m/>
    <m/>
    <m/>
    <n v="0"/>
    <m/>
    <m/>
    <m/>
  </r>
  <r>
    <x v="222"/>
    <s v="Представительские расходыпредставительские расходы (ФАО)"/>
    <n v="2011"/>
    <x v="1"/>
    <x v="2"/>
    <x v="3"/>
    <x v="26"/>
    <x v="26"/>
    <x v="171"/>
    <x v="168"/>
    <x v="0"/>
    <x v="0"/>
    <m/>
    <e v="#DIV/0!"/>
    <m/>
    <n v="0"/>
    <m/>
    <m/>
    <m/>
    <n v="0"/>
    <m/>
    <m/>
    <m/>
    <n v="0"/>
    <m/>
    <m/>
    <m/>
    <n v="0"/>
    <m/>
    <m/>
    <m/>
  </r>
  <r>
    <x v="197"/>
    <s v="Расходы на оплату трудаПрочие выплаты (ФАО)"/>
    <n v="2011"/>
    <x v="1"/>
    <x v="2"/>
    <x v="1"/>
    <x v="32"/>
    <x v="32"/>
    <x v="149"/>
    <x v="147"/>
    <x v="0"/>
    <x v="0"/>
    <m/>
    <e v="#DIV/0!"/>
    <m/>
    <n v="0"/>
    <m/>
    <m/>
    <m/>
    <n v="0"/>
    <m/>
    <m/>
    <m/>
    <n v="0"/>
    <m/>
    <m/>
    <m/>
    <n v="0"/>
    <m/>
    <m/>
    <m/>
  </r>
  <r>
    <x v="223"/>
    <s v="Налоги с ФОТналоги с ФОТ (ФАО)"/>
    <n v="2011"/>
    <x v="1"/>
    <x v="2"/>
    <x v="2"/>
    <x v="33"/>
    <x v="33"/>
    <x v="172"/>
    <x v="169"/>
    <x v="0"/>
    <x v="0"/>
    <m/>
    <e v="#DIV/0!"/>
    <m/>
    <n v="0"/>
    <m/>
    <m/>
    <m/>
    <n v="0"/>
    <m/>
    <m/>
    <m/>
    <n v="0"/>
    <m/>
    <m/>
    <m/>
    <n v="0"/>
    <m/>
    <m/>
    <m/>
  </r>
  <r>
    <x v="223"/>
    <s v="Налоги с ФОТналоги с ФОТ (ФАО)"/>
    <n v="2011"/>
    <x v="1"/>
    <x v="2"/>
    <x v="1"/>
    <x v="33"/>
    <x v="33"/>
    <x v="172"/>
    <x v="169"/>
    <x v="0"/>
    <x v="0"/>
    <m/>
    <e v="#DIV/0!"/>
    <m/>
    <n v="0"/>
    <m/>
    <m/>
    <m/>
    <n v="0"/>
    <m/>
    <m/>
    <m/>
    <n v="0"/>
    <m/>
    <m/>
    <m/>
    <n v="0"/>
    <m/>
    <m/>
    <m/>
  </r>
  <r>
    <x v="224"/>
    <s v="Возврат с депозита"/>
    <n v="2011"/>
    <x v="1"/>
    <x v="2"/>
    <x v="0"/>
    <x v="63"/>
    <x v="63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25"/>
    <s v="Пополнение счета"/>
    <n v="2011"/>
    <x v="1"/>
    <x v="2"/>
    <x v="0"/>
    <x v="64"/>
    <x v="64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26"/>
    <s v="Перевод на депозит"/>
    <n v="2011"/>
    <x v="1"/>
    <x v="2"/>
    <x v="0"/>
    <x v="65"/>
    <x v="65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80"/>
    <s v=""/>
    <m/>
    <x v="4"/>
    <x v="0"/>
    <x v="4"/>
    <x v="36"/>
    <x v="36"/>
    <x v="2"/>
    <x v="41"/>
    <x v="0"/>
    <x v="40"/>
    <m/>
    <e v="#DIV/0!"/>
    <m/>
    <n v="0"/>
    <m/>
    <m/>
    <m/>
    <n v="0"/>
    <m/>
    <m/>
    <m/>
    <n v="0"/>
    <m/>
    <m/>
    <m/>
    <n v="0"/>
    <m/>
    <m/>
    <m/>
  </r>
  <r>
    <x v="227"/>
    <s v="Налоги с ФОТналоги с ФОТ (Администрация)"/>
    <n v="2011"/>
    <x v="1"/>
    <x v="2"/>
    <x v="1"/>
    <x v="33"/>
    <x v="33"/>
    <x v="173"/>
    <x v="170"/>
    <x v="0"/>
    <x v="0"/>
    <m/>
    <e v="#DIV/0!"/>
    <m/>
    <n v="0"/>
    <m/>
    <m/>
    <m/>
    <n v="0"/>
    <m/>
    <m/>
    <m/>
    <n v="0"/>
    <m/>
    <m/>
    <m/>
    <n v="0"/>
    <m/>
    <m/>
    <m/>
  </r>
  <r>
    <x v="227"/>
    <s v="Налоги с ФОТналоги с ФОТ (Администрация)"/>
    <n v="2011"/>
    <x v="1"/>
    <x v="2"/>
    <x v="2"/>
    <x v="33"/>
    <x v="33"/>
    <x v="173"/>
    <x v="170"/>
    <x v="0"/>
    <x v="0"/>
    <m/>
    <e v="#DIV/0!"/>
    <m/>
    <n v="0"/>
    <m/>
    <m/>
    <m/>
    <n v="0"/>
    <m/>
    <m/>
    <m/>
    <n v="0"/>
    <m/>
    <m/>
    <m/>
    <n v="0"/>
    <m/>
    <m/>
    <m/>
  </r>
  <r>
    <x v="228"/>
    <s v="СтрахованиеОСАГО, КАСКО (ЛЭД)"/>
    <n v="2011"/>
    <x v="3"/>
    <x v="2"/>
    <x v="1"/>
    <x v="21"/>
    <x v="21"/>
    <x v="174"/>
    <x v="171"/>
    <x v="0"/>
    <x v="0"/>
    <m/>
    <e v="#DIV/0!"/>
    <m/>
    <n v="0"/>
    <m/>
    <m/>
    <m/>
    <n v="0"/>
    <m/>
    <m/>
    <m/>
    <n v="0"/>
    <m/>
    <m/>
    <m/>
    <n v="0"/>
    <m/>
    <m/>
    <m/>
  </r>
  <r>
    <x v="228"/>
    <s v="СтрахованиеОСАГО, КАСКО (ЛЭД)"/>
    <n v="2011"/>
    <x v="3"/>
    <x v="2"/>
    <x v="2"/>
    <x v="21"/>
    <x v="21"/>
    <x v="174"/>
    <x v="171"/>
    <x v="0"/>
    <x v="0"/>
    <m/>
    <e v="#DIV/0!"/>
    <m/>
    <n v="0"/>
    <m/>
    <m/>
    <m/>
    <n v="0"/>
    <m/>
    <m/>
    <m/>
    <n v="0"/>
    <m/>
    <m/>
    <m/>
    <n v="0"/>
    <m/>
    <m/>
    <m/>
  </r>
  <r>
    <x v="229"/>
    <s v="Поступление займовПоступление займа от &quot;Австрийских лотерей&quot;"/>
    <n v="2011"/>
    <x v="7"/>
    <x v="1"/>
    <x v="2"/>
    <x v="66"/>
    <x v="66"/>
    <x v="175"/>
    <x v="172"/>
    <x v="0"/>
    <x v="0"/>
    <m/>
    <e v="#DIV/0!"/>
    <m/>
    <n v="0"/>
    <m/>
    <m/>
    <m/>
    <n v="0"/>
    <m/>
    <m/>
    <m/>
    <n v="0"/>
    <m/>
    <m/>
    <m/>
    <n v="0"/>
    <m/>
    <m/>
    <m/>
  </r>
  <r>
    <x v="230"/>
    <s v="Поступление займовПоступление прочих займов"/>
    <n v="2011"/>
    <x v="7"/>
    <x v="1"/>
    <x v="2"/>
    <x v="66"/>
    <x v="66"/>
    <x v="176"/>
    <x v="173"/>
    <x v="0"/>
    <x v="0"/>
    <m/>
    <e v="#DIV/0!"/>
    <m/>
    <n v="0"/>
    <m/>
    <m/>
    <m/>
    <n v="0"/>
    <m/>
    <m/>
    <m/>
    <n v="0"/>
    <m/>
    <m/>
    <m/>
    <n v="0"/>
    <m/>
    <m/>
    <m/>
  </r>
  <r>
    <x v="231"/>
    <s v="Возврат займов"/>
    <n v="2011"/>
    <x v="7"/>
    <x v="2"/>
    <x v="2"/>
    <x v="67"/>
    <x v="67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32"/>
    <s v="Расходы по агентскому договоруАвстрийские лотереи (расходы по агентскому договору)"/>
    <n v="2011"/>
    <x v="7"/>
    <x v="2"/>
    <x v="3"/>
    <x v="68"/>
    <x v="68"/>
    <x v="177"/>
    <x v="174"/>
    <x v="0"/>
    <x v="0"/>
    <m/>
    <e v="#DIV/0!"/>
    <m/>
    <n v="0"/>
    <m/>
    <m/>
    <m/>
    <n v="0"/>
    <m/>
    <m/>
    <m/>
    <n v="0"/>
    <m/>
    <m/>
    <m/>
    <n v="0"/>
    <m/>
    <m/>
    <m/>
  </r>
  <r>
    <x v="233"/>
    <s v="Расходы по агентскому договоруРусско-австрийский холдинг (расходы по агентскому договору)"/>
    <n v="2011"/>
    <x v="7"/>
    <x v="2"/>
    <x v="3"/>
    <x v="68"/>
    <x v="68"/>
    <x v="178"/>
    <x v="175"/>
    <x v="0"/>
    <x v="0"/>
    <m/>
    <e v="#DIV/0!"/>
    <m/>
    <n v="0"/>
    <m/>
    <m/>
    <m/>
    <n v="0"/>
    <m/>
    <m/>
    <m/>
    <n v="0"/>
    <m/>
    <m/>
    <m/>
    <n v="0"/>
    <m/>
    <m/>
    <m/>
  </r>
  <r>
    <x v="234"/>
    <s v="Расходы на оплату трудазаработная плата (Администрация)"/>
    <n v="2011"/>
    <x v="7"/>
    <x v="2"/>
    <x v="2"/>
    <x v="32"/>
    <x v="32"/>
    <x v="179"/>
    <x v="176"/>
    <x v="0"/>
    <x v="0"/>
    <m/>
    <e v="#DIV/0!"/>
    <m/>
    <n v="0"/>
    <m/>
    <m/>
    <m/>
    <n v="0"/>
    <m/>
    <m/>
    <m/>
    <n v="0"/>
    <m/>
    <m/>
    <m/>
    <n v="0"/>
    <m/>
    <m/>
    <m/>
  </r>
  <r>
    <x v="235"/>
    <s v="Расходы на оплату трудаНДФЛ (Администрация)"/>
    <n v="2011"/>
    <x v="7"/>
    <x v="2"/>
    <x v="2"/>
    <x v="32"/>
    <x v="32"/>
    <x v="180"/>
    <x v="177"/>
    <x v="0"/>
    <x v="0"/>
    <m/>
    <e v="#DIV/0!"/>
    <m/>
    <n v="0"/>
    <m/>
    <m/>
    <m/>
    <n v="0"/>
    <m/>
    <m/>
    <m/>
    <n v="0"/>
    <m/>
    <m/>
    <m/>
    <n v="0"/>
    <m/>
    <m/>
    <m/>
  </r>
  <r>
    <x v="236"/>
    <s v="Расходы на оплату трудаПрочие выплаты (Администрация)"/>
    <n v="2011"/>
    <x v="7"/>
    <x v="2"/>
    <x v="2"/>
    <x v="32"/>
    <x v="32"/>
    <x v="181"/>
    <x v="178"/>
    <x v="0"/>
    <x v="0"/>
    <m/>
    <e v="#DIV/0!"/>
    <m/>
    <n v="0"/>
    <m/>
    <m/>
    <m/>
    <n v="0"/>
    <m/>
    <m/>
    <m/>
    <n v="0"/>
    <m/>
    <m/>
    <m/>
    <n v="0"/>
    <m/>
    <m/>
    <m/>
  </r>
  <r>
    <x v="237"/>
    <s v="Расходы на оплату трудаПремиальные (Администрация)"/>
    <n v="2011"/>
    <x v="7"/>
    <x v="2"/>
    <x v="2"/>
    <x v="32"/>
    <x v="32"/>
    <x v="182"/>
    <x v="179"/>
    <x v="0"/>
    <x v="0"/>
    <m/>
    <e v="#DIV/0!"/>
    <m/>
    <n v="0"/>
    <m/>
    <m/>
    <m/>
    <n v="0"/>
    <m/>
    <m/>
    <m/>
    <n v="0"/>
    <m/>
    <m/>
    <m/>
    <n v="0"/>
    <m/>
    <m/>
    <m/>
  </r>
  <r>
    <x v="234"/>
    <s v="Расходы на оплату трудазаработная плата (Администрация)"/>
    <n v="2011"/>
    <x v="7"/>
    <x v="2"/>
    <x v="1"/>
    <x v="32"/>
    <x v="32"/>
    <x v="179"/>
    <x v="176"/>
    <x v="0"/>
    <x v="0"/>
    <m/>
    <e v="#DIV/0!"/>
    <m/>
    <n v="0"/>
    <m/>
    <m/>
    <m/>
    <n v="0"/>
    <m/>
    <m/>
    <m/>
    <n v="0"/>
    <m/>
    <m/>
    <m/>
    <n v="0"/>
    <m/>
    <m/>
    <m/>
  </r>
  <r>
    <x v="236"/>
    <s v="Расходы на оплату трудаПрочие выплаты (Администрация)"/>
    <n v="2011"/>
    <x v="7"/>
    <x v="2"/>
    <x v="1"/>
    <x v="32"/>
    <x v="32"/>
    <x v="181"/>
    <x v="178"/>
    <x v="0"/>
    <x v="0"/>
    <m/>
    <e v="#DIV/0!"/>
    <m/>
    <n v="0"/>
    <m/>
    <m/>
    <m/>
    <n v="0"/>
    <m/>
    <m/>
    <m/>
    <n v="0"/>
    <m/>
    <m/>
    <m/>
    <n v="0"/>
    <m/>
    <m/>
    <m/>
  </r>
  <r>
    <x v="237"/>
    <s v="Расходы на оплату трудаПремиальные (Администрация)"/>
    <n v="2011"/>
    <x v="7"/>
    <x v="2"/>
    <x v="1"/>
    <x v="32"/>
    <x v="32"/>
    <x v="182"/>
    <x v="179"/>
    <x v="0"/>
    <x v="0"/>
    <m/>
    <e v="#DIV/0!"/>
    <m/>
    <n v="0"/>
    <m/>
    <m/>
    <m/>
    <n v="0"/>
    <m/>
    <m/>
    <m/>
    <n v="0"/>
    <m/>
    <m/>
    <m/>
    <n v="0"/>
    <m/>
    <m/>
    <m/>
  </r>
  <r>
    <x v="238"/>
    <s v="Расходы на оплату трудаПремиальные (ОМ)"/>
    <n v="2011"/>
    <x v="7"/>
    <x v="2"/>
    <x v="3"/>
    <x v="32"/>
    <x v="32"/>
    <x v="183"/>
    <x v="180"/>
    <x v="0"/>
    <x v="0"/>
    <m/>
    <e v="#DIV/0!"/>
    <m/>
    <n v="0"/>
    <m/>
    <m/>
    <m/>
    <n v="0"/>
    <m/>
    <m/>
    <m/>
    <n v="0"/>
    <m/>
    <m/>
    <m/>
    <n v="0"/>
    <m/>
    <m/>
    <m/>
  </r>
  <r>
    <x v="239"/>
    <s v="Расходы на оплату трудаПремиальные (ОП)"/>
    <n v="2011"/>
    <x v="7"/>
    <x v="2"/>
    <x v="3"/>
    <x v="32"/>
    <x v="32"/>
    <x v="184"/>
    <x v="181"/>
    <x v="0"/>
    <x v="0"/>
    <m/>
    <e v="#DIV/0!"/>
    <m/>
    <n v="0"/>
    <m/>
    <m/>
    <m/>
    <n v="0"/>
    <m/>
    <m/>
    <m/>
    <n v="0"/>
    <m/>
    <m/>
    <m/>
    <n v="0"/>
    <m/>
    <m/>
    <m/>
  </r>
  <r>
    <x v="240"/>
    <s v="Расходы на оплату трудаПремиальные (ИТ)"/>
    <n v="2011"/>
    <x v="7"/>
    <x v="2"/>
    <x v="3"/>
    <x v="32"/>
    <x v="32"/>
    <x v="185"/>
    <x v="182"/>
    <x v="0"/>
    <x v="0"/>
    <m/>
    <e v="#DIV/0!"/>
    <m/>
    <n v="0"/>
    <m/>
    <m/>
    <m/>
    <n v="0"/>
    <m/>
    <m/>
    <m/>
    <n v="0"/>
    <m/>
    <m/>
    <m/>
    <n v="0"/>
    <m/>
    <m/>
    <m/>
  </r>
  <r>
    <x v="241"/>
    <s v="Расходы на оплату трудаПремиальные (ЛЭД)"/>
    <n v="2011"/>
    <x v="7"/>
    <x v="2"/>
    <x v="3"/>
    <x v="32"/>
    <x v="32"/>
    <x v="186"/>
    <x v="183"/>
    <x v="0"/>
    <x v="0"/>
    <m/>
    <e v="#DIV/0!"/>
    <m/>
    <n v="0"/>
    <m/>
    <m/>
    <m/>
    <n v="0"/>
    <m/>
    <m/>
    <m/>
    <n v="0"/>
    <m/>
    <m/>
    <m/>
    <n v="0"/>
    <m/>
    <m/>
    <m/>
  </r>
  <r>
    <x v="242"/>
    <s v="Расходы на оплату трудаПремиальные (ПР)"/>
    <n v="2011"/>
    <x v="7"/>
    <x v="2"/>
    <x v="3"/>
    <x v="32"/>
    <x v="32"/>
    <x v="187"/>
    <x v="184"/>
    <x v="0"/>
    <x v="0"/>
    <m/>
    <e v="#DIV/0!"/>
    <m/>
    <n v="0"/>
    <m/>
    <m/>
    <m/>
    <n v="0"/>
    <m/>
    <m/>
    <m/>
    <n v="0"/>
    <m/>
    <m/>
    <m/>
    <n v="0"/>
    <m/>
    <m/>
    <m/>
  </r>
  <r>
    <x v="243"/>
    <s v="Расходы на оплату трудаПремиальные (ФАО)"/>
    <n v="2011"/>
    <x v="7"/>
    <x v="2"/>
    <x v="3"/>
    <x v="32"/>
    <x v="32"/>
    <x v="188"/>
    <x v="185"/>
    <x v="0"/>
    <x v="0"/>
    <m/>
    <e v="#DIV/0!"/>
    <m/>
    <n v="0"/>
    <m/>
    <m/>
    <m/>
    <n v="0"/>
    <m/>
    <m/>
    <m/>
    <n v="0"/>
    <m/>
    <m/>
    <m/>
    <n v="0"/>
    <m/>
    <m/>
    <m/>
  </r>
  <r>
    <x v="244"/>
    <s v="СтрахованиеДМС (Администрация)"/>
    <n v="2011"/>
    <x v="7"/>
    <x v="2"/>
    <x v="3"/>
    <x v="21"/>
    <x v="21"/>
    <x v="189"/>
    <x v="186"/>
    <x v="0"/>
    <x v="0"/>
    <m/>
    <e v="#DIV/0!"/>
    <m/>
    <n v="0"/>
    <m/>
    <m/>
    <m/>
    <n v="0"/>
    <m/>
    <m/>
    <m/>
    <n v="0"/>
    <m/>
    <m/>
    <m/>
    <n v="0"/>
    <m/>
    <m/>
    <m/>
  </r>
  <r>
    <x v="245"/>
    <s v="Командировочные расходыкомандировочные расходы (Администрация)суточные"/>
    <n v="2011"/>
    <x v="7"/>
    <x v="2"/>
    <x v="3"/>
    <x v="22"/>
    <x v="69"/>
    <x v="190"/>
    <x v="187"/>
    <x v="20"/>
    <x v="20"/>
    <m/>
    <e v="#DIV/0!"/>
    <m/>
    <n v="0"/>
    <m/>
    <m/>
    <m/>
    <n v="0"/>
    <m/>
    <m/>
    <m/>
    <n v="0"/>
    <m/>
    <m/>
    <m/>
    <n v="0"/>
    <m/>
    <m/>
    <m/>
  </r>
  <r>
    <x v="245"/>
    <s v="Командировочные расходыкомандировочные расходы (Администрация)проезд"/>
    <n v="2011"/>
    <x v="7"/>
    <x v="2"/>
    <x v="3"/>
    <x v="22"/>
    <x v="70"/>
    <x v="190"/>
    <x v="187"/>
    <x v="22"/>
    <x v="22"/>
    <m/>
    <e v="#DIV/0!"/>
    <m/>
    <n v="105000"/>
    <n v="35000"/>
    <m/>
    <m/>
    <n v="35000"/>
    <n v="35000"/>
    <m/>
    <m/>
    <n v="70000"/>
    <m/>
    <m/>
    <m/>
    <n v="70000"/>
    <m/>
    <n v="35000"/>
    <m/>
  </r>
  <r>
    <x v="245"/>
    <s v="Командировочные расходыкомандировочные расходы (Администрация)проживание"/>
    <n v="2011"/>
    <x v="7"/>
    <x v="2"/>
    <x v="3"/>
    <x v="22"/>
    <x v="22"/>
    <x v="190"/>
    <x v="187"/>
    <x v="21"/>
    <x v="21"/>
    <m/>
    <e v="#DIV/0!"/>
    <m/>
    <n v="35000"/>
    <m/>
    <m/>
    <m/>
    <n v="0"/>
    <m/>
    <m/>
    <m/>
    <n v="0"/>
    <m/>
    <n v="35000"/>
    <m/>
    <n v="35000"/>
    <m/>
    <m/>
    <m/>
  </r>
  <r>
    <x v="245"/>
    <s v="Командировочные расходыкомандировочные расходы (Администрация)прочие"/>
    <n v="2011"/>
    <x v="7"/>
    <x v="2"/>
    <x v="3"/>
    <x v="22"/>
    <x v="22"/>
    <x v="190"/>
    <x v="187"/>
    <x v="23"/>
    <x v="23"/>
    <m/>
    <e v="#DIV/0!"/>
    <m/>
    <n v="0"/>
    <m/>
    <m/>
    <m/>
    <n v="0"/>
    <m/>
    <m/>
    <m/>
    <n v="0"/>
    <m/>
    <m/>
    <m/>
    <n v="0"/>
    <m/>
    <m/>
    <m/>
  </r>
  <r>
    <x v="246"/>
    <s v="Обучение сотрудниковобучение сотрудников (Администрация)"/>
    <n v="2011"/>
    <x v="7"/>
    <x v="2"/>
    <x v="2"/>
    <x v="31"/>
    <x v="31"/>
    <x v="191"/>
    <x v="188"/>
    <x v="0"/>
    <x v="0"/>
    <m/>
    <e v="#DIV/0!"/>
    <m/>
    <n v="0"/>
    <m/>
    <m/>
    <m/>
    <n v="0"/>
    <m/>
    <m/>
    <m/>
    <n v="0"/>
    <m/>
    <m/>
    <m/>
    <n v="0"/>
    <m/>
    <m/>
    <m/>
  </r>
  <r>
    <x v="246"/>
    <s v="Обучение сотрудниковобучение сотрудников (Администрация)"/>
    <n v="2011"/>
    <x v="7"/>
    <x v="2"/>
    <x v="1"/>
    <x v="31"/>
    <x v="31"/>
    <x v="191"/>
    <x v="188"/>
    <x v="0"/>
    <x v="0"/>
    <m/>
    <e v="#DIV/0!"/>
    <m/>
    <n v="0"/>
    <m/>
    <m/>
    <m/>
    <n v="0"/>
    <m/>
    <m/>
    <m/>
    <n v="0"/>
    <m/>
    <m/>
    <m/>
    <n v="0"/>
    <m/>
    <m/>
    <m/>
  </r>
  <r>
    <x v="247"/>
    <s v="Лицензионная плата OLG за использование игровой системы"/>
    <n v="2011"/>
    <x v="7"/>
    <x v="2"/>
    <x v="3"/>
    <x v="69"/>
    <x v="71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48"/>
    <s v="Консультационные услугиКонсультационные услуги (Администрация)"/>
    <n v="2011"/>
    <x v="7"/>
    <x v="2"/>
    <x v="3"/>
    <x v="20"/>
    <x v="20"/>
    <x v="192"/>
    <x v="189"/>
    <x v="0"/>
    <x v="0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ГСМ"/>
    <n v="2011"/>
    <x v="3"/>
    <x v="2"/>
    <x v="3"/>
    <x v="24"/>
    <x v="24"/>
    <x v="193"/>
    <x v="190"/>
    <x v="24"/>
    <x v="24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Мойка а/м"/>
    <n v="2011"/>
    <x v="3"/>
    <x v="2"/>
    <x v="3"/>
    <x v="24"/>
    <x v="24"/>
    <x v="193"/>
    <x v="190"/>
    <x v="25"/>
    <x v="25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Стоянка а/м"/>
    <n v="2011"/>
    <x v="3"/>
    <x v="2"/>
    <x v="3"/>
    <x v="24"/>
    <x v="24"/>
    <x v="193"/>
    <x v="190"/>
    <x v="26"/>
    <x v="26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Техническое обслуживание"/>
    <n v="2011"/>
    <x v="3"/>
    <x v="2"/>
    <x v="3"/>
    <x v="24"/>
    <x v="24"/>
    <x v="193"/>
    <x v="190"/>
    <x v="27"/>
    <x v="27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Ремонт и шиномонтаж а/м"/>
    <n v="2011"/>
    <x v="3"/>
    <x v="2"/>
    <x v="3"/>
    <x v="24"/>
    <x v="24"/>
    <x v="193"/>
    <x v="190"/>
    <x v="28"/>
    <x v="28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Система безопасности а/м"/>
    <n v="2011"/>
    <x v="3"/>
    <x v="2"/>
    <x v="3"/>
    <x v="24"/>
    <x v="24"/>
    <x v="193"/>
    <x v="190"/>
    <x v="29"/>
    <x v="29"/>
    <m/>
    <e v="#DIV/0!"/>
    <m/>
    <n v="0"/>
    <m/>
    <m/>
    <m/>
    <n v="0"/>
    <m/>
    <m/>
    <m/>
    <n v="0"/>
    <m/>
    <m/>
    <m/>
    <n v="0"/>
    <m/>
    <m/>
    <m/>
  </r>
  <r>
    <x v="249"/>
    <s v="Содержание автотранспортаСодержание автотранспорта (ЛЭД)Материалы для обслуживания а/м"/>
    <n v="2011"/>
    <x v="3"/>
    <x v="2"/>
    <x v="3"/>
    <x v="24"/>
    <x v="24"/>
    <x v="193"/>
    <x v="190"/>
    <x v="30"/>
    <x v="23"/>
    <m/>
    <e v="#DIV/0!"/>
    <m/>
    <n v="0"/>
    <m/>
    <m/>
    <m/>
    <n v="0"/>
    <m/>
    <m/>
    <m/>
    <n v="0"/>
    <m/>
    <m/>
    <m/>
    <n v="0"/>
    <m/>
    <m/>
    <m/>
  </r>
  <r>
    <x v="250"/>
    <s v="Представительские расходыпредставительские расходы (Администрация)"/>
    <n v="2011"/>
    <x v="7"/>
    <x v="2"/>
    <x v="3"/>
    <x v="26"/>
    <x v="26"/>
    <x v="194"/>
    <x v="191"/>
    <x v="0"/>
    <x v="0"/>
    <m/>
    <e v="#DIV/0!"/>
    <m/>
    <n v="0"/>
    <m/>
    <m/>
    <m/>
    <n v="0"/>
    <m/>
    <m/>
    <m/>
    <n v="0"/>
    <m/>
    <m/>
    <m/>
    <n v="0"/>
    <m/>
    <m/>
    <m/>
  </r>
  <r>
    <x v="251"/>
    <s v="Списание МПЗСписание МПЗ (Администрация)"/>
    <n v="2011"/>
    <x v="7"/>
    <x v="2"/>
    <x v="1"/>
    <x v="30"/>
    <x v="30"/>
    <x v="195"/>
    <x v="192"/>
    <x v="0"/>
    <x v="0"/>
    <m/>
    <e v="#DIV/0!"/>
    <m/>
    <n v="0"/>
    <m/>
    <m/>
    <m/>
    <n v="0"/>
    <m/>
    <m/>
    <m/>
    <n v="0"/>
    <m/>
    <m/>
    <m/>
    <n v="0"/>
    <m/>
    <m/>
    <m/>
  </r>
  <r>
    <x v="252"/>
    <s v="Покупка МПЗПокупка МПЗ (Администрация)"/>
    <n v="2011"/>
    <x v="7"/>
    <x v="2"/>
    <x v="2"/>
    <x v="29"/>
    <x v="29"/>
    <x v="196"/>
    <x v="193"/>
    <x v="0"/>
    <x v="0"/>
    <m/>
    <e v="#DIV/0!"/>
    <m/>
    <n v="0"/>
    <m/>
    <m/>
    <m/>
    <n v="0"/>
    <m/>
    <m/>
    <m/>
    <n v="0"/>
    <m/>
    <m/>
    <m/>
    <n v="0"/>
    <m/>
    <m/>
    <m/>
  </r>
  <r>
    <x v="253"/>
    <s v="Информационная поддержка Информационная поддержка (Администрация)"/>
    <n v="2011"/>
    <x v="7"/>
    <x v="2"/>
    <x v="3"/>
    <x v="28"/>
    <x v="28"/>
    <x v="197"/>
    <x v="194"/>
    <x v="0"/>
    <x v="0"/>
    <m/>
    <e v="#DIV/0!"/>
    <m/>
    <n v="0"/>
    <m/>
    <m/>
    <m/>
    <n v="0"/>
    <m/>
    <m/>
    <m/>
    <n v="0"/>
    <m/>
    <m/>
    <m/>
    <n v="0"/>
    <m/>
    <m/>
    <m/>
  </r>
  <r>
    <x v="254"/>
    <s v="Инвестиционные затраты приобретение  оборудования/имущества (Администрация)Приобретение компьютерного оборудования/имущества (Администрация)"/>
    <n v="2011"/>
    <x v="7"/>
    <x v="2"/>
    <x v="2"/>
    <x v="27"/>
    <x v="27"/>
    <x v="198"/>
    <x v="195"/>
    <x v="75"/>
    <x v="75"/>
    <m/>
    <e v="#DIV/0!"/>
    <m/>
    <n v="0"/>
    <m/>
    <m/>
    <m/>
    <n v="0"/>
    <m/>
    <m/>
    <m/>
    <n v="0"/>
    <m/>
    <m/>
    <m/>
    <n v="0"/>
    <m/>
    <m/>
    <m/>
  </r>
  <r>
    <x v="254"/>
    <s v="Инвестиционные затраты приобретение  оборудования/имущества (Администрация)Приобретение прочего оборудования/имущества (Администрация)"/>
    <n v="2011"/>
    <x v="7"/>
    <x v="2"/>
    <x v="2"/>
    <x v="27"/>
    <x v="27"/>
    <x v="198"/>
    <x v="195"/>
    <x v="76"/>
    <x v="76"/>
    <m/>
    <e v="#DIV/0!"/>
    <m/>
    <n v="0"/>
    <m/>
    <m/>
    <m/>
    <n v="0"/>
    <m/>
    <m/>
    <m/>
    <n v="0"/>
    <m/>
    <m/>
    <m/>
    <n v="0"/>
    <m/>
    <m/>
    <m/>
  </r>
  <r>
    <x v="254"/>
    <s v="Инвестиционные затраты приобретение  оборудования/имущества (Администрация)Монтаж оборудования/имущества (Администрация)"/>
    <n v="2011"/>
    <x v="7"/>
    <x v="2"/>
    <x v="2"/>
    <x v="27"/>
    <x v="27"/>
    <x v="198"/>
    <x v="195"/>
    <x v="77"/>
    <x v="77"/>
    <m/>
    <e v="#DIV/0!"/>
    <m/>
    <n v="0"/>
    <m/>
    <m/>
    <m/>
    <n v="0"/>
    <m/>
    <m/>
    <m/>
    <n v="0"/>
    <m/>
    <m/>
    <m/>
    <n v="0"/>
    <m/>
    <m/>
    <m/>
  </r>
  <r>
    <x v="255"/>
    <s v="Почтовые расходыПрочая рассылка документации (Администрация)"/>
    <n v="2011"/>
    <x v="7"/>
    <x v="2"/>
    <x v="3"/>
    <x v="34"/>
    <x v="34"/>
    <x v="199"/>
    <x v="196"/>
    <x v="0"/>
    <x v="0"/>
    <m/>
    <e v="#DIV/0!"/>
    <m/>
    <n v="0"/>
    <m/>
    <m/>
    <m/>
    <n v="0"/>
    <m/>
    <m/>
    <m/>
    <n v="0"/>
    <m/>
    <m/>
    <m/>
    <n v="0"/>
    <m/>
    <m/>
    <m/>
  </r>
  <r>
    <x v="256"/>
    <s v="Затраты на новые проекты"/>
    <n v="2011"/>
    <x v="7"/>
    <x v="2"/>
    <x v="3"/>
    <x v="70"/>
    <x v="72"/>
    <x v="2"/>
    <x v="2"/>
    <x v="0"/>
    <x v="0"/>
    <m/>
    <e v="#DIV/0!"/>
    <m/>
    <n v="0"/>
    <m/>
    <m/>
    <m/>
    <n v="0"/>
    <m/>
    <m/>
    <m/>
    <n v="0"/>
    <m/>
    <m/>
    <m/>
    <n v="0"/>
    <m/>
    <m/>
    <m/>
  </r>
  <r>
    <x v="257"/>
    <s v="Прочие расходыпрочие расходы (Администрация)компенсация за аренду личного а/м (Администрация)"/>
    <n v="2011"/>
    <x v="7"/>
    <x v="2"/>
    <x v="3"/>
    <x v="35"/>
    <x v="35"/>
    <x v="200"/>
    <x v="197"/>
    <x v="78"/>
    <x v="78"/>
    <m/>
    <e v="#DIV/0!"/>
    <m/>
    <n v="0"/>
    <m/>
    <m/>
    <m/>
    <n v="0"/>
    <m/>
    <m/>
    <m/>
    <n v="0"/>
    <m/>
    <m/>
    <m/>
    <n v="0"/>
    <m/>
    <m/>
    <m/>
  </r>
  <r>
    <x v="257"/>
    <s v="Прочие расходыпрочие расходы (Администрация)прочие расходы отдела (Администрация)"/>
    <n v="2011"/>
    <x v="7"/>
    <x v="2"/>
    <x v="3"/>
    <x v="35"/>
    <x v="35"/>
    <x v="200"/>
    <x v="197"/>
    <x v="79"/>
    <x v="79"/>
    <m/>
    <e v="#DIV/0!"/>
    <m/>
    <n v="0"/>
    <m/>
    <m/>
    <m/>
    <n v="0"/>
    <m/>
    <m/>
    <m/>
    <n v="0"/>
    <m/>
    <m/>
    <m/>
    <n v="0"/>
    <m/>
    <m/>
    <m/>
  </r>
  <r>
    <x v="257"/>
    <s v="Прочие расходыпрочие расходы (Администрация)прочие расходы отдела (Администрация)"/>
    <n v="2011"/>
    <x v="7"/>
    <x v="2"/>
    <x v="3"/>
    <x v="35"/>
    <x v="35"/>
    <x v="200"/>
    <x v="197"/>
    <x v="79"/>
    <x v="79"/>
    <m/>
    <e v="#DIV/0!"/>
    <m/>
    <n v="0"/>
    <m/>
    <m/>
    <m/>
    <n v="0"/>
    <m/>
    <m/>
    <m/>
    <n v="0"/>
    <m/>
    <m/>
    <m/>
    <n v="0"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  <r>
    <x v="258"/>
    <m/>
    <m/>
    <x v="4"/>
    <x v="0"/>
    <x v="4"/>
    <x v="36"/>
    <x v="36"/>
    <x v="2"/>
    <x v="41"/>
    <x v="0"/>
    <x v="40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Данные" showMissing="0" updatedVersion="3" minRefreshableVersion="3" showMemberPropertyTips="0" rowGrandTotals="0" itemPrintTitles="1" createdVersion="3" indent="0" compact="0" compactData="0" gridDropZones="1">
  <location ref="A7:W334" firstHeaderRow="1" firstDataRow="2" firstDataCol="7" rowPageCount="2" colPageCount="1"/>
  <pivotFields count="29">
    <pivotField compact="0" outline="0" subtotalTop="0" showAll="0" includeNewItemsInFilter="1"/>
    <pivotField axis="axisPage" compact="0" outline="0" subtotalTop="0" showAll="0" includeNewItemsInFilter="1">
      <items count="13">
        <item m="1" x="8"/>
        <item x="6"/>
        <item x="3"/>
        <item m="1" x="9"/>
        <item m="1" x="11"/>
        <item x="5"/>
        <item x="1"/>
        <item x="4"/>
        <item x="2"/>
        <item x="0"/>
        <item x="7"/>
        <item m="1" x="10"/>
        <item t="default"/>
      </items>
    </pivotField>
    <pivotField axis="axisRow" compact="0" outline="0" subtotalTop="0" showAll="0" includeNewItemsInFilter="1">
      <items count="6">
        <item x="1"/>
        <item x="2"/>
        <item x="0"/>
        <item m="1" x="3"/>
        <item m="1" x="4"/>
        <item t="default"/>
      </items>
    </pivotField>
    <pivotField axis="axisPage" compact="0" outline="0" showAll="0" defaultSubtotal="0">
      <items count="5">
        <item h="1" x="2"/>
        <item x="1"/>
        <item x="3"/>
        <item h="1" x="0"/>
        <item h="1" x="4"/>
      </items>
    </pivotField>
    <pivotField axis="axisRow" compact="0" outline="0" subtotalTop="0" showAll="0" includeNewItemsInFilter="1" sortType="ascending">
      <items count="88">
        <item x="45"/>
        <item x="57"/>
        <item x="56"/>
        <item x="16"/>
        <item x="62"/>
        <item x="55"/>
        <item x="54"/>
        <item m="1" x="71"/>
        <item x="59"/>
        <item x="58"/>
        <item x="67"/>
        <item x="63"/>
        <item x="7"/>
        <item x="6"/>
        <item x="5"/>
        <item x="3"/>
        <item m="1" x="81"/>
        <item x="12"/>
        <item m="1" x="77"/>
        <item x="19"/>
        <item x="70"/>
        <item x="37"/>
        <item x="14"/>
        <item x="27"/>
        <item x="28"/>
        <item x="1"/>
        <item m="1" x="78"/>
        <item m="1" x="76"/>
        <item x="22"/>
        <item x="9"/>
        <item x="20"/>
        <item x="11"/>
        <item x="2"/>
        <item x="69"/>
        <item m="1" x="75"/>
        <item x="10"/>
        <item m="1" x="74"/>
        <item x="61"/>
        <item x="33"/>
        <item m="1" x="82"/>
        <item m="1" x="72"/>
        <item x="23"/>
        <item x="31"/>
        <item m="1" x="73"/>
        <item x="43"/>
        <item x="65"/>
        <item x="29"/>
        <item x="64"/>
        <item x="66"/>
        <item m="1" x="79"/>
        <item x="34"/>
        <item x="26"/>
        <item x="4"/>
        <item x="52"/>
        <item x="46"/>
        <item x="60"/>
        <item x="35"/>
        <item m="1" x="86"/>
        <item x="32"/>
        <item x="44"/>
        <item x="25"/>
        <item x="68"/>
        <item x="18"/>
        <item x="17"/>
        <item x="50"/>
        <item x="24"/>
        <item x="41"/>
        <item x="42"/>
        <item x="15"/>
        <item x="30"/>
        <item m="1" x="84"/>
        <item m="1" x="85"/>
        <item m="1" x="80"/>
        <item m="1" x="83"/>
        <item x="21"/>
        <item x="40"/>
        <item x="13"/>
        <item x="48"/>
        <item x="49"/>
        <item x="38"/>
        <item x="47"/>
        <item x="51"/>
        <item x="53"/>
        <item x="39"/>
        <item x="8"/>
        <item x="0"/>
        <item x="36"/>
        <item t="default"/>
      </items>
    </pivotField>
    <pivotField axis="axisRow" compact="0" outline="0" subtotalTop="0" showAll="0" includeNewItemsInFilter="1" defaultSubtotal="0">
      <items count="98">
        <item x="18"/>
        <item m="1" x="91"/>
        <item x="57"/>
        <item x="56"/>
        <item m="1" x="93"/>
        <item x="64"/>
        <item x="0"/>
        <item m="1" x="87"/>
        <item x="22"/>
        <item m="1" x="95"/>
        <item x="9"/>
        <item x="51"/>
        <item x="47"/>
        <item m="1" x="78"/>
        <item m="1" x="74"/>
        <item m="1" x="92"/>
        <item m="1" x="86"/>
        <item m="1" x="94"/>
        <item x="11"/>
        <item x="39"/>
        <item x="40"/>
        <item x="12"/>
        <item m="1" x="76"/>
        <item x="44"/>
        <item x="25"/>
        <item m="1" x="84"/>
        <item x="3"/>
        <item x="26"/>
        <item x="28"/>
        <item x="55"/>
        <item x="21"/>
        <item x="29"/>
        <item x="30"/>
        <item x="27"/>
        <item x="43"/>
        <item x="71"/>
        <item x="66"/>
        <item x="67"/>
        <item x="4"/>
        <item m="1" x="85"/>
        <item m="1" x="83"/>
        <item x="54"/>
        <item x="41"/>
        <item m="1" x="96"/>
        <item x="60"/>
        <item x="46"/>
        <item x="53"/>
        <item x="37"/>
        <item m="1" x="79"/>
        <item x="7"/>
        <item x="6"/>
        <item x="5"/>
        <item x="32"/>
        <item x="33"/>
        <item m="1" x="97"/>
        <item x="45"/>
        <item x="1"/>
        <item m="1" x="88"/>
        <item m="1" x="77"/>
        <item x="63"/>
        <item m="1" x="73"/>
        <item x="61"/>
        <item m="1" x="82"/>
        <item x="65"/>
        <item m="1" x="75"/>
        <item x="42"/>
        <item x="23"/>
        <item x="31"/>
        <item x="36"/>
        <item m="1" x="90"/>
        <item x="19"/>
        <item m="1" x="89"/>
        <item x="2"/>
        <item m="1" x="80"/>
        <item x="52"/>
        <item m="1" x="81"/>
        <item x="10"/>
        <item x="50"/>
        <item x="8"/>
        <item x="13"/>
        <item x="14"/>
        <item x="15"/>
        <item x="17"/>
        <item x="20"/>
        <item x="24"/>
        <item x="34"/>
        <item x="35"/>
        <item x="38"/>
        <item x="48"/>
        <item x="49"/>
        <item x="58"/>
        <item x="59"/>
        <item x="62"/>
        <item x="68"/>
        <item x="72"/>
        <item x="16"/>
        <item x="69"/>
        <item x="70"/>
      </items>
    </pivotField>
    <pivotField axis="axisRow" compact="0" outline="0" subtotalTop="0" showAll="0" includeNewItemsInFilter="1" sortType="ascending" defaultSubtotal="0">
      <items count="251">
        <item x="5"/>
        <item x="0"/>
        <item x="6"/>
        <item x="4"/>
        <item x="1"/>
        <item x="3"/>
        <item m="1" x="223"/>
        <item m="1" x="218"/>
        <item x="177"/>
        <item x="10"/>
        <item x="145"/>
        <item x="119"/>
        <item x="51"/>
        <item x="60"/>
        <item x="118"/>
        <item m="1" x="248"/>
        <item x="102"/>
        <item x="189"/>
        <item x="103"/>
        <item x="64"/>
        <item m="1" x="231"/>
        <item x="12"/>
        <item x="13"/>
        <item x="75"/>
        <item x="170"/>
        <item x="89"/>
        <item m="1" x="241"/>
        <item x="46"/>
        <item x="120"/>
        <item m="1" x="214"/>
        <item m="1" x="222"/>
        <item m="1" x="250"/>
        <item m="1" x="215"/>
        <item m="1" x="242"/>
        <item x="137"/>
        <item m="1" x="224"/>
        <item m="1" x="230"/>
        <item m="1" x="208"/>
        <item x="179"/>
        <item x="131"/>
        <item x="70"/>
        <item m="1" x="245"/>
        <item x="29"/>
        <item x="32"/>
        <item x="96"/>
        <item x="147"/>
        <item x="115"/>
        <item x="117"/>
        <item x="116"/>
        <item x="197"/>
        <item x="110"/>
        <item m="1" x="211"/>
        <item x="21"/>
        <item x="22"/>
        <item x="93"/>
        <item x="156"/>
        <item x="55"/>
        <item x="190"/>
        <item x="111"/>
        <item x="50"/>
        <item m="1" x="232"/>
        <item x="14"/>
        <item x="15"/>
        <item x="84"/>
        <item x="150"/>
        <item x="158"/>
        <item x="52"/>
        <item x="192"/>
        <item m="1" x="225"/>
        <item x="11"/>
        <item x="151"/>
        <item x="138"/>
        <item x="163"/>
        <item x="139"/>
        <item x="160"/>
        <item x="112"/>
        <item x="7"/>
        <item x="8"/>
        <item x="9"/>
        <item x="164"/>
        <item x="166"/>
        <item x="173"/>
        <item x="134"/>
        <item x="73"/>
        <item m="1" x="217"/>
        <item x="35"/>
        <item x="36"/>
        <item x="99"/>
        <item x="172"/>
        <item x="168"/>
        <item x="180"/>
        <item x="132"/>
        <item x="71"/>
        <item x="30"/>
        <item x="33"/>
        <item x="97"/>
        <item x="148"/>
        <item m="1" x="240"/>
        <item m="1" x="238"/>
        <item x="191"/>
        <item x="130"/>
        <item x="69"/>
        <item m="1" x="227"/>
        <item x="27"/>
        <item x="28"/>
        <item x="95"/>
        <item x="152"/>
        <item x="76"/>
        <item m="1" x="210"/>
        <item x="174"/>
        <item m="1" x="213"/>
        <item x="42"/>
        <item x="88"/>
        <item x="82"/>
        <item x="162"/>
        <item x="54"/>
        <item x="167"/>
        <item x="126"/>
        <item x="128"/>
        <item x="127"/>
        <item x="196"/>
        <item x="122"/>
        <item x="66"/>
        <item m="1" x="220"/>
        <item x="23"/>
        <item x="25"/>
        <item x="91"/>
        <item x="154"/>
        <item x="175"/>
        <item x="176"/>
        <item x="194"/>
        <item x="121"/>
        <item x="65"/>
        <item m="1" x="234"/>
        <item x="17"/>
        <item x="18"/>
        <item x="90"/>
        <item x="171"/>
        <item x="182"/>
        <item x="185"/>
        <item x="186"/>
        <item m="1" x="221"/>
        <item x="183"/>
        <item x="184"/>
        <item x="187"/>
        <item x="188"/>
        <item m="1" x="243"/>
        <item x="80"/>
        <item x="198"/>
        <item x="124"/>
        <item x="68"/>
        <item m="1" x="246"/>
        <item x="19"/>
        <item x="20"/>
        <item x="94"/>
        <item x="153"/>
        <item x="125"/>
        <item x="87"/>
        <item m="1" x="216"/>
        <item x="77"/>
        <item x="140"/>
        <item x="141"/>
        <item x="161"/>
        <item x="146"/>
        <item x="47"/>
        <item x="199"/>
        <item x="135"/>
        <item x="45"/>
        <item m="1" x="236"/>
        <item x="39"/>
        <item x="38"/>
        <item x="100"/>
        <item x="144"/>
        <item x="59"/>
        <item x="63"/>
        <item x="181"/>
        <item x="133"/>
        <item x="72"/>
        <item m="1" x="229"/>
        <item x="31"/>
        <item x="34"/>
        <item x="98"/>
        <item x="149"/>
        <item x="83"/>
        <item x="200"/>
        <item x="136"/>
        <item x="74"/>
        <item m="1" x="235"/>
        <item x="40"/>
        <item x="41"/>
        <item x="101"/>
        <item x="157"/>
        <item x="86"/>
        <item m="1" x="247"/>
        <item x="37"/>
        <item x="143"/>
        <item x="78"/>
        <item x="79"/>
        <item x="85"/>
        <item m="1" x="228"/>
        <item x="58"/>
        <item x="62"/>
        <item m="1" x="205"/>
        <item x="178"/>
        <item m="1" x="219"/>
        <item x="193"/>
        <item x="16"/>
        <item m="1" x="249"/>
        <item m="1" x="233"/>
        <item m="1" x="244"/>
        <item x="195"/>
        <item x="123"/>
        <item x="67"/>
        <item m="1" x="209"/>
        <item x="24"/>
        <item x="26"/>
        <item x="92"/>
        <item x="155"/>
        <item m="1" x="207"/>
        <item x="169"/>
        <item x="81"/>
        <item x="48"/>
        <item x="49"/>
        <item x="113"/>
        <item x="114"/>
        <item m="1" x="206"/>
        <item x="57"/>
        <item x="104"/>
        <item x="107"/>
        <item x="109"/>
        <item x="108"/>
        <item x="106"/>
        <item x="105"/>
        <item x="165"/>
        <item x="53"/>
        <item x="43"/>
        <item x="44"/>
        <item m="1" x="226"/>
        <item m="1" x="239"/>
        <item m="1" x="201"/>
        <item x="61"/>
        <item m="1" x="204"/>
        <item x="129"/>
        <item m="1" x="212"/>
        <item m="1" x="202"/>
        <item m="1" x="237"/>
        <item x="56"/>
        <item x="159"/>
        <item x="142"/>
        <item m="1" x="203"/>
        <item x="2"/>
      </items>
    </pivotField>
    <pivotField axis="axisRow" compact="0" outline="0" subtotalTop="0" showAll="0" includeNewItemsInFilter="1" defaultSubtotal="0">
      <items count="198">
        <item x="2"/>
        <item x="0"/>
        <item x="3"/>
        <item x="1"/>
        <item x="118"/>
        <item x="87"/>
        <item x="55"/>
        <item x="143"/>
        <item x="156"/>
        <item x="185"/>
        <item x="182"/>
        <item x="184"/>
        <item x="179"/>
        <item x="148"/>
        <item x="109"/>
        <item x="49"/>
        <item x="82"/>
        <item x="187"/>
        <item x="52"/>
        <item x="51"/>
        <item x="117"/>
        <item x="147"/>
        <item x="131"/>
        <item x="70"/>
        <item x="96"/>
        <item x="178"/>
        <item x="100"/>
        <item x="154"/>
        <item x="108"/>
        <item x="21"/>
        <item x="91"/>
        <item x="194"/>
        <item x="77"/>
        <item x="76"/>
        <item x="137"/>
        <item x="157"/>
        <item x="47"/>
        <item x="48"/>
        <item x="116"/>
        <item x="45"/>
        <item x="141"/>
        <item x="150"/>
        <item x="128"/>
        <item x="67"/>
        <item x="93"/>
        <item x="188"/>
        <item x="151"/>
        <item x="122"/>
        <item x="66"/>
        <item x="92"/>
        <item x="195"/>
        <item x="42"/>
        <item x="140"/>
        <item x="168"/>
        <item x="119"/>
        <item x="63"/>
        <item x="88"/>
        <item x="191"/>
        <item x="135"/>
        <item x="138"/>
        <item x="139"/>
        <item x="115"/>
        <item x="113"/>
        <item x="114"/>
        <item x="152"/>
        <item x="120"/>
        <item x="64"/>
        <item x="22"/>
        <item x="89"/>
        <item x="193"/>
        <item x="153"/>
        <item x="121"/>
        <item x="65"/>
        <item x="90"/>
        <item x="192"/>
        <item x="78"/>
        <item x="60"/>
        <item x="158"/>
        <item x="110"/>
        <item x="54"/>
        <item x="50"/>
        <item x="57"/>
        <item x="53"/>
        <item x="144"/>
        <item x="81"/>
        <item x="46"/>
        <item x="142"/>
        <item x="133"/>
        <item x="44"/>
        <item x="98"/>
        <item x="196"/>
        <item x="58"/>
        <item x="127"/>
        <item x="43"/>
        <item x="164"/>
        <item x="169"/>
        <item x="132"/>
        <item x="71"/>
        <item x="97"/>
        <item x="170"/>
        <item x="83"/>
        <item x="80"/>
        <item x="86"/>
        <item x="163"/>
        <item x="75"/>
        <item x="74"/>
        <item x="166"/>
        <item x="161"/>
        <item x="172"/>
        <item x="173"/>
        <item x="145"/>
        <item x="129"/>
        <item x="68"/>
        <item x="94"/>
        <item x="176"/>
        <item x="159"/>
        <item x="85"/>
        <item x="123"/>
        <item x="79"/>
        <item x="56"/>
        <item x="111"/>
        <item x="112"/>
        <item x="162"/>
        <item x="167"/>
        <item x="101"/>
        <item x="62"/>
        <item x="73"/>
        <item x="186"/>
        <item x="59"/>
        <item x="61"/>
        <item x="84"/>
        <item x="41"/>
        <item x="165"/>
        <item x="6"/>
        <item x="136"/>
        <item x="160"/>
        <item x="183"/>
        <item x="4"/>
        <item x="124"/>
        <item x="125"/>
        <item x="126"/>
        <item x="8"/>
        <item x="9"/>
        <item x="10"/>
        <item x="12"/>
        <item x="13"/>
        <item x="14"/>
        <item x="15"/>
        <item x="17"/>
        <item x="18"/>
        <item x="19"/>
        <item x="20"/>
        <item x="23"/>
        <item x="24"/>
        <item x="35"/>
        <item x="36"/>
        <item x="37"/>
        <item x="7"/>
        <item x="40"/>
        <item x="171"/>
        <item x="25"/>
        <item x="26"/>
        <item x="27"/>
        <item x="28"/>
        <item x="29"/>
        <item x="30"/>
        <item x="31"/>
        <item x="32"/>
        <item x="69"/>
        <item x="95"/>
        <item x="130"/>
        <item x="146"/>
        <item x="177"/>
        <item x="5"/>
        <item x="11"/>
        <item x="16"/>
        <item x="38"/>
        <item x="39"/>
        <item x="72"/>
        <item x="99"/>
        <item x="102"/>
        <item x="103"/>
        <item x="104"/>
        <item x="105"/>
        <item x="106"/>
        <item x="107"/>
        <item x="134"/>
        <item x="149"/>
        <item x="155"/>
        <item x="174"/>
        <item x="175"/>
        <item x="189"/>
        <item x="190"/>
        <item x="197"/>
        <item x="33"/>
        <item x="34"/>
        <item x="180"/>
        <item x="181"/>
      </items>
    </pivotField>
    <pivotField axis="axisRow" compact="0" outline="0" subtotalTop="0" showAll="0" includeNewItemsInFilter="1" sortType="ascending" defaultSubtotal="0">
      <items count="117">
        <item x="74"/>
        <item x="24"/>
        <item m="1" x="99"/>
        <item m="1" x="83"/>
        <item m="1" x="80"/>
        <item m="1" x="106"/>
        <item m="1" x="94"/>
        <item m="1" x="109"/>
        <item x="17"/>
        <item m="1" x="114"/>
        <item x="19"/>
        <item x="18"/>
        <item m="1" x="101"/>
        <item x="16"/>
        <item x="15"/>
        <item m="1" x="100"/>
        <item x="3"/>
        <item m="1" x="113"/>
        <item m="1" x="112"/>
        <item x="4"/>
        <item m="1" x="115"/>
        <item x="2"/>
        <item m="1" x="104"/>
        <item x="1"/>
        <item x="78"/>
        <item x="66"/>
        <item x="44"/>
        <item m="1" x="96"/>
        <item x="37"/>
        <item x="39"/>
        <item x="49"/>
        <item x="72"/>
        <item x="30"/>
        <item x="57"/>
        <item x="55"/>
        <item x="54"/>
        <item m="1" x="82"/>
        <item x="51"/>
        <item x="52"/>
        <item x="56"/>
        <item x="53"/>
        <item x="25"/>
        <item x="77"/>
        <item x="62"/>
        <item x="43"/>
        <item m="1" x="107"/>
        <item x="33"/>
        <item x="36"/>
        <item x="48"/>
        <item x="70"/>
        <item x="7"/>
        <item x="73"/>
        <item m="1" x="88"/>
        <item m="1" x="87"/>
        <item m="1" x="89"/>
        <item m="1" x="95"/>
        <item m="1" x="84"/>
        <item m="1" x="92"/>
        <item x="5"/>
        <item m="1" x="111"/>
        <item m="1" x="85"/>
        <item m="1" x="102"/>
        <item x="12"/>
        <item m="1" x="93"/>
        <item x="75"/>
        <item x="60"/>
        <item x="41"/>
        <item m="1" x="105"/>
        <item x="31"/>
        <item x="34"/>
        <item x="46"/>
        <item x="68"/>
        <item x="58"/>
        <item x="63"/>
        <item x="65"/>
        <item x="64"/>
        <item x="76"/>
        <item x="61"/>
        <item x="42"/>
        <item m="1" x="110"/>
        <item x="32"/>
        <item x="35"/>
        <item x="47"/>
        <item x="69"/>
        <item x="59"/>
        <item x="22"/>
        <item x="21"/>
        <item x="6"/>
        <item x="8"/>
        <item x="14"/>
        <item x="23"/>
        <item m="1" x="86"/>
        <item x="79"/>
        <item x="67"/>
        <item x="45"/>
        <item m="1" x="103"/>
        <item x="38"/>
        <item x="40"/>
        <item x="50"/>
        <item x="71"/>
        <item m="1" x="108"/>
        <item x="11"/>
        <item x="10"/>
        <item x="9"/>
        <item m="1" x="81"/>
        <item m="1" x="98"/>
        <item x="28"/>
        <item x="29"/>
        <item x="26"/>
        <item m="1" x="91"/>
        <item x="13"/>
        <item x="20"/>
        <item x="27"/>
        <item m="1" x="97"/>
        <item m="1" x="116"/>
        <item m="1" x="90"/>
        <item x="0"/>
      </items>
    </pivotField>
    <pivotField axis="axisRow" compact="0" outline="0" subtotalTop="0" showAll="0" includeNewItemsInFilter="1" defaultSubtotal="0">
      <items count="80">
        <item x="0"/>
        <item x="27"/>
        <item x="21"/>
        <item x="11"/>
        <item x="10"/>
        <item x="9"/>
        <item x="6"/>
        <item x="8"/>
        <item x="26"/>
        <item x="28"/>
        <item x="29"/>
        <item x="25"/>
        <item x="68"/>
        <item x="60"/>
        <item x="41"/>
        <item x="46"/>
        <item x="75"/>
        <item x="20"/>
        <item x="70"/>
        <item x="62"/>
        <item x="43"/>
        <item x="48"/>
        <item x="77"/>
        <item x="58"/>
        <item x="53"/>
        <item x="55"/>
        <item x="54"/>
        <item x="56"/>
        <item x="57"/>
        <item x="14"/>
        <item x="69"/>
        <item x="61"/>
        <item x="42"/>
        <item x="47"/>
        <item x="76"/>
        <item x="23"/>
        <item x="7"/>
        <item x="24"/>
        <item x="1"/>
        <item x="59"/>
        <item x="63"/>
        <item x="65"/>
        <item x="64"/>
        <item x="13"/>
        <item x="22"/>
        <item x="40"/>
        <item x="2"/>
        <item x="12"/>
        <item x="44"/>
        <item x="45"/>
        <item x="49"/>
        <item x="50"/>
        <item x="66"/>
        <item x="67"/>
        <item x="71"/>
        <item x="72"/>
        <item x="73"/>
        <item x="74"/>
        <item x="78"/>
        <item x="79"/>
        <item x="30"/>
        <item x="31"/>
        <item x="32"/>
        <item x="33"/>
        <item x="34"/>
        <item x="35"/>
        <item x="36"/>
        <item x="37"/>
        <item x="38"/>
        <item x="39"/>
        <item x="51"/>
        <item x="52"/>
        <item x="3"/>
        <item x="4"/>
        <item x="5"/>
        <item x="15"/>
        <item x="16"/>
        <item x="17"/>
        <item x="18"/>
        <item x="19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</pivotFields>
  <rowFields count="7">
    <field x="2"/>
    <field x="4"/>
    <field x="5"/>
    <field x="6"/>
    <field x="7"/>
    <field x="8"/>
    <field x="9"/>
  </rowFields>
  <rowItems count="326">
    <i>
      <x/>
      <x v="6"/>
      <x v="41"/>
      <x v="73"/>
      <x v="34"/>
      <x v="116"/>
      <x/>
    </i>
    <i r="3">
      <x v="160"/>
      <x v="59"/>
      <x v="116"/>
      <x/>
    </i>
    <i r="3">
      <x v="161"/>
      <x v="60"/>
      <x v="116"/>
      <x/>
    </i>
    <i r="3">
      <x v="173"/>
      <x v="91"/>
      <x v="116"/>
      <x/>
    </i>
    <i r="3">
      <x v="248"/>
      <x v="52"/>
      <x v="116"/>
      <x/>
    </i>
    <i t="default" r="1">
      <x v="6"/>
    </i>
    <i r="1">
      <x v="15"/>
      <x v="26"/>
      <x v="1"/>
      <x v="1"/>
      <x v="116"/>
      <x/>
    </i>
    <i r="3">
      <x v="3"/>
      <x v="137"/>
      <x v="116"/>
      <x/>
    </i>
    <i r="3">
      <x v="4"/>
      <x v="3"/>
      <x v="116"/>
      <x/>
    </i>
    <i r="3">
      <x v="5"/>
      <x v="2"/>
      <x v="116"/>
      <x/>
    </i>
    <i t="default" r="1">
      <x v="15"/>
    </i>
    <i r="1">
      <x v="54"/>
      <x v="45"/>
      <x v="16"/>
      <x v="26"/>
      <x v="116"/>
      <x/>
    </i>
    <i r="3">
      <x v="34"/>
      <x v="58"/>
      <x v="116"/>
      <x/>
    </i>
    <i r="3">
      <x v="71"/>
      <x v="134"/>
      <x v="116"/>
      <x/>
    </i>
    <i r="3">
      <x v="173"/>
      <x v="91"/>
      <x v="116"/>
      <x/>
    </i>
    <i t="default" r="1">
      <x v="54"/>
    </i>
    <i t="default">
      <x/>
    </i>
    <i>
      <x v="1"/>
      <x/>
      <x v="55"/>
      <x v="25"/>
      <x v="5"/>
      <x v="116"/>
      <x/>
    </i>
    <i r="3">
      <x v="112"/>
      <x v="102"/>
      <x v="116"/>
      <x/>
    </i>
    <i r="3">
      <x v="157"/>
      <x v="116"/>
      <x v="116"/>
      <x/>
    </i>
    <i r="3">
      <x v="173"/>
      <x v="91"/>
      <x v="116"/>
      <x/>
    </i>
    <i r="3">
      <x v="192"/>
      <x v="130"/>
      <x v="116"/>
      <x/>
    </i>
    <i r="3">
      <x v="198"/>
      <x v="100"/>
      <x v="116"/>
      <x/>
    </i>
    <i r="3">
      <x v="220"/>
      <x v="118"/>
      <x v="116"/>
      <x/>
    </i>
    <i t="default" r="1">
      <x/>
    </i>
    <i r="1">
      <x v="1"/>
      <x v="2"/>
      <x v="10"/>
      <x v="7"/>
      <x v="116"/>
      <x/>
    </i>
    <i r="3">
      <x v="163"/>
      <x v="83"/>
      <x v="116"/>
      <x/>
    </i>
    <i t="default" r="1">
      <x v="1"/>
    </i>
    <i r="1">
      <x v="2"/>
      <x v="3"/>
      <x v="250"/>
      <x/>
      <x v="116"/>
      <x/>
    </i>
    <i t="default" r="1">
      <x v="2"/>
    </i>
    <i r="1">
      <x v="3"/>
      <x v="95"/>
      <x v="250"/>
      <x/>
      <x v="116"/>
      <x/>
    </i>
    <i t="default" r="1">
      <x v="3"/>
    </i>
    <i r="1">
      <x v="4"/>
      <x v="92"/>
      <x v="250"/>
      <x/>
      <x v="116"/>
      <x/>
    </i>
    <i t="default" r="1">
      <x v="4"/>
    </i>
    <i r="1">
      <x v="8"/>
      <x v="91"/>
      <x v="162"/>
      <x v="77"/>
      <x v="116"/>
      <x/>
    </i>
    <i t="default" r="1">
      <x v="8"/>
    </i>
    <i r="1">
      <x v="9"/>
      <x v="90"/>
      <x v="65"/>
      <x v="8"/>
      <x v="116"/>
      <x/>
    </i>
    <i r="3">
      <x v="74"/>
      <x v="35"/>
      <x v="116"/>
      <x/>
    </i>
    <i r="3">
      <x v="174"/>
      <x v="91"/>
      <x v="116"/>
      <x/>
    </i>
    <i r="3">
      <x v="247"/>
      <x v="52"/>
      <x v="116"/>
      <x/>
    </i>
    <i t="default" r="1">
      <x v="9"/>
    </i>
    <i r="1">
      <x v="19"/>
      <x v="70"/>
      <x v="1"/>
      <x v="1"/>
      <x v="8"/>
      <x v="77"/>
    </i>
    <i r="5">
      <x v="10"/>
      <x v="79"/>
    </i>
    <i r="5">
      <x v="13"/>
      <x v="76"/>
    </i>
    <i r="3">
      <x v="4"/>
      <x v="3"/>
      <x v="11"/>
      <x v="78"/>
    </i>
    <i r="5">
      <x v="14"/>
      <x v="75"/>
    </i>
    <i t="default" r="1">
      <x v="19"/>
    </i>
    <i r="1">
      <x v="20"/>
      <x v="94"/>
      <x v="250"/>
      <x/>
      <x v="116"/>
      <x/>
    </i>
    <i t="default" r="1">
      <x v="20"/>
    </i>
    <i r="1">
      <x v="21"/>
      <x v="47"/>
      <x v="235"/>
      <x v="51"/>
      <x v="116"/>
      <x/>
    </i>
    <i r="3">
      <x v="236"/>
      <x v="93"/>
      <x v="116"/>
      <x/>
    </i>
    <i t="default" r="1">
      <x v="21"/>
    </i>
    <i r="1">
      <x v="22"/>
      <x v="80"/>
      <x v="250"/>
      <x/>
      <x v="116"/>
      <x/>
    </i>
    <i t="default" r="1">
      <x v="22"/>
    </i>
    <i r="1">
      <x v="24"/>
      <x v="28"/>
      <x v="49"/>
      <x v="31"/>
      <x v="116"/>
      <x/>
    </i>
    <i r="3">
      <x v="50"/>
      <x v="28"/>
      <x v="116"/>
      <x/>
    </i>
    <i r="3">
      <x v="52"/>
      <x v="29"/>
      <x v="116"/>
      <x/>
    </i>
    <i r="3">
      <x v="53"/>
      <x v="29"/>
      <x v="116"/>
      <x/>
    </i>
    <i r="3">
      <x v="54"/>
      <x v="30"/>
      <x v="116"/>
      <x/>
    </i>
    <i r="3">
      <x v="55"/>
      <x v="27"/>
      <x v="116"/>
      <x/>
    </i>
    <i t="default" r="1">
      <x v="24"/>
    </i>
    <i r="1">
      <x v="28"/>
      <x v="8"/>
      <x v="57"/>
      <x v="17"/>
      <x v="86"/>
      <x v="2"/>
    </i>
    <i r="5">
      <x v="90"/>
      <x v="35"/>
    </i>
    <i r="3">
      <x v="58"/>
      <x v="14"/>
      <x v="85"/>
      <x v="44"/>
    </i>
    <i r="5">
      <x v="86"/>
      <x v="2"/>
    </i>
    <i r="5">
      <x v="90"/>
      <x v="35"/>
    </i>
    <i r="5">
      <x v="111"/>
      <x v="17"/>
    </i>
    <i r="3">
      <x v="59"/>
      <x v="15"/>
      <x v="85"/>
      <x v="44"/>
    </i>
    <i r="5">
      <x v="86"/>
      <x v="2"/>
    </i>
    <i r="5">
      <x v="90"/>
      <x v="35"/>
    </i>
    <i r="5">
      <x v="111"/>
      <x v="17"/>
    </i>
    <i r="3">
      <x v="61"/>
      <x v="146"/>
      <x v="85"/>
      <x v="44"/>
    </i>
    <i r="5">
      <x v="86"/>
      <x v="2"/>
    </i>
    <i r="5">
      <x v="90"/>
      <x v="35"/>
    </i>
    <i r="5">
      <x v="111"/>
      <x v="17"/>
    </i>
    <i r="3">
      <x v="62"/>
      <x v="147"/>
      <x v="85"/>
      <x v="44"/>
    </i>
    <i r="5">
      <x v="86"/>
      <x v="2"/>
    </i>
    <i r="5">
      <x v="90"/>
      <x v="35"/>
    </i>
    <i r="5">
      <x v="111"/>
      <x v="17"/>
    </i>
    <i r="3">
      <x v="63"/>
      <x v="16"/>
      <x v="85"/>
      <x v="44"/>
    </i>
    <i r="5">
      <x v="86"/>
      <x v="2"/>
    </i>
    <i r="5">
      <x v="90"/>
      <x v="35"/>
    </i>
    <i r="5">
      <x v="111"/>
      <x v="17"/>
    </i>
    <i r="3">
      <x v="64"/>
      <x v="13"/>
      <x v="85"/>
      <x v="44"/>
    </i>
    <i r="5">
      <x v="86"/>
      <x v="2"/>
    </i>
    <i r="5">
      <x v="90"/>
      <x v="35"/>
    </i>
    <i r="5">
      <x v="111"/>
      <x v="17"/>
    </i>
    <i r="2">
      <x v="96"/>
      <x v="57"/>
      <x v="17"/>
      <x v="111"/>
      <x v="17"/>
    </i>
    <i r="2">
      <x v="97"/>
      <x v="57"/>
      <x v="17"/>
      <x v="85"/>
      <x v="44"/>
    </i>
    <i t="default" r="1">
      <x v="28"/>
    </i>
    <i r="1">
      <x v="29"/>
      <x v="10"/>
      <x/>
      <x v="173"/>
      <x v="16"/>
      <x v="72"/>
    </i>
    <i r="5">
      <x v="19"/>
      <x v="73"/>
    </i>
    <i r="5">
      <x v="58"/>
      <x v="74"/>
    </i>
    <i r="3">
      <x v="3"/>
      <x v="137"/>
      <x v="21"/>
      <x v="46"/>
    </i>
    <i r="3">
      <x v="5"/>
      <x v="2"/>
      <x v="23"/>
      <x v="38"/>
    </i>
    <i t="default" r="1">
      <x v="29"/>
    </i>
    <i r="1">
      <x v="30"/>
      <x v="83"/>
      <x v="67"/>
      <x v="191"/>
      <x v="116"/>
      <x/>
    </i>
    <i r="3">
      <x v="69"/>
      <x v="174"/>
      <x v="116"/>
      <x/>
    </i>
    <i r="3">
      <x v="70"/>
      <x v="187"/>
      <x v="116"/>
      <x/>
    </i>
    <i t="default" r="1">
      <x v="30"/>
    </i>
    <i r="1">
      <x v="33"/>
      <x v="35"/>
      <x v="250"/>
      <x/>
      <x v="116"/>
      <x/>
    </i>
    <i t="default" r="1">
      <x v="33"/>
    </i>
    <i r="1">
      <x v="35"/>
      <x v="76"/>
      <x v="76"/>
      <x v="157"/>
      <x v="116"/>
      <x/>
    </i>
    <i r="3">
      <x v="77"/>
      <x v="141"/>
      <x v="116"/>
      <x/>
    </i>
    <i r="3">
      <x v="78"/>
      <x v="142"/>
      <x v="116"/>
      <x/>
    </i>
    <i t="default" r="1">
      <x v="35"/>
    </i>
    <i r="1">
      <x v="37"/>
      <x v="61"/>
      <x v="79"/>
      <x v="107"/>
      <x v="116"/>
      <x/>
    </i>
    <i r="3">
      <x v="116"/>
      <x v="94"/>
      <x v="116"/>
      <x/>
    </i>
    <i r="3">
      <x v="233"/>
      <x v="122"/>
      <x v="116"/>
      <x/>
    </i>
    <i t="default" r="1">
      <x v="37"/>
    </i>
    <i r="1">
      <x v="38"/>
      <x v="53"/>
      <x v="81"/>
      <x v="99"/>
      <x v="116"/>
      <x/>
    </i>
    <i r="3">
      <x v="82"/>
      <x v="96"/>
      <x v="116"/>
      <x/>
    </i>
    <i r="3">
      <x v="83"/>
      <x v="97"/>
      <x v="116"/>
      <x/>
    </i>
    <i r="3">
      <x v="85"/>
      <x v="194"/>
      <x v="116"/>
      <x/>
    </i>
    <i r="3">
      <x v="86"/>
      <x v="195"/>
      <x v="116"/>
      <x/>
    </i>
    <i r="3">
      <x v="87"/>
      <x v="98"/>
      <x v="116"/>
      <x/>
    </i>
    <i r="3">
      <x v="88"/>
      <x v="95"/>
      <x v="116"/>
      <x/>
    </i>
    <i t="default" r="1">
      <x v="38"/>
    </i>
    <i r="1">
      <x v="41"/>
      <x v="66"/>
      <x v="250"/>
      <x/>
      <x v="116"/>
      <x/>
    </i>
    <i t="default" r="1">
      <x v="41"/>
    </i>
    <i r="1">
      <x v="42"/>
      <x v="67"/>
      <x v="99"/>
      <x v="45"/>
      <x v="116"/>
      <x/>
    </i>
    <i r="3">
      <x v="100"/>
      <x v="42"/>
      <x v="116"/>
      <x/>
    </i>
    <i r="3">
      <x v="101"/>
      <x v="43"/>
      <x v="116"/>
      <x/>
    </i>
    <i r="3">
      <x v="103"/>
      <x v="160"/>
      <x v="116"/>
      <x/>
    </i>
    <i r="3">
      <x v="104"/>
      <x v="161"/>
      <x v="116"/>
      <x/>
    </i>
    <i r="3">
      <x v="105"/>
      <x v="44"/>
      <x v="116"/>
      <x/>
    </i>
    <i r="3">
      <x v="106"/>
      <x v="41"/>
      <x v="116"/>
      <x/>
    </i>
    <i t="default" r="1">
      <x v="42"/>
    </i>
    <i r="1">
      <x v="44"/>
      <x v="34"/>
      <x v="250"/>
      <x/>
      <x v="116"/>
      <x/>
    </i>
    <i t="default" r="1">
      <x v="44"/>
    </i>
    <i r="1">
      <x v="50"/>
      <x v="85"/>
      <x v="165"/>
      <x v="90"/>
      <x v="116"/>
      <x/>
    </i>
    <i r="3">
      <x v="166"/>
      <x v="87"/>
      <x v="116"/>
      <x/>
    </i>
    <i r="3">
      <x v="167"/>
      <x v="88"/>
      <x v="116"/>
      <x/>
    </i>
    <i r="3">
      <x v="169"/>
      <x v="156"/>
      <x v="116"/>
      <x/>
    </i>
    <i r="3">
      <x v="170"/>
      <x v="155"/>
      <x v="116"/>
      <x/>
    </i>
    <i r="3">
      <x v="171"/>
      <x v="89"/>
      <x v="116"/>
      <x/>
    </i>
    <i r="3">
      <x v="172"/>
      <x v="86"/>
      <x v="116"/>
      <x/>
    </i>
    <i r="3">
      <x v="194"/>
      <x v="154"/>
      <x v="116"/>
      <x/>
    </i>
    <i r="3">
      <x v="195"/>
      <x v="40"/>
      <x v="116"/>
      <x/>
    </i>
    <i t="default" r="1">
      <x v="50"/>
    </i>
    <i r="1">
      <x v="51"/>
      <x v="27"/>
      <x v="130"/>
      <x v="57"/>
      <x v="116"/>
      <x/>
    </i>
    <i r="3">
      <x v="131"/>
      <x v="54"/>
      <x v="116"/>
      <x/>
    </i>
    <i r="3">
      <x v="132"/>
      <x v="55"/>
      <x v="116"/>
      <x/>
    </i>
    <i r="3">
      <x v="134"/>
      <x v="148"/>
      <x v="116"/>
      <x/>
    </i>
    <i r="3">
      <x v="135"/>
      <x v="149"/>
      <x v="116"/>
      <x/>
    </i>
    <i r="3">
      <x v="136"/>
      <x v="56"/>
      <x v="116"/>
      <x/>
    </i>
    <i r="3">
      <x v="137"/>
      <x v="53"/>
      <x v="116"/>
      <x/>
    </i>
    <i t="default" r="1">
      <x v="51"/>
    </i>
    <i r="1">
      <x v="52"/>
      <x v="38"/>
      <x v="1"/>
      <x v="1"/>
      <x v="116"/>
      <x/>
    </i>
    <i r="3">
      <x v="3"/>
      <x v="137"/>
      <x v="116"/>
      <x/>
    </i>
    <i r="3">
      <x v="4"/>
      <x v="3"/>
      <x v="116"/>
      <x/>
    </i>
    <i r="3">
      <x v="5"/>
      <x v="2"/>
      <x v="116"/>
      <x/>
    </i>
    <i t="default" r="1">
      <x v="52"/>
    </i>
    <i r="1">
      <x v="53"/>
      <x v="74"/>
      <x v="117"/>
      <x v="138"/>
      <x v="116"/>
      <x/>
    </i>
    <i r="3">
      <x v="118"/>
      <x v="140"/>
      <x v="116"/>
      <x/>
    </i>
    <i r="3">
      <x v="119"/>
      <x v="139"/>
      <x v="116"/>
      <x/>
    </i>
    <i t="default" r="1">
      <x v="53"/>
    </i>
    <i r="1">
      <x v="55"/>
      <x v="44"/>
      <x v="72"/>
      <x v="135"/>
      <x v="116"/>
      <x/>
    </i>
    <i r="3">
      <x v="114"/>
      <x v="115"/>
      <x v="116"/>
      <x/>
    </i>
    <i r="3">
      <x v="173"/>
      <x v="91"/>
      <x v="116"/>
      <x/>
    </i>
    <i t="default" r="1">
      <x v="55"/>
    </i>
    <i r="1">
      <x v="56"/>
      <x v="86"/>
      <x v="184"/>
      <x v="193"/>
      <x v="24"/>
      <x v="58"/>
    </i>
    <i r="5">
      <x v="92"/>
      <x v="59"/>
    </i>
    <i r="3">
      <x v="185"/>
      <x v="186"/>
      <x v="25"/>
      <x v="52"/>
    </i>
    <i r="5">
      <x v="93"/>
      <x v="53"/>
    </i>
    <i r="3">
      <x v="186"/>
      <x v="178"/>
      <x v="26"/>
      <x v="48"/>
    </i>
    <i r="5">
      <x v="94"/>
      <x v="49"/>
    </i>
    <i r="3">
      <x v="188"/>
      <x v="176"/>
      <x v="28"/>
      <x v="66"/>
    </i>
    <i r="5">
      <x v="96"/>
      <x v="67"/>
    </i>
    <i r="3">
      <x v="189"/>
      <x v="177"/>
      <x v="29"/>
      <x v="68"/>
    </i>
    <i r="5">
      <x v="97"/>
      <x v="69"/>
    </i>
    <i r="3">
      <x v="190"/>
      <x v="179"/>
      <x v="30"/>
      <x v="50"/>
    </i>
    <i r="5">
      <x v="98"/>
      <x v="51"/>
    </i>
    <i r="3">
      <x v="191"/>
      <x v="188"/>
      <x/>
      <x v="57"/>
    </i>
    <i r="5">
      <x v="31"/>
      <x v="55"/>
    </i>
    <i r="5">
      <x v="51"/>
      <x v="56"/>
    </i>
    <i r="5">
      <x v="99"/>
      <x v="54"/>
    </i>
    <i t="default" r="1">
      <x v="56"/>
    </i>
    <i r="1">
      <x v="58"/>
      <x v="52"/>
      <x v="38"/>
      <x v="114"/>
      <x v="116"/>
      <x/>
    </i>
    <i r="3">
      <x v="39"/>
      <x v="111"/>
      <x v="116"/>
      <x/>
    </i>
    <i r="3">
      <x v="40"/>
      <x v="112"/>
      <x v="116"/>
      <x/>
    </i>
    <i r="3">
      <x v="42"/>
      <x v="162"/>
      <x v="116"/>
      <x/>
    </i>
    <i r="3">
      <x v="43"/>
      <x v="165"/>
      <x v="116"/>
      <x/>
    </i>
    <i r="3">
      <x v="44"/>
      <x v="113"/>
      <x v="116"/>
      <x/>
    </i>
    <i r="3">
      <x v="45"/>
      <x v="110"/>
      <x v="116"/>
      <x/>
    </i>
    <i r="3">
      <x v="138"/>
      <x v="12"/>
      <x v="116"/>
      <x/>
    </i>
    <i r="3">
      <x v="139"/>
      <x v="10"/>
      <x v="116"/>
      <x/>
    </i>
    <i r="3">
      <x v="140"/>
      <x v="136"/>
      <x v="116"/>
      <x/>
    </i>
    <i r="3">
      <x v="142"/>
      <x v="196"/>
      <x v="116"/>
      <x/>
    </i>
    <i r="3">
      <x v="143"/>
      <x v="197"/>
      <x v="116"/>
      <x/>
    </i>
    <i r="3">
      <x v="144"/>
      <x v="11"/>
      <x v="116"/>
      <x/>
    </i>
    <i r="3">
      <x v="145"/>
      <x v="9"/>
      <x v="116"/>
      <x/>
    </i>
    <i r="3">
      <x v="175"/>
      <x v="25"/>
      <x v="116"/>
      <x/>
    </i>
    <i r="3">
      <x v="176"/>
      <x v="22"/>
      <x v="116"/>
      <x/>
    </i>
    <i r="3">
      <x v="177"/>
      <x v="23"/>
      <x v="116"/>
      <x/>
    </i>
    <i r="3">
      <x v="179"/>
      <x v="164"/>
      <x v="116"/>
      <x/>
    </i>
    <i r="3">
      <x v="180"/>
      <x v="167"/>
      <x v="116"/>
      <x/>
    </i>
    <i r="3">
      <x v="181"/>
      <x v="24"/>
      <x v="116"/>
      <x/>
    </i>
    <i r="3">
      <x v="182"/>
      <x v="21"/>
      <x v="116"/>
      <x/>
    </i>
    <i t="default" r="1">
      <x v="58"/>
    </i>
    <i r="1">
      <x v="59"/>
      <x v="23"/>
      <x v="107"/>
      <x v="105"/>
      <x v="116"/>
      <x/>
    </i>
    <i r="3">
      <x v="113"/>
      <x v="101"/>
      <x v="116"/>
      <x/>
    </i>
    <i r="3">
      <x v="147"/>
      <x v="75"/>
      <x v="116"/>
      <x/>
    </i>
    <i r="3">
      <x v="159"/>
      <x v="104"/>
      <x v="116"/>
      <x/>
    </i>
    <i r="3">
      <x v="183"/>
      <x v="84"/>
      <x v="116"/>
      <x/>
    </i>
    <i r="3">
      <x v="196"/>
      <x v="33"/>
      <x v="116"/>
      <x/>
    </i>
    <i r="3">
      <x v="197"/>
      <x v="32"/>
      <x v="116"/>
      <x/>
    </i>
    <i r="3">
      <x v="220"/>
      <x v="118"/>
      <x v="116"/>
      <x/>
    </i>
    <i t="default" r="1">
      <x v="59"/>
    </i>
    <i r="1">
      <x v="60"/>
      <x v="24"/>
      <x v="250"/>
      <x/>
      <x v="116"/>
      <x/>
    </i>
    <i t="default" r="1">
      <x v="60"/>
    </i>
    <i r="1">
      <x v="61"/>
      <x v="93"/>
      <x v="8"/>
      <x v="189"/>
      <x v="116"/>
      <x/>
    </i>
    <i r="3">
      <x v="203"/>
      <x v="190"/>
      <x v="116"/>
      <x/>
    </i>
    <i t="default" r="1">
      <x v="61"/>
    </i>
    <i r="1">
      <x v="62"/>
      <x/>
      <x v="1"/>
      <x v="1"/>
      <x v="50"/>
      <x v="36"/>
    </i>
    <i r="5">
      <x v="62"/>
      <x v="47"/>
    </i>
    <i r="5">
      <x v="87"/>
      <x v="6"/>
    </i>
    <i r="5">
      <x v="88"/>
      <x v="7"/>
    </i>
    <i r="5">
      <x v="89"/>
      <x v="29"/>
    </i>
    <i r="5">
      <x v="101"/>
      <x v="3"/>
    </i>
    <i r="5">
      <x v="102"/>
      <x v="4"/>
    </i>
    <i r="5">
      <x v="103"/>
      <x v="5"/>
    </i>
    <i r="5">
      <x v="110"/>
      <x v="43"/>
    </i>
    <i r="3">
      <x v="3"/>
      <x v="137"/>
      <x v="89"/>
      <x v="29"/>
    </i>
    <i r="3">
      <x v="4"/>
      <x v="3"/>
      <x v="89"/>
      <x v="29"/>
    </i>
    <i r="5">
      <x v="110"/>
      <x v="43"/>
    </i>
    <i t="default" r="1">
      <x v="62"/>
    </i>
    <i r="1">
      <x v="63"/>
      <x v="82"/>
      <x v="1"/>
      <x v="1"/>
      <x v="116"/>
      <x/>
    </i>
    <i r="3">
      <x v="4"/>
      <x v="3"/>
      <x v="116"/>
      <x/>
    </i>
    <i r="3">
      <x v="9"/>
      <x v="143"/>
      <x v="116"/>
      <x/>
    </i>
    <i t="default" r="1">
      <x v="63"/>
    </i>
    <i r="1">
      <x v="64"/>
      <x v="77"/>
      <x v="250"/>
      <x/>
      <x v="116"/>
      <x/>
    </i>
    <i t="default" r="1">
      <x v="64"/>
    </i>
    <i r="1">
      <x v="65"/>
      <x v="84"/>
      <x v="205"/>
      <x v="192"/>
      <x v="1"/>
      <x v="37"/>
    </i>
    <i r="5">
      <x v="32"/>
      <x v="35"/>
    </i>
    <i r="5">
      <x v="41"/>
      <x v="11"/>
    </i>
    <i r="5">
      <x v="106"/>
      <x v="9"/>
    </i>
    <i r="5">
      <x v="107"/>
      <x v="10"/>
    </i>
    <i r="5">
      <x v="108"/>
      <x v="8"/>
    </i>
    <i r="5">
      <x v="112"/>
      <x v="1"/>
    </i>
    <i r="3">
      <x v="206"/>
      <x v="175"/>
      <x v="1"/>
      <x v="37"/>
    </i>
    <i r="5">
      <x v="32"/>
      <x v="35"/>
    </i>
    <i r="5">
      <x v="41"/>
      <x v="11"/>
    </i>
    <i r="5">
      <x v="106"/>
      <x v="9"/>
    </i>
    <i r="5">
      <x v="107"/>
      <x v="10"/>
    </i>
    <i r="5">
      <x v="108"/>
      <x v="8"/>
    </i>
    <i r="5">
      <x v="112"/>
      <x v="1"/>
    </i>
    <i t="default" r="1">
      <x v="65"/>
    </i>
    <i r="1">
      <x v="66"/>
      <x v="42"/>
      <x v="12"/>
      <x v="80"/>
      <x v="116"/>
      <x/>
    </i>
    <i r="3">
      <x v="56"/>
      <x v="79"/>
      <x v="116"/>
      <x/>
    </i>
    <i r="3">
      <x v="66"/>
      <x v="19"/>
      <x v="116"/>
      <x/>
    </i>
    <i r="3">
      <x v="115"/>
      <x v="82"/>
      <x v="116"/>
      <x/>
    </i>
    <i r="3">
      <x v="173"/>
      <x v="91"/>
      <x v="116"/>
      <x/>
    </i>
    <i r="3">
      <x v="200"/>
      <x v="81"/>
      <x v="116"/>
      <x/>
    </i>
    <i r="3">
      <x v="226"/>
      <x v="119"/>
      <x v="116"/>
      <x/>
    </i>
    <i r="3">
      <x v="234"/>
      <x v="18"/>
      <x v="116"/>
      <x/>
    </i>
    <i r="3">
      <x v="246"/>
      <x v="6"/>
      <x v="116"/>
      <x/>
    </i>
    <i t="default" r="1">
      <x v="66"/>
    </i>
    <i r="1">
      <x v="67"/>
      <x v="65"/>
      <x v="13"/>
      <x v="128"/>
      <x v="116"/>
      <x/>
    </i>
    <i r="3">
      <x v="174"/>
      <x v="91"/>
      <x v="116"/>
      <x/>
    </i>
    <i r="3">
      <x v="201"/>
      <x v="129"/>
      <x v="116"/>
      <x/>
    </i>
    <i r="3">
      <x v="240"/>
      <x v="76"/>
      <x v="116"/>
      <x/>
    </i>
    <i t="default" r="1">
      <x v="67"/>
    </i>
    <i r="1">
      <x v="68"/>
      <x v="81"/>
      <x v="250"/>
      <x/>
      <x v="116"/>
      <x/>
    </i>
    <i t="default" r="1">
      <x v="68"/>
    </i>
    <i r="1">
      <x v="69"/>
      <x v="32"/>
      <x v="210"/>
      <x v="74"/>
      <x v="116"/>
      <x/>
    </i>
    <i r="3">
      <x v="211"/>
      <x v="71"/>
      <x v="116"/>
      <x/>
    </i>
    <i r="3">
      <x v="212"/>
      <x v="72"/>
      <x v="116"/>
      <x/>
    </i>
    <i r="3">
      <x v="214"/>
      <x v="152"/>
      <x v="116"/>
      <x/>
    </i>
    <i r="3">
      <x v="215"/>
      <x v="153"/>
      <x v="116"/>
      <x/>
    </i>
    <i r="3">
      <x v="216"/>
      <x v="73"/>
      <x v="116"/>
      <x/>
    </i>
    <i r="3">
      <x v="217"/>
      <x v="70"/>
      <x v="116"/>
      <x/>
    </i>
    <i t="default" r="1">
      <x v="69"/>
    </i>
    <i r="1">
      <x v="74"/>
      <x v="30"/>
      <x v="17"/>
      <x v="127"/>
      <x v="116"/>
      <x/>
    </i>
    <i r="3">
      <x v="18"/>
      <x v="124"/>
      <x v="116"/>
      <x/>
    </i>
    <i r="3">
      <x v="19"/>
      <x v="125"/>
      <x v="116"/>
      <x/>
    </i>
    <i r="3">
      <x v="21"/>
      <x v="144"/>
      <x v="116"/>
      <x/>
    </i>
    <i r="3">
      <x v="22"/>
      <x v="145"/>
      <x v="116"/>
      <x/>
    </i>
    <i r="3">
      <x v="23"/>
      <x v="126"/>
      <x v="116"/>
      <x/>
    </i>
    <i r="3">
      <x v="24"/>
      <x v="123"/>
      <x v="116"/>
      <x/>
    </i>
    <i r="3">
      <x v="109"/>
      <x v="159"/>
      <x v="116"/>
      <x/>
    </i>
    <i r="3">
      <x v="111"/>
      <x v="158"/>
      <x v="116"/>
      <x/>
    </i>
    <i r="3">
      <x v="219"/>
      <x v="106"/>
      <x v="116"/>
      <x/>
    </i>
    <i t="default" r="1">
      <x v="74"/>
    </i>
    <i r="1">
      <x v="76"/>
      <x v="79"/>
      <x v="250"/>
      <x/>
      <x v="116"/>
      <x/>
    </i>
    <i t="default" r="1">
      <x v="76"/>
    </i>
    <i r="1">
      <x v="77"/>
      <x v="88"/>
      <x v="227"/>
      <x v="180"/>
      <x v="116"/>
      <x/>
    </i>
    <i r="3">
      <x v="231"/>
      <x v="182"/>
      <x v="116"/>
      <x/>
    </i>
    <i r="3">
      <x v="232"/>
      <x v="181"/>
      <x v="116"/>
      <x/>
    </i>
    <i t="default" r="1">
      <x v="77"/>
    </i>
    <i r="1">
      <x v="78"/>
      <x v="89"/>
      <x v="228"/>
      <x v="183"/>
      <x v="116"/>
      <x/>
    </i>
    <i r="3">
      <x v="229"/>
      <x v="185"/>
      <x v="116"/>
      <x/>
    </i>
    <i r="3">
      <x v="230"/>
      <x v="184"/>
      <x v="116"/>
      <x/>
    </i>
    <i t="default" r="1">
      <x v="78"/>
    </i>
    <i r="1">
      <x v="79"/>
      <x v="87"/>
      <x v="27"/>
      <x v="39"/>
      <x v="116"/>
      <x/>
    </i>
    <i r="3">
      <x v="164"/>
      <x v="85"/>
      <x v="116"/>
      <x/>
    </i>
    <i t="default" r="1">
      <x v="79"/>
    </i>
    <i r="1">
      <x v="80"/>
      <x v="12"/>
      <x v="250"/>
      <x/>
      <x v="116"/>
      <x/>
    </i>
    <i t="default" r="1">
      <x v="80"/>
    </i>
    <i r="1">
      <x v="81"/>
      <x v="11"/>
      <x v="11"/>
      <x v="20"/>
      <x v="116"/>
      <x/>
    </i>
    <i r="3">
      <x v="14"/>
      <x v="38"/>
      <x v="116"/>
      <x/>
    </i>
    <i r="3">
      <x v="28"/>
      <x v="4"/>
      <x v="116"/>
      <x/>
    </i>
    <i r="3">
      <x v="46"/>
      <x v="62"/>
      <x v="116"/>
      <x/>
    </i>
    <i r="3">
      <x v="47"/>
      <x v="61"/>
      <x v="116"/>
      <x/>
    </i>
    <i r="3">
      <x v="48"/>
      <x v="63"/>
      <x v="116"/>
      <x/>
    </i>
    <i r="3">
      <x v="75"/>
      <x v="78"/>
      <x v="33"/>
      <x v="28"/>
    </i>
    <i r="5">
      <x v="34"/>
      <x v="25"/>
    </i>
    <i r="5">
      <x v="35"/>
      <x v="26"/>
    </i>
    <i r="5">
      <x v="37"/>
      <x v="70"/>
    </i>
    <i r="5">
      <x v="38"/>
      <x v="71"/>
    </i>
    <i r="5">
      <x v="39"/>
      <x v="27"/>
    </i>
    <i r="5">
      <x v="40"/>
      <x v="24"/>
    </i>
    <i r="3">
      <x v="223"/>
      <x v="120"/>
      <x v="116"/>
      <x/>
    </i>
    <i r="3">
      <x v="224"/>
      <x v="121"/>
      <x v="116"/>
      <x/>
    </i>
    <i t="default" r="1">
      <x v="81"/>
    </i>
    <i r="1">
      <x v="82"/>
      <x v="46"/>
      <x v="242"/>
      <x v="92"/>
      <x v="116"/>
      <x/>
    </i>
    <i t="default" r="1">
      <x v="82"/>
    </i>
    <i r="1">
      <x v="83"/>
      <x v="19"/>
      <x v="250"/>
      <x/>
      <x v="116"/>
      <x/>
    </i>
    <i t="default" r="1">
      <x v="83"/>
    </i>
    <i r="1">
      <x v="84"/>
      <x v="78"/>
      <x v="1"/>
      <x v="1"/>
      <x v="116"/>
      <x/>
    </i>
    <i r="3">
      <x v="2"/>
      <x v="133"/>
      <x v="116"/>
      <x/>
    </i>
    <i r="3">
      <x v="3"/>
      <x v="137"/>
      <x v="116"/>
      <x/>
    </i>
    <i r="3">
      <x v="4"/>
      <x v="3"/>
      <x v="116"/>
      <x/>
    </i>
    <i r="3">
      <x v="5"/>
      <x v="2"/>
      <x v="116"/>
      <x/>
    </i>
    <i t="default" r="1">
      <x v="84"/>
    </i>
    <i t="default">
      <x v="1"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2">
    <pageField fld="1" hier="0"/>
    <pageField fld="3" hier="0"/>
  </pageFields>
  <dataFields count="16">
    <dataField name=" January, rub." fld="14" baseField="0" baseItem="0"/>
    <dataField name=" February, rub." fld="15" baseField="0" baseItem="0"/>
    <dataField name=" March, rub." fld="16" baseField="0" baseItem="0"/>
    <dataField name=" Total 1st quarter, rub." fld="17" baseField="0" baseItem="0"/>
    <dataField name=" April, rub." fld="18" baseField="0" baseItem="0"/>
    <dataField name=" May, rub." fld="19" baseField="0" baseItem="0"/>
    <dataField name=" June, rub." fld="20" baseField="0" baseItem="0"/>
    <dataField name=" Total 6 months, rub." fld="21" baseField="0" baseItem="0"/>
    <dataField name=" July, rub." fld="22" baseField="0" baseItem="0"/>
    <dataField name=" August, rub." fld="23" baseField="0" baseItem="0"/>
    <dataField name=" September, rub." fld="24" baseField="0" baseItem="0"/>
    <dataField name=" Total 9 months, rub." fld="25" baseField="0" baseItem="0"/>
    <dataField name=" October, rub." fld="26" baseField="0" baseItem="0"/>
    <dataField name=" November, rub." fld="27" baseField="0" baseItem="0"/>
    <dataField name=" December, rub." fld="28" baseField="0" baseItem="0"/>
    <dataField name=" Total 2011, rub." fld="13" baseField="0" baseItem="0"/>
  </dataFields>
  <formats count="125">
    <format dxfId="1406">
      <pivotArea dataOnly="0" grandRow="1" outline="0" collapsedLevelsAreSubtotals="1" fieldPosition="0"/>
    </format>
    <format dxfId="1405">
      <pivotArea outline="0" collapsedLevelsAreSubtotals="1" fieldPosition="0"/>
    </format>
    <format dxfId="1404">
      <pivotArea dataOnly="0" outline="0" collapsedLevelsAreSubtotals="1" fieldPosition="0">
        <references count="1">
          <reference field="4" count="0" defaultSubtotal="1"/>
        </references>
      </pivotArea>
    </format>
    <format dxfId="1403">
      <pivotArea dataOnly="0" outline="0" collapsedLevelsAreSubtotals="1" fieldPosition="0">
        <references count="1">
          <reference field="2" count="0" defaultSubtotal="1"/>
        </references>
      </pivotArea>
    </format>
    <format dxfId="1402">
      <pivotArea field="6" type="button" dataOnly="0" labelOnly="1" outline="0" axis="axisRow" fieldPosition="3"/>
    </format>
    <format dxfId="1401">
      <pivotArea field="4" type="button" dataOnly="0" labelOnly="1" outline="0" axis="axisRow" fieldPosition="1"/>
    </format>
    <format dxfId="1400">
      <pivotArea field="2" type="button" dataOnly="0" labelOnly="1" outline="0" axis="axisRow" fieldPosition="0"/>
    </format>
    <format dxfId="1399">
      <pivotArea field="2" type="button" dataOnly="0" labelOnly="1" outline="0" axis="axisRow" fieldPosition="0"/>
    </format>
    <format dxfId="1398">
      <pivotArea field="4" type="button" dataOnly="0" labelOnly="1" outline="0" axis="axisRow" fieldPosition="1"/>
    </format>
    <format dxfId="1397">
      <pivotArea field="6" type="button" dataOnly="0" labelOnly="1" outline="0" axis="axisRow" fieldPosition="3"/>
    </format>
    <format dxfId="1396">
      <pivotArea field="8" type="button" dataOnly="0" labelOnly="1" outline="0" axis="axisRow" fieldPosition="5"/>
    </format>
    <format dxfId="1395">
      <pivotArea field="8" type="button" dataOnly="0" labelOnly="1" outline="0" axis="axisRow" fieldPosition="5"/>
    </format>
    <format dxfId="1394">
      <pivotArea type="origin" dataOnly="0" labelOnly="1" outline="0" fieldPosition="0"/>
    </format>
    <format dxfId="1393">
      <pivotArea field="2" type="button" dataOnly="0" labelOnly="1" outline="0" axis="axisRow" fieldPosition="0"/>
    </format>
    <format dxfId="1392">
      <pivotArea field="4" type="button" dataOnly="0" labelOnly="1" outline="0" axis="axisRow" fieldPosition="1"/>
    </format>
    <format dxfId="1391">
      <pivotArea field="6" type="button" dataOnly="0" labelOnly="1" outline="0" axis="axisRow" fieldPosition="3"/>
    </format>
    <format dxfId="1390">
      <pivotArea field="8" type="button" dataOnly="0" labelOnly="1" outline="0" axis="axisRow" fieldPosition="5"/>
    </format>
    <format dxfId="1389">
      <pivotArea dataOnly="0" labelOnly="1" outline="0" fieldPosition="0">
        <references count="1">
          <reference field="2" count="2">
            <x v="0"/>
            <x v="1"/>
          </reference>
        </references>
      </pivotArea>
    </format>
    <format dxfId="1388">
      <pivotArea dataOnly="0" labelOnly="1" outline="0" fieldPosition="0">
        <references count="1">
          <reference field="2" count="2" defaultSubtotal="1">
            <x v="0"/>
            <x v="1"/>
          </reference>
        </references>
      </pivotArea>
    </format>
    <format dxfId="1387">
      <pivotArea dataOnly="0" labelOnly="1" outline="0" fieldPosition="0">
        <references count="2">
          <reference field="2" count="1" selected="0">
            <x v="0"/>
          </reference>
          <reference field="4" count="3">
            <x v="6"/>
            <x v="15"/>
            <x v="54"/>
          </reference>
        </references>
      </pivotArea>
    </format>
    <format dxfId="1386">
      <pivotArea dataOnly="0" labelOnly="1" outline="0" fieldPosition="0">
        <references count="2">
          <reference field="2" count="1" selected="0">
            <x v="0"/>
          </reference>
          <reference field="4" count="3" defaultSubtotal="1">
            <x v="6"/>
            <x v="15"/>
            <x v="54"/>
          </reference>
        </references>
      </pivotArea>
    </format>
    <format dxfId="1385">
      <pivotArea dataOnly="0" labelOnly="1" outline="0" fieldPosition="0">
        <references count="2">
          <reference field="2" count="1" selected="0">
            <x v="1"/>
          </reference>
          <reference field="4" count="25">
            <x v="0"/>
            <x v="1"/>
            <x v="2"/>
            <x v="7"/>
            <x v="20"/>
            <x v="21"/>
            <x v="24"/>
            <x v="28"/>
            <x v="29"/>
            <x v="30"/>
            <x v="33"/>
            <x v="37"/>
            <x v="38"/>
            <x v="41"/>
            <x v="42"/>
            <x v="43"/>
            <x v="50"/>
            <x v="51"/>
            <x v="52"/>
            <x v="55"/>
            <x v="56"/>
            <x v="57"/>
            <x v="58"/>
            <x v="59"/>
            <x v="60"/>
          </reference>
        </references>
      </pivotArea>
    </format>
    <format dxfId="1384">
      <pivotArea dataOnly="0" labelOnly="1" outline="0" fieldPosition="0">
        <references count="2">
          <reference field="2" count="1" selected="0">
            <x v="1"/>
          </reference>
          <reference field="4" count="25" defaultSubtotal="1">
            <x v="0"/>
            <x v="1"/>
            <x v="2"/>
            <x v="7"/>
            <x v="20"/>
            <x v="21"/>
            <x v="24"/>
            <x v="28"/>
            <x v="29"/>
            <x v="30"/>
            <x v="33"/>
            <x v="37"/>
            <x v="38"/>
            <x v="41"/>
            <x v="42"/>
            <x v="43"/>
            <x v="50"/>
            <x v="51"/>
            <x v="52"/>
            <x v="55"/>
            <x v="56"/>
            <x v="57"/>
            <x v="58"/>
            <x v="59"/>
            <x v="60"/>
          </reference>
        </references>
      </pivotArea>
    </format>
    <format dxfId="1383">
      <pivotArea dataOnly="0" labelOnly="1" outline="0" fieldPosition="0">
        <references count="2">
          <reference field="2" count="1" selected="0">
            <x v="1"/>
          </reference>
          <reference field="4" count="16">
            <x v="62"/>
            <x v="63"/>
            <x v="65"/>
            <x v="66"/>
            <x v="67"/>
            <x v="69"/>
            <x v="71"/>
            <x v="72"/>
            <x v="73"/>
            <x v="77"/>
            <x v="79"/>
            <x v="80"/>
            <x v="81"/>
            <x v="82"/>
            <x v="83"/>
            <x v="84"/>
          </reference>
        </references>
      </pivotArea>
    </format>
    <format dxfId="1382">
      <pivotArea dataOnly="0" labelOnly="1" outline="0" fieldPosition="0">
        <references count="2">
          <reference field="2" count="1" selected="0">
            <x v="1"/>
          </reference>
          <reference field="4" count="16" defaultSubtotal="1">
            <x v="62"/>
            <x v="63"/>
            <x v="65"/>
            <x v="66"/>
            <x v="67"/>
            <x v="69"/>
            <x v="71"/>
            <x v="72"/>
            <x v="73"/>
            <x v="77"/>
            <x v="79"/>
            <x v="80"/>
            <x v="81"/>
            <x v="82"/>
            <x v="83"/>
            <x v="84"/>
          </reference>
        </references>
      </pivotArea>
    </format>
    <format dxfId="1381">
      <pivotArea outline="0" collapsedLevelsAreSubtotals="1" fieldPosition="0"/>
    </format>
    <format dxfId="1380">
      <pivotArea dataOnly="0" outline="0" collapsedLevelsAreSubtotals="1" fieldPosition="0">
        <references count="1">
          <reference field="4" count="0" defaultSubtotal="1"/>
        </references>
      </pivotArea>
    </format>
    <format dxfId="1379">
      <pivotArea field="6" type="button" dataOnly="0" labelOnly="1" outline="0" axis="axisRow" fieldPosition="3"/>
    </format>
    <format dxfId="1378">
      <pivotArea outline="0" collapsedLevelsAreSubtotals="1" fieldPosition="0">
        <references count="1">
          <reference field="2" count="1" selected="0" defaultSubtotal="1">
            <x v="3"/>
          </reference>
        </references>
      </pivotArea>
    </format>
    <format dxfId="1377">
      <pivotArea outline="0" collapsedLevelsAreSubtotals="1" fieldPosition="0">
        <references count="2">
          <reference field="2" count="1" selected="0">
            <x v="3"/>
          </reference>
          <reference field="4" count="1" selected="0" defaultSubtotal="1">
            <x v="34"/>
          </reference>
        </references>
      </pivotArea>
    </format>
    <format dxfId="1376">
      <pivotArea dataOnly="0" labelOnly="1" outline="0" fieldPosition="0">
        <references count="2">
          <reference field="2" count="1" selected="0">
            <x v="3"/>
          </reference>
          <reference field="4" count="1" defaultSubtotal="1">
            <x v="34"/>
          </reference>
        </references>
      </pivotArea>
    </format>
    <format dxfId="1375">
      <pivotArea outline="0" collapsedLevelsAreSubtotals="1" fieldPosition="0">
        <references count="2">
          <reference field="2" count="1" selected="0">
            <x v="3"/>
          </reference>
          <reference field="4" count="1" selected="0" defaultSubtotal="1">
            <x v="34"/>
          </reference>
        </references>
      </pivotArea>
    </format>
    <format dxfId="1374">
      <pivotArea dataOnly="0" labelOnly="1" outline="0" fieldPosition="0">
        <references count="1">
          <reference field="2" count="1">
            <x v="3"/>
          </reference>
        </references>
      </pivotArea>
    </format>
    <format dxfId="1373">
      <pivotArea dataOnly="0" labelOnly="1" outline="0" fieldPosition="0">
        <references count="2">
          <reference field="2" count="1" selected="0">
            <x v="3"/>
          </reference>
          <reference field="4" count="1" defaultSubtotal="1">
            <x v="34"/>
          </reference>
        </references>
      </pivotArea>
    </format>
    <format dxfId="137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71">
      <pivotArea field="2" type="button" dataOnly="0" labelOnly="1" outline="0" axis="axisRow" fieldPosition="0"/>
    </format>
    <format dxfId="1370">
      <pivotArea field="4" type="button" dataOnly="0" labelOnly="1" outline="0" axis="axisRow" fieldPosition="1"/>
    </format>
    <format dxfId="1369">
      <pivotArea field="6" type="button" dataOnly="0" labelOnly="1" outline="0" axis="axisRow" fieldPosition="3"/>
    </format>
    <format dxfId="1368">
      <pivotArea field="8" type="button" dataOnly="0" labelOnly="1" outline="0" axis="axisRow" fieldPosition="5"/>
    </format>
    <format dxfId="136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66">
      <pivotArea dataOnly="0" outline="0" collapsedLevelsAreSubtotals="1" fieldPosition="0">
        <references count="1">
          <reference field="4" count="0" defaultSubtotal="1"/>
        </references>
      </pivotArea>
    </format>
    <format dxfId="1365">
      <pivotArea dataOnly="0" outline="0" collapsedLevelsAreSubtotals="1" fieldPosition="0">
        <references count="1">
          <reference field="2" count="0" defaultSubtotal="1"/>
        </references>
      </pivotArea>
    </format>
    <format dxfId="1364">
      <pivotArea dataOnly="0" outline="0" collapsedLevelsAreSubtotals="1" fieldPosition="0">
        <references count="1">
          <reference field="2" count="0" defaultSubtotal="1"/>
        </references>
      </pivotArea>
    </format>
    <format dxfId="1363">
      <pivotArea dataOnly="0" labelOnly="1" outline="0" fieldPosition="0">
        <references count="1">
          <reference field="1" count="0"/>
        </references>
      </pivotArea>
    </format>
    <format dxfId="1362">
      <pivotArea field="4" type="button" dataOnly="0" labelOnly="1" outline="0" axis="axisRow" fieldPosition="1"/>
    </format>
    <format dxfId="1361">
      <pivotArea field="6" type="button" dataOnly="0" labelOnly="1" outline="0" axis="axisRow" fieldPosition="3"/>
    </format>
    <format dxfId="1360">
      <pivotArea field="8" type="button" dataOnly="0" labelOnly="1" outline="0" axis="axisRow" fieldPosition="5"/>
    </format>
    <format dxfId="1359">
      <pivotArea outline="0" collapsedLevelsAreSubtotals="1" fieldPosition="0">
        <references count="2">
          <reference field="2" count="1" selected="0">
            <x v="3"/>
          </reference>
          <reference field="4" count="1" selected="0" defaultSubtotal="1">
            <x v="34"/>
          </reference>
        </references>
      </pivotArea>
    </format>
    <format dxfId="1358">
      <pivotArea dataOnly="0" labelOnly="1" outline="0" offset="IV256" fieldPosition="0">
        <references count="1">
          <reference field="2" count="1">
            <x v="3"/>
          </reference>
        </references>
      </pivotArea>
    </format>
    <format dxfId="1357">
      <pivotArea dataOnly="0" labelOnly="1" outline="0" fieldPosition="0">
        <references count="2">
          <reference field="2" count="1" selected="0">
            <x v="3"/>
          </reference>
          <reference field="4" count="1" defaultSubtotal="1">
            <x v="34"/>
          </reference>
        </references>
      </pivotArea>
    </format>
    <format dxfId="1356">
      <pivotArea field="2" type="button" dataOnly="0" labelOnly="1" outline="0" axis="axisRow" fieldPosition="0"/>
    </format>
    <format dxfId="1355">
      <pivotArea field="4" type="button" dataOnly="0" labelOnly="1" outline="0" axis="axisRow" fieldPosition="1"/>
    </format>
    <format dxfId="1354">
      <pivotArea field="5" type="button" dataOnly="0" labelOnly="1" outline="0" axis="axisRow" fieldPosition="2"/>
    </format>
    <format dxfId="1353">
      <pivotArea field="6" type="button" dataOnly="0" labelOnly="1" outline="0" axis="axisRow" fieldPosition="3"/>
    </format>
    <format dxfId="1352">
      <pivotArea field="7" type="button" dataOnly="0" labelOnly="1" outline="0" axis="axisRow" fieldPosition="4"/>
    </format>
    <format dxfId="1351">
      <pivotArea field="8" type="button" dataOnly="0" labelOnly="1" outline="0" axis="axisRow" fieldPosition="5"/>
    </format>
    <format dxfId="1350">
      <pivotArea field="9" type="button" dataOnly="0" labelOnly="1" outline="0" axis="axisRow" fieldPosition="6"/>
    </format>
    <format dxfId="134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48">
      <pivotArea type="all" dataOnly="0" outline="0" collapsedLevelsAreSubtotals="1" fieldPosition="0"/>
    </format>
    <format dxfId="1347">
      <pivotArea field="5" type="button" dataOnly="0" labelOnly="1" outline="0" axis="axisRow" fieldPosition="2"/>
    </format>
    <format dxfId="1346">
      <pivotArea field="9" type="button" dataOnly="0" labelOnly="1" outline="0" axis="axisRow" fieldPosition="6"/>
    </format>
    <format dxfId="1345">
      <pivotArea field="7" type="button" dataOnly="0" labelOnly="1" outline="0" axis="axisRow" fieldPosition="4"/>
    </format>
    <format dxfId="1344">
      <pivotArea dataOnly="0" outline="0" collapsedLevelsAreSubtotals="1" fieldPosition="0">
        <references count="1">
          <reference field="4" count="0" defaultSubtotal="1"/>
        </references>
      </pivotArea>
    </format>
    <format dxfId="1343">
      <pivotArea field="1" type="button" dataOnly="0" labelOnly="1" outline="0" axis="axisPage" fieldPosition="0"/>
    </format>
    <format dxfId="1342">
      <pivotArea dataOnly="0" labelOnly="1" outline="0" fieldPosition="0">
        <references count="1">
          <reference field="1" count="0"/>
        </references>
      </pivotArea>
    </format>
    <format dxfId="1341">
      <pivotArea outline="0" collapsedLevelsAreSubtotals="1" fieldPosition="0"/>
    </format>
    <format dxfId="134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39">
      <pivotArea dataOnly="0" labelOnly="1" outline="0" fieldPosition="0">
        <references count="2">
          <reference field="2" count="0" selected="0"/>
          <reference field="4" count="5">
            <x v="25"/>
            <x v="26"/>
            <x v="39"/>
            <x v="70"/>
            <x v="85"/>
          </reference>
        </references>
      </pivotArea>
    </format>
    <format dxfId="1338">
      <pivotArea dataOnly="0" labelOnly="1" outline="0" fieldPosition="0">
        <references count="3">
          <reference field="2" count="0" selected="0"/>
          <reference field="4" count="1" selected="0">
            <x v="25"/>
          </reference>
          <reference field="5" count="1">
            <x v="56"/>
          </reference>
        </references>
      </pivotArea>
    </format>
    <format dxfId="1337">
      <pivotArea dataOnly="0" labelOnly="1" outline="0" fieldPosition="0">
        <references count="3">
          <reference field="2" count="0" selected="0"/>
          <reference field="4" count="1" selected="0">
            <x v="26"/>
          </reference>
          <reference field="5" count="1">
            <x v="57"/>
          </reference>
        </references>
      </pivotArea>
    </format>
    <format dxfId="1336">
      <pivotArea dataOnly="0" labelOnly="1" outline="0" fieldPosition="0">
        <references count="3">
          <reference field="2" count="0" selected="0"/>
          <reference field="4" count="1" selected="0">
            <x v="39"/>
          </reference>
          <reference field="5" count="1">
            <x v="69"/>
          </reference>
        </references>
      </pivotArea>
    </format>
    <format dxfId="1335">
      <pivotArea dataOnly="0" labelOnly="1" outline="0" fieldPosition="0">
        <references count="3">
          <reference field="2" count="0" selected="0"/>
          <reference field="4" count="1" selected="0">
            <x v="70"/>
          </reference>
          <reference field="5" count="1">
            <x v="4"/>
          </reference>
        </references>
      </pivotArea>
    </format>
    <format dxfId="1334">
      <pivotArea dataOnly="0" labelOnly="1" outline="0" fieldPosition="0">
        <references count="3">
          <reference field="2" count="0" selected="0"/>
          <reference field="4" count="1" selected="0">
            <x v="85"/>
          </reference>
          <reference field="5" count="1">
            <x v="6"/>
          </reference>
        </references>
      </pivotArea>
    </format>
    <format dxfId="1333">
      <pivotArea dataOnly="0" labelOnly="1" outline="0" fieldPosition="0">
        <references count="4">
          <reference field="2" count="0" selected="0"/>
          <reference field="4" count="1" selected="0">
            <x v="25"/>
          </reference>
          <reference field="5" count="1" selected="0">
            <x v="56"/>
          </reference>
          <reference field="6" count="2">
            <x v="1"/>
            <x v="4"/>
          </reference>
        </references>
      </pivotArea>
    </format>
    <format dxfId="1332">
      <pivotArea dataOnly="0" labelOnly="1" outline="0" fieldPosition="0">
        <references count="4">
          <reference field="2" count="0" selected="0"/>
          <reference field="4" count="1" selected="0">
            <x v="26"/>
          </reference>
          <reference field="5" count="1" selected="0">
            <x v="57"/>
          </reference>
          <reference field="6" count="1">
            <x v="250"/>
          </reference>
        </references>
      </pivotArea>
    </format>
    <format dxfId="1331">
      <pivotArea dataOnly="0" labelOnly="1" outline="0" fieldPosition="0">
        <references count="4">
          <reference field="2" count="0" selected="0"/>
          <reference field="4" count="1" selected="0">
            <x v="70"/>
          </reference>
          <reference field="5" count="1" selected="0">
            <x v="4"/>
          </reference>
          <reference field="6" count="2">
            <x v="1"/>
            <x v="4"/>
          </reference>
        </references>
      </pivotArea>
    </format>
    <format dxfId="1330">
      <pivotArea dataOnly="0" labelOnly="1" outline="0" fieldPosition="0">
        <references count="4">
          <reference field="2" count="0" selected="0"/>
          <reference field="4" count="1" selected="0">
            <x v="85"/>
          </reference>
          <reference field="5" count="1" selected="0">
            <x v="6"/>
          </reference>
          <reference field="6" count="2">
            <x v="1"/>
            <x v="4"/>
          </reference>
        </references>
      </pivotArea>
    </format>
    <format dxfId="1329">
      <pivotArea dataOnly="0" labelOnly="1" outline="0" fieldPosition="0">
        <references count="5">
          <reference field="2" count="0" selected="0"/>
          <reference field="4" count="1" selected="0">
            <x v="25"/>
          </reference>
          <reference field="5" count="1" selected="0">
            <x v="56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328">
      <pivotArea dataOnly="0" labelOnly="1" outline="0" fieldPosition="0">
        <references count="5">
          <reference field="2" count="0" selected="0"/>
          <reference field="4" count="1" selected="0">
            <x v="25"/>
          </reference>
          <reference field="5" count="1" selected="0">
            <x v="5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327">
      <pivotArea dataOnly="0" labelOnly="1" outline="0" fieldPosition="0">
        <references count="5">
          <reference field="2" count="0" selected="0"/>
          <reference field="4" count="1" selected="0">
            <x v="26"/>
          </reference>
          <reference field="5" count="1" selected="0">
            <x v="57"/>
          </reference>
          <reference field="6" count="1" selected="0">
            <x v="250"/>
          </reference>
          <reference field="7" count="1">
            <x v="0"/>
          </reference>
        </references>
      </pivotArea>
    </format>
    <format dxfId="1326">
      <pivotArea dataOnly="0" labelOnly="1" outline="0" fieldPosition="0">
        <references count="5">
          <reference field="2" count="0" selected="0"/>
          <reference field="4" count="1" selected="0">
            <x v="39"/>
          </reference>
          <reference field="5" count="1" selected="0">
            <x v="69"/>
          </reference>
          <reference field="6" count="1" selected="0">
            <x v="250"/>
          </reference>
          <reference field="7" count="1">
            <x v="131"/>
          </reference>
        </references>
      </pivotArea>
    </format>
    <format dxfId="1325">
      <pivotArea dataOnly="0" labelOnly="1" outline="0" fieldPosition="0">
        <references count="5">
          <reference field="2" count="0" selected="0"/>
          <reference field="4" count="1" selected="0">
            <x v="70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324">
      <pivotArea dataOnly="0" labelOnly="1" outline="0" fieldPosition="0">
        <references count="5">
          <reference field="2" count="0" selected="0"/>
          <reference field="4" count="1" selected="0">
            <x v="70"/>
          </reference>
          <reference field="5" count="1" selected="0">
            <x v="4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323">
      <pivotArea dataOnly="0" labelOnly="1" outline="0" fieldPosition="0">
        <references count="5">
          <reference field="2" count="0" selected="0"/>
          <reference field="4" count="1" selected="0">
            <x v="85"/>
          </reference>
          <reference field="5" count="1" selected="0">
            <x v="6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322">
      <pivotArea dataOnly="0" labelOnly="1" outline="0" fieldPosition="0">
        <references count="5">
          <reference field="2" count="0" selected="0"/>
          <reference field="4" count="1" selected="0">
            <x v="8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321">
      <pivotArea dataOnly="0" labelOnly="1" outline="0" fieldPosition="0">
        <references count="1">
          <reference field="1" count="0"/>
        </references>
      </pivotArea>
    </format>
    <format dxfId="1320">
      <pivotArea dataOnly="0" labelOnly="1" outline="0" fieldPosition="0">
        <references count="5">
          <reference field="2" count="0" selected="0"/>
          <reference field="4" count="1" selected="0">
            <x v="26"/>
          </reference>
          <reference field="5" count="1" selected="0">
            <x v="57"/>
          </reference>
          <reference field="6" count="1" selected="0">
            <x v="250"/>
          </reference>
          <reference field="7" count="1">
            <x v="0"/>
          </reference>
        </references>
      </pivotArea>
    </format>
    <format dxfId="1319">
      <pivotArea dataOnly="0" labelOnly="1" outline="0" fieldPosition="0">
        <references count="4">
          <reference field="2" count="0" selected="0"/>
          <reference field="4" count="1" selected="0">
            <x v="26"/>
          </reference>
          <reference field="5" count="1" selected="0">
            <x v="57"/>
          </reference>
          <reference field="6" count="1">
            <x v="250"/>
          </reference>
        </references>
      </pivotArea>
    </format>
    <format dxfId="1318">
      <pivotArea dataOnly="0" labelOnly="1" outline="0" fieldPosition="0">
        <references count="5">
          <reference field="2" count="0" selected="0"/>
          <reference field="4" count="1" selected="0">
            <x v="39"/>
          </reference>
          <reference field="5" count="1" selected="0">
            <x v="69"/>
          </reference>
          <reference field="6" count="1" selected="0">
            <x v="250"/>
          </reference>
          <reference field="7" count="1">
            <x v="131"/>
          </reference>
        </references>
      </pivotArea>
    </format>
    <format dxfId="1317">
      <pivotArea type="all" dataOnly="0" outline="0" collapsedLevelsAreSubtotals="1" fieldPosition="0"/>
    </format>
    <format dxfId="1316">
      <pivotArea outline="0" collapsedLevelsAreSubtotals="1" fieldPosition="0">
        <references count="8">
          <reference field="4294967294" count="3" selected="0">
            <x v="12"/>
            <x v="13"/>
            <x v="14"/>
          </reference>
          <reference field="2" count="1" selected="0">
            <x v="0"/>
          </reference>
          <reference field="4" count="1" selected="0">
            <x v="6"/>
          </reference>
          <reference field="5" count="1" selected="0">
            <x v="41"/>
          </reference>
          <reference field="6" count="1" selected="0">
            <x v="73"/>
          </reference>
          <reference field="7" count="1" selected="0">
            <x v="34"/>
          </reference>
          <reference field="8" count="1" selected="0">
            <x v="116"/>
          </reference>
          <reference field="9" count="1" selected="0">
            <x v="0"/>
          </reference>
        </references>
      </pivotArea>
    </format>
    <format dxfId="1315">
      <pivotArea dataOnly="0" labelOnly="1" outline="0" fieldPosition="0">
        <references count="1">
          <reference field="1" count="0"/>
        </references>
      </pivotArea>
    </format>
    <format dxfId="1314">
      <pivotArea field="4" type="button" dataOnly="0" labelOnly="1" outline="0" axis="axisRow" fieldPosition="1"/>
    </format>
    <format dxfId="1313">
      <pivotArea field="5" type="button" dataOnly="0" labelOnly="1" outline="0" axis="axisRow" fieldPosition="2"/>
    </format>
    <format dxfId="1312">
      <pivotArea field="9" type="button" dataOnly="0" labelOnly="1" outline="0" axis="axisRow" fieldPosition="6"/>
    </format>
    <format dxfId="1311">
      <pivotArea dataOnly="0" labelOnly="1" outline="0" fieldPosition="0">
        <references count="1">
          <reference field="1" count="0"/>
        </references>
      </pivotArea>
    </format>
    <format dxfId="1310">
      <pivotArea field="4" type="button" dataOnly="0" labelOnly="1" outline="0" axis="axisRow" fieldPosition="1"/>
    </format>
    <format dxfId="1309">
      <pivotArea field="5" type="button" dataOnly="0" labelOnly="1" outline="0" axis="axisRow" fieldPosition="2"/>
    </format>
    <format dxfId="1308">
      <pivotArea field="1" type="button" dataOnly="0" labelOnly="1" outline="0" axis="axisPage" fieldPosition="0"/>
    </format>
    <format dxfId="1307">
      <pivotArea dataOnly="0" labelOnly="1" outline="0" fieldPosition="0">
        <references count="1">
          <reference field="1" count="0"/>
        </references>
      </pivotArea>
    </format>
    <format dxfId="1306">
      <pivotArea field="1" type="button" dataOnly="0" labelOnly="1" outline="0" axis="axisPage" fieldPosition="0"/>
    </format>
    <format dxfId="1305">
      <pivotArea dataOnly="0" labelOnly="1" outline="0" fieldPosition="0">
        <references count="1">
          <reference field="1" count="0"/>
        </references>
      </pivotArea>
    </format>
    <format>
      <pivotArea outline="0" collapsedLevelsAreSubtotals="1" fieldPosition="0"/>
    </format>
    <format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04">
      <pivotArea dataOnly="0" labelOnly="1" outline="0" fieldPosition="0">
        <references count="1">
          <reference field="1" count="0"/>
        </references>
      </pivotArea>
    </format>
    <format dxfId="130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0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30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0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299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29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29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29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295">
      <pivotArea dataOnly="0" outline="0" collapsedLevelsAreSubtotals="1" fieldPosition="0">
        <references count="1">
          <reference field="4" count="0" defaultSubtotal="1"/>
        </references>
      </pivotArea>
    </format>
    <format dxfId="1294">
      <pivotArea dataOnly="0" outline="0" collapsedLevelsAreSubtotals="1" fieldPosition="0">
        <references count="1">
          <reference field="2" count="0" defaultSubtotal="1"/>
        </references>
      </pivotArea>
    </format>
    <format dxfId="1293">
      <pivotArea field="1" type="button" dataOnly="0" labelOnly="1" outline="0" axis="axisPage" fieldPosition="0"/>
    </format>
    <format dxfId="1292">
      <pivotArea dataOnly="0" labelOnly="1" outline="0" fieldPosition="0">
        <references count="1">
          <reference field="1" count="0"/>
        </references>
      </pivotArea>
    </format>
    <format dxfId="1291">
      <pivotArea dataOnly="0" labelOnly="1" outline="0" fieldPosition="0">
        <references count="1">
          <reference field="1" count="0"/>
        </references>
      </pivotArea>
    </format>
    <format dxfId="1290">
      <pivotArea field="4" type="button" dataOnly="0" labelOnly="1" outline="0" axis="axisRow" fieldPosition="1"/>
    </format>
    <format dxfId="1289">
      <pivotArea field="5" type="button" dataOnly="0" labelOnly="1" outline="0" axis="axisRow" fieldPosition="2"/>
    </format>
    <format dxfId="1288">
      <pivotArea field="6" type="button" dataOnly="0" labelOnly="1" outline="0" axis="axisRow" fieldPosition="3"/>
    </format>
    <format dxfId="1287">
      <pivotArea field="7" type="button" dataOnly="0" labelOnly="1" outline="0" axis="axisRow" fieldPosition="4"/>
    </format>
    <format dxfId="1286">
      <pivotArea field="8" type="button" dataOnly="0" labelOnly="1" outline="0" axis="axisRow" fieldPosition="5"/>
    </format>
    <format dxfId="1285">
      <pivotArea field="1" type="button" dataOnly="0" labelOnly="1" outline="0" axis="axisPage" fieldPosition="0"/>
    </format>
    <format dxfId="1284">
      <pivotArea dataOnly="0" labelOnly="1" outline="0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1" cacheId="8" applyNumberFormats="0" applyBorderFormats="0" applyFontFormats="0" applyPatternFormats="0" applyAlignmentFormats="0" applyWidthHeightFormats="1" dataCaption="Данные" updatedVersion="3" minRefreshableVersion="3" showMemberPropertyTips="0" useAutoFormatting="1" itemPrintTitles="1" createdVersion="3" indent="0" compact="0" compactData="0" gridDropZones="1">
  <location ref="A4:Q59" firstHeaderRow="1" firstDataRow="2" firstDataCol="1" rowPageCount="1" colPageCount="1"/>
  <pivotFields count="30"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>
      <items count="16">
        <item m="1" x="12"/>
        <item x="6"/>
        <item x="5"/>
        <item m="1" x="14"/>
        <item m="1" x="8"/>
        <item x="4"/>
        <item m="1" x="10"/>
        <item x="1"/>
        <item m="1" x="9"/>
        <item x="3"/>
        <item m="1" x="13"/>
        <item x="2"/>
        <item x="0"/>
        <item x="7"/>
        <item m="1" x="11"/>
        <item t="default"/>
      </items>
    </pivotField>
    <pivotField compact="0" outline="0" subtotalTop="0" showAll="0" includeNewItemsInFilter="1"/>
    <pivotField axis="axisPage" compact="0" outline="0" showAll="0" defaultSubtotal="0">
      <items count="5">
        <item h="1" x="2"/>
        <item x="1"/>
        <item x="3"/>
        <item h="1" x="0"/>
        <item h="1" x="4"/>
      </items>
    </pivotField>
    <pivotField axis="axisRow" compact="0" outline="0" subtotalTop="0" showAll="0" includeNewItemsInFilter="1" sortType="ascending" defaultSubtotal="0">
      <items count="114">
        <item x="45"/>
        <item x="57"/>
        <item x="56"/>
        <item x="16"/>
        <item x="62"/>
        <item x="55"/>
        <item x="54"/>
        <item m="1" x="88"/>
        <item x="59"/>
        <item x="58"/>
        <item x="67"/>
        <item x="63"/>
        <item x="7"/>
        <item x="6"/>
        <item x="5"/>
        <item x="3"/>
        <item m="1" x="79"/>
        <item m="1" x="92"/>
        <item x="12"/>
        <item m="1" x="90"/>
        <item x="19"/>
        <item m="1" x="102"/>
        <item x="70"/>
        <item x="37"/>
        <item m="1" x="85"/>
        <item m="1" x="110"/>
        <item x="14"/>
        <item x="27"/>
        <item m="1" x="108"/>
        <item x="28"/>
        <item m="1" x="73"/>
        <item m="1" x="82"/>
        <item m="1" x="103"/>
        <item m="1" x="109"/>
        <item x="1"/>
        <item m="1" x="113"/>
        <item m="1" x="86"/>
        <item m="1" x="84"/>
        <item x="22"/>
        <item x="9"/>
        <item x="20"/>
        <item x="11"/>
        <item x="2"/>
        <item x="69"/>
        <item m="1" x="111"/>
        <item x="10"/>
        <item m="1" x="104"/>
        <item x="61"/>
        <item x="33"/>
        <item m="1" x="101"/>
        <item m="1" x="106"/>
        <item m="1" x="98"/>
        <item m="1" x="78"/>
        <item m="1" x="94"/>
        <item m="1" x="100"/>
        <item x="23"/>
        <item m="1" x="72"/>
        <item x="31"/>
        <item m="1" x="76"/>
        <item m="1" x="99"/>
        <item x="43"/>
        <item x="65"/>
        <item x="29"/>
        <item x="64"/>
        <item x="66"/>
        <item m="1" x="107"/>
        <item x="34"/>
        <item x="26"/>
        <item m="1" x="80"/>
        <item x="4"/>
        <item x="52"/>
        <item x="46"/>
        <item x="60"/>
        <item x="35"/>
        <item m="1" x="91"/>
        <item m="1" x="95"/>
        <item x="32"/>
        <item x="44"/>
        <item m="1" x="96"/>
        <item x="25"/>
        <item m="1" x="74"/>
        <item x="68"/>
        <item x="18"/>
        <item x="17"/>
        <item x="50"/>
        <item x="24"/>
        <item x="41"/>
        <item x="42"/>
        <item x="15"/>
        <item x="30"/>
        <item m="1" x="81"/>
        <item m="1" x="77"/>
        <item m="1" x="87"/>
        <item m="1" x="75"/>
        <item m="1" x="71"/>
        <item m="1" x="112"/>
        <item m="1" x="89"/>
        <item m="1" x="97"/>
        <item m="1" x="93"/>
        <item x="21"/>
        <item x="40"/>
        <item x="13"/>
        <item m="1" x="105"/>
        <item x="48"/>
        <item x="49"/>
        <item x="38"/>
        <item m="1" x="83"/>
        <item x="47"/>
        <item x="51"/>
        <item x="53"/>
        <item x="39"/>
        <item x="8"/>
        <item x="0"/>
        <item x="36"/>
      </items>
    </pivotField>
    <pivotField compact="0" outline="0" subtotalTop="0" showAll="0" includeNewItemsInFilter="1" defaultSubtotal="0">
      <items count="79">
        <item x="18"/>
        <item x="68"/>
        <item x="57"/>
        <item x="56"/>
        <item m="1" x="75"/>
        <item x="64"/>
        <item x="0"/>
        <item x="14"/>
        <item x="22"/>
        <item m="1" x="76"/>
        <item x="9"/>
        <item x="51"/>
        <item x="47"/>
        <item x="20"/>
        <item x="24"/>
        <item x="11"/>
        <item x="39"/>
        <item x="40"/>
        <item x="12"/>
        <item x="19"/>
        <item x="44"/>
        <item x="48"/>
        <item x="2"/>
        <item x="25"/>
        <item x="3"/>
        <item x="26"/>
        <item x="28"/>
        <item x="55"/>
        <item x="21"/>
        <item x="29"/>
        <item x="30"/>
        <item x="27"/>
        <item x="43"/>
        <item x="71"/>
        <item x="66"/>
        <item x="67"/>
        <item x="50"/>
        <item x="4"/>
        <item x="35"/>
        <item x="10"/>
        <item x="72"/>
        <item m="1" x="78"/>
        <item x="59"/>
        <item x="58"/>
        <item x="54"/>
        <item x="41"/>
        <item x="60"/>
        <item x="46"/>
        <item x="53"/>
        <item x="37"/>
        <item x="7"/>
        <item x="6"/>
        <item x="5"/>
        <item x="32"/>
        <item x="33"/>
        <item x="17"/>
        <item x="34"/>
        <item x="45"/>
        <item x="1"/>
        <item m="1" x="73"/>
        <item m="1" x="77"/>
        <item x="63"/>
        <item x="62"/>
        <item x="8"/>
        <item x="52"/>
        <item x="49"/>
        <item x="61"/>
        <item x="13"/>
        <item x="65"/>
        <item x="38"/>
        <item x="42"/>
        <item x="15"/>
        <item x="23"/>
        <item x="31"/>
        <item m="1" x="74"/>
        <item x="36"/>
        <item x="16"/>
        <item x="69"/>
        <item x="7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5"/>
  </rowFields>
  <rowItems count="54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5"/>
    </i>
    <i>
      <x v="20"/>
    </i>
    <i>
      <x v="22"/>
    </i>
    <i>
      <x v="23"/>
    </i>
    <i>
      <x v="26"/>
    </i>
    <i>
      <x v="29"/>
    </i>
    <i>
      <x v="38"/>
    </i>
    <i>
      <x v="39"/>
    </i>
    <i>
      <x v="40"/>
    </i>
    <i>
      <x v="43"/>
    </i>
    <i>
      <x v="45"/>
    </i>
    <i>
      <x v="47"/>
    </i>
    <i>
      <x v="48"/>
    </i>
    <i>
      <x v="55"/>
    </i>
    <i>
      <x v="57"/>
    </i>
    <i>
      <x v="60"/>
    </i>
    <i>
      <x v="66"/>
    </i>
    <i>
      <x v="67"/>
    </i>
    <i>
      <x v="69"/>
    </i>
    <i>
      <x v="70"/>
    </i>
    <i>
      <x v="71"/>
    </i>
    <i>
      <x v="72"/>
    </i>
    <i>
      <x v="73"/>
    </i>
    <i>
      <x v="76"/>
    </i>
    <i>
      <x v="77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9"/>
    </i>
    <i>
      <x v="101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4" hier="0"/>
  </pageFields>
  <dataFields count="16">
    <dataField name="Сумма по полю January, rub." fld="15" baseField="0" baseItem="0"/>
    <dataField name="Сумма по полю February, rub." fld="16" baseField="0" baseItem="0"/>
    <dataField name="Сумма по полю March, rub." fld="17" baseField="0" baseItem="0"/>
    <dataField name="Сумма по полю Total 1st quarter, rub." fld="18" baseField="0" baseItem="0"/>
    <dataField name="Сумма по полю April, rub." fld="19" baseField="0" baseItem="0"/>
    <dataField name="Сумма по полю May, rub." fld="20" baseField="0" baseItem="0"/>
    <dataField name="Сумма по полю June, rub." fld="21" baseField="0" baseItem="0"/>
    <dataField name="Сумма по полю Total 6 months, rub." fld="22" baseField="0" baseItem="0"/>
    <dataField name="Сумма по полю July, rub." fld="23" baseField="0" baseItem="0"/>
    <dataField name="Сумма по полю August, rub." fld="24" baseField="0" baseItem="0"/>
    <dataField name="Сумма по полю September, rub." fld="25" baseField="0" baseItem="0"/>
    <dataField name="Сумма по полю Total 9 months, rub." fld="26" baseField="0" baseItem="0"/>
    <dataField name="Сумма по полю October, rub." fld="27" baseField="0" baseItem="0"/>
    <dataField name="Сумма по полю November, rub." fld="28" baseField="0" baseItem="0"/>
    <dataField name="Сумма по полю December, rub." fld="29" baseField="0" baseItem="0"/>
    <dataField name="Сумма по полю Total 2011, rub." fld="14" baseField="0" baseItem="0"/>
  </dataFields>
  <formats count="8">
    <format dxfId="1283">
      <pivotArea field="2" type="button" dataOnly="0" labelOnly="1" outline="0"/>
    </format>
    <format dxfId="1282">
      <pivotArea type="origin" dataOnly="0" labelOnly="1" outline="0" fieldPosition="0"/>
    </format>
    <format dxfId="1281">
      <pivotArea field="5" type="button" dataOnly="0" labelOnly="1" outline="0" axis="axisRow" fieldPosition="0"/>
    </format>
    <format dxfId="1280">
      <pivotArea field="6" type="button" dataOnly="0" labelOnly="1" outline="0"/>
    </format>
    <format dxfId="1279">
      <pivotArea dataOnly="0" labelOnly="1" outline="0" fieldPosition="0">
        <references count="1">
          <reference field="5" count="50">
            <x v="0"/>
            <x v="1"/>
            <x v="2"/>
            <x v="4"/>
            <x v="6"/>
            <x v="8"/>
            <x v="9"/>
            <x v="15"/>
            <x v="20"/>
            <x v="22"/>
            <x v="23"/>
            <x v="26"/>
            <x v="29"/>
            <x v="38"/>
            <x v="39"/>
            <x v="40"/>
            <x v="43"/>
            <x v="45"/>
            <x v="47"/>
            <x v="48"/>
            <x v="55"/>
            <x v="57"/>
            <x v="60"/>
            <x v="66"/>
            <x v="67"/>
            <x v="69"/>
            <x v="70"/>
            <x v="71"/>
            <x v="72"/>
            <x v="73"/>
            <x v="76"/>
            <x v="77"/>
            <x v="79"/>
            <x v="81"/>
            <x v="82"/>
            <x v="83"/>
            <x v="84"/>
            <x v="85"/>
            <x v="86"/>
            <x v="87"/>
            <x v="88"/>
            <x v="89"/>
            <x v="99"/>
            <x v="101"/>
            <x v="103"/>
            <x v="104"/>
            <x v="105"/>
            <x v="107"/>
            <x v="108"/>
            <x v="109"/>
          </reference>
        </references>
      </pivotArea>
    </format>
    <format dxfId="1278">
      <pivotArea dataOnly="0" labelOnly="1" outline="0" fieldPosition="0">
        <references count="1">
          <reference field="5" count="2">
            <x v="110"/>
            <x v="111"/>
          </reference>
        </references>
      </pivotArea>
    </format>
    <format dxfId="1277">
      <pivotArea dataOnly="0" labelOnly="1" grandRow="1" outline="0" fieldPosition="0"/>
    </format>
    <format dxfId="127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4" cacheId="20" applyNumberFormats="0" applyBorderFormats="0" applyFontFormats="0" applyPatternFormats="0" applyAlignmentFormats="0" applyWidthHeightFormats="1" dataCaption="Данные" updatedVersion="3" minRefreshableVersion="3" showMemberPropertyTips="0" useAutoFormatting="1" rowGrandTotals="0" itemPrintTitles="1" createdVersion="3" indent="0" compact="0" compactData="0" gridDropZones="1">
  <location ref="A4:S214" firstHeaderRow="1" firstDataRow="2" firstDataCol="3" rowPageCount="1" colPageCount="1"/>
  <pivotFields count="31">
    <pivotField axis="axisRow" compact="0" outline="0" subtotalTop="0" showAll="0" includeNewItemsInFilter="1" sortType="ascending" defaultSubtotal="0">
      <items count="609">
        <item x="80"/>
        <item x="130"/>
        <item m="1" x="563"/>
        <item x="129"/>
        <item m="1" x="277"/>
        <item m="1" x="373"/>
        <item x="127"/>
        <item x="131"/>
        <item x="126"/>
        <item x="125"/>
        <item m="1" x="439"/>
        <item x="128"/>
        <item x="193"/>
        <item x="194"/>
        <item x="192"/>
        <item x="37"/>
        <item x="219"/>
        <item m="1" x="426"/>
        <item m="1" x="585"/>
        <item m="1" x="347"/>
        <item m="1" x="312"/>
        <item m="1" x="361"/>
        <item m="1" x="383"/>
        <item m="1" x="450"/>
        <item m="1" x="522"/>
        <item m="1" x="338"/>
        <item m="1" x="589"/>
        <item m="1" x="553"/>
        <item m="1" x="348"/>
        <item m="1" x="271"/>
        <item m="1" x="445"/>
        <item m="1" x="601"/>
        <item m="1" x="592"/>
        <item m="1" x="306"/>
        <item m="1" x="456"/>
        <item m="1" x="447"/>
        <item m="1" x="377"/>
        <item m="1" x="545"/>
        <item m="1" x="264"/>
        <item m="1" x="446"/>
        <item m="1" x="290"/>
        <item m="1" x="489"/>
        <item m="1" x="458"/>
        <item m="1" x="502"/>
        <item m="1" x="575"/>
        <item m="1" x="440"/>
        <item m="1" x="470"/>
        <item m="1" x="386"/>
        <item m="1" x="372"/>
        <item m="1" x="594"/>
        <item m="1" x="296"/>
        <item m="1" x="494"/>
        <item m="1" x="309"/>
        <item x="189"/>
        <item x="184"/>
        <item x="185"/>
        <item x="186"/>
        <item x="188"/>
        <item x="187"/>
        <item x="209"/>
        <item x="206"/>
        <item x="208"/>
        <item x="210"/>
        <item x="207"/>
        <item m="1" x="556"/>
        <item m="1" x="384"/>
        <item m="1" x="376"/>
        <item m="1" x="497"/>
        <item m="1" x="340"/>
        <item m="1" x="432"/>
        <item x="231"/>
        <item x="224"/>
        <item m="1" x="532"/>
        <item x="18"/>
        <item x="19"/>
        <item x="17"/>
        <item x="15"/>
        <item x="16"/>
        <item m="1" x="331"/>
        <item x="13"/>
        <item x="14"/>
        <item m="1" x="441"/>
        <item m="1" x="451"/>
        <item x="7"/>
        <item x="6"/>
        <item x="8"/>
        <item x="5"/>
        <item m="1" x="301"/>
        <item m="1" x="350"/>
        <item m="1" x="569"/>
        <item m="1" x="315"/>
        <item m="1" x="394"/>
        <item m="1" x="463"/>
        <item m="1" x="562"/>
        <item m="1" x="496"/>
        <item m="1" x="269"/>
        <item m="1" x="343"/>
        <item x="33"/>
        <item m="1" x="308"/>
        <item x="45"/>
        <item x="44"/>
        <item m="1" x="385"/>
        <item m="1" x="336"/>
        <item m="1" x="510"/>
        <item m="1" x="595"/>
        <item m="1" x="603"/>
        <item m="1" x="504"/>
        <item m="1" x="459"/>
        <item m="1" x="303"/>
        <item m="1" x="319"/>
        <item m="1" x="316"/>
        <item m="1" x="559"/>
        <item m="1" x="452"/>
        <item x="256"/>
        <item m="1" x="533"/>
        <item m="1" x="399"/>
        <item x="81"/>
        <item x="82"/>
        <item m="1" x="437"/>
        <item m="1" x="448"/>
        <item m="1" x="326"/>
        <item m="1" x="339"/>
        <item x="35"/>
        <item m="1" x="602"/>
        <item m="1" x="263"/>
        <item m="1" x="311"/>
        <item m="1" x="512"/>
        <item m="1" x="420"/>
        <item x="254"/>
        <item m="1" x="596"/>
        <item x="168"/>
        <item x="107"/>
        <item m="1" x="355"/>
        <item x="56"/>
        <item x="57"/>
        <item x="136"/>
        <item m="1" x="511"/>
        <item m="1" x="417"/>
        <item x="201"/>
        <item m="1" x="404"/>
        <item x="169"/>
        <item m="1" x="597"/>
        <item x="253"/>
        <item m="1" x="558"/>
        <item x="154"/>
        <item m="1" x="565"/>
        <item x="58"/>
        <item x="59"/>
        <item x="135"/>
        <item m="1" x="581"/>
        <item m="1" x="524"/>
        <item x="204"/>
        <item m="1" x="389"/>
        <item m="1" x="506"/>
        <item m="1" x="281"/>
        <item m="1" x="317"/>
        <item m="1" x="519"/>
        <item m="1" x="412"/>
        <item x="2"/>
        <item x="3"/>
        <item m="1" x="471"/>
        <item m="1" x="398"/>
        <item m="1" x="380"/>
        <item x="245"/>
        <item m="1" x="430"/>
        <item x="155"/>
        <item x="89"/>
        <item m="1" x="294"/>
        <item x="49"/>
        <item x="50"/>
        <item x="124"/>
        <item m="1" x="515"/>
        <item m="1" x="419"/>
        <item x="198"/>
        <item x="28"/>
        <item m="1" x="337"/>
        <item x="27"/>
        <item m="1" x="540"/>
        <item x="26"/>
        <item m="1" x="320"/>
        <item m="1" x="284"/>
        <item m="1" x="588"/>
        <item m="1" x="334"/>
        <item x="248"/>
        <item m="1" x="561"/>
        <item x="46"/>
        <item x="199"/>
        <item m="1" x="538"/>
        <item m="1" x="455"/>
        <item m="1" x="507"/>
        <item m="1" x="342"/>
        <item m="1" x="325"/>
        <item x="32"/>
        <item m="1" x="552"/>
        <item x="4"/>
        <item x="247"/>
        <item m="1" x="484"/>
        <item m="1" x="364"/>
        <item m="1" x="396"/>
        <item x="29"/>
        <item x="30"/>
        <item x="31"/>
        <item m="1" x="411"/>
        <item m="1" x="577"/>
        <item m="1" x="358"/>
        <item x="227"/>
        <item m="1" x="322"/>
        <item x="178"/>
        <item x="113"/>
        <item m="1" x="390"/>
        <item x="72"/>
        <item x="73"/>
        <item x="141"/>
        <item m="1" x="324"/>
        <item m="1" x="526"/>
        <item x="223"/>
        <item x="214"/>
        <item x="216"/>
        <item x="218"/>
        <item x="217"/>
        <item x="215"/>
        <item m="1" x="392"/>
        <item m="1" x="270"/>
        <item m="1" x="521"/>
        <item m="1" x="351"/>
        <item m="1" x="475"/>
        <item m="1" x="529"/>
        <item m="1" x="472"/>
        <item x="51"/>
        <item m="1" x="288"/>
        <item x="246"/>
        <item m="1" x="547"/>
        <item x="174"/>
        <item x="109"/>
        <item m="1" x="403"/>
        <item x="64"/>
        <item x="65"/>
        <item x="137"/>
        <item m="1" x="408"/>
        <item m="1" x="457"/>
        <item x="200"/>
        <item m="1" x="367"/>
        <item m="1" x="363"/>
        <item m="1" x="370"/>
        <item m="1" x="295"/>
        <item m="1" x="550"/>
        <item m="1" x="365"/>
        <item m="1" x="454"/>
        <item m="1" x="542"/>
        <item m="1" x="474"/>
        <item m="1" x="443"/>
        <item m="1" x="429"/>
        <item m="1" x="539"/>
        <item m="1" x="346"/>
        <item m="1" x="407"/>
        <item m="1" x="498"/>
        <item m="1" x="321"/>
        <item m="1" x="587"/>
        <item m="1" x="287"/>
        <item m="1" x="566"/>
        <item m="1" x="580"/>
        <item x="108"/>
        <item x="226"/>
        <item x="252"/>
        <item m="1" x="395"/>
        <item x="166"/>
        <item x="105"/>
        <item m="1" x="534"/>
        <item x="60"/>
        <item x="62"/>
        <item x="133"/>
        <item m="1" x="560"/>
        <item m="1" x="282"/>
        <item x="202"/>
        <item x="225"/>
        <item x="229"/>
        <item x="230"/>
        <item m="1" x="593"/>
        <item m="1" x="381"/>
        <item m="1" x="431"/>
        <item m="1" x="462"/>
        <item m="1" x="273"/>
        <item m="1" x="328"/>
        <item m="1" x="571"/>
        <item m="1" x="428"/>
        <item m="1" x="362"/>
        <item m="1" x="568"/>
        <item x="255"/>
        <item m="1" x="599"/>
        <item x="179"/>
        <item x="83"/>
        <item m="1" x="500"/>
        <item x="76"/>
        <item x="75"/>
        <item x="142"/>
        <item m="1" x="422"/>
        <item m="1" x="272"/>
        <item x="191"/>
        <item m="1" x="413"/>
        <item m="1" x="505"/>
        <item m="1" x="578"/>
        <item m="1" x="574"/>
        <item x="74"/>
        <item m="1" x="393"/>
        <item x="190"/>
        <item x="250"/>
        <item m="1" x="554"/>
        <item x="165"/>
        <item x="104"/>
        <item m="1" x="476"/>
        <item x="54"/>
        <item x="55"/>
        <item x="132"/>
        <item m="1" x="375"/>
        <item m="1" x="368"/>
        <item x="222"/>
        <item m="1" x="359"/>
        <item m="1" x="345"/>
        <item x="11"/>
        <item x="10"/>
        <item x="12"/>
        <item x="9"/>
        <item x="170"/>
        <item x="172"/>
        <item x="171"/>
        <item m="1" x="260"/>
        <item m="1" x="401"/>
        <item x="144"/>
        <item x="181"/>
        <item x="182"/>
        <item x="183"/>
        <item x="212"/>
        <item m="1" x="360"/>
        <item x="211"/>
        <item x="213"/>
        <item x="257"/>
        <item m="1" x="374"/>
        <item x="180"/>
        <item x="114"/>
        <item m="1" x="514"/>
        <item x="77"/>
        <item x="78"/>
        <item x="143"/>
        <item m="1" x="477"/>
        <item x="205"/>
        <item m="1" x="488"/>
        <item m="1" x="436"/>
        <item m="1" x="369"/>
        <item m="1" x="527"/>
        <item m="1" x="501"/>
        <item m="1" x="435"/>
        <item m="1" x="503"/>
        <item m="1" x="276"/>
        <item m="1" x="332"/>
        <item m="1" x="492"/>
        <item m="1" x="274"/>
        <item m="1" x="485"/>
        <item m="1" x="535"/>
        <item m="1" x="584"/>
        <item m="1" x="278"/>
        <item x="234"/>
        <item m="1" x="352"/>
        <item x="175"/>
        <item x="110"/>
        <item m="1" x="356"/>
        <item x="66"/>
        <item x="69"/>
        <item x="138"/>
        <item m="1" x="460"/>
        <item m="1" x="607"/>
        <item x="195"/>
        <item m="1" x="299"/>
        <item m="1" x="518"/>
        <item m="1" x="508"/>
        <item m="1" x="415"/>
        <item m="1" x="318"/>
        <item x="235"/>
        <item x="176"/>
        <item x="111"/>
        <item x="67"/>
        <item x="70"/>
        <item x="139"/>
        <item x="196"/>
        <item x="237"/>
        <item m="1" x="300"/>
        <item x="240"/>
        <item x="241"/>
        <item m="1" x="487"/>
        <item x="238"/>
        <item x="239"/>
        <item x="242"/>
        <item m="1" x="416"/>
        <item m="1" x="583"/>
        <item x="243"/>
        <item m="1" x="530"/>
        <item m="1" x="314"/>
        <item m="1" x="461"/>
        <item m="1" x="275"/>
        <item m="1" x="353"/>
        <item x="236"/>
        <item m="1" x="333"/>
        <item x="177"/>
        <item x="112"/>
        <item m="1" x="469"/>
        <item x="68"/>
        <item x="71"/>
        <item x="140"/>
        <item m="1" x="464"/>
        <item m="1" x="341"/>
        <item x="197"/>
        <item x="116"/>
        <item m="1" x="438"/>
        <item x="122"/>
        <item x="120"/>
        <item x="117"/>
        <item x="123"/>
        <item m="1" x="564"/>
        <item m="1" x="261"/>
        <item x="118"/>
        <item m="1" x="520"/>
        <item x="119"/>
        <item m="1" x="590"/>
        <item x="121"/>
        <item m="1" x="280"/>
        <item m="1" x="382"/>
        <item x="53"/>
        <item m="1" x="297"/>
        <item m="1" x="491"/>
        <item m="1" x="442"/>
        <item m="1" x="421"/>
        <item x="232"/>
        <item x="233"/>
        <item x="41"/>
        <item x="43"/>
        <item x="42"/>
        <item m="1" x="509"/>
        <item m="1" x="414"/>
        <item m="1" x="406"/>
        <item m="1" x="391"/>
        <item m="1" x="499"/>
        <item m="1" x="349"/>
        <item m="1" x="572"/>
        <item m="1" x="327"/>
        <item m="1" x="493"/>
        <item m="1" x="468"/>
        <item m="1" x="291"/>
        <item m="1" x="490"/>
        <item m="1" x="525"/>
        <item x="39"/>
        <item x="40"/>
        <item x="38"/>
        <item m="1" x="388"/>
        <item m="1" x="371"/>
        <item m="1" x="495"/>
        <item m="1" x="279"/>
        <item m="1" x="549"/>
        <item m="1" x="410"/>
        <item m="1" x="516"/>
        <item m="1" x="466"/>
        <item m="1" x="480"/>
        <item m="1" x="555"/>
        <item m="1" x="323"/>
        <item m="1" x="289"/>
        <item m="1" x="536"/>
        <item m="1" x="467"/>
        <item m="1" x="481"/>
        <item m="1" x="344"/>
        <item m="1" x="402"/>
        <item m="1" x="523"/>
        <item m="1" x="425"/>
        <item m="1" x="397"/>
        <item m="1" x="304"/>
        <item m="1" x="582"/>
        <item m="1" x="307"/>
        <item m="1" x="517"/>
        <item m="1" x="405"/>
        <item x="153"/>
        <item m="1" x="329"/>
        <item x="249"/>
        <item x="52"/>
        <item m="1" x="434"/>
        <item m="1" x="557"/>
        <item m="1" x="548"/>
        <item m="1" x="479"/>
        <item m="1" x="544"/>
        <item m="1" x="424"/>
        <item x="90"/>
        <item x="94"/>
        <item m="1" x="259"/>
        <item x="91"/>
        <item m="1" x="573"/>
        <item x="93"/>
        <item x="98"/>
        <item x="97"/>
        <item x="96"/>
        <item x="92"/>
        <item m="1" x="293"/>
        <item x="95"/>
        <item x="99"/>
        <item m="1" x="579"/>
        <item m="1" x="528"/>
        <item x="102"/>
        <item x="101"/>
        <item x="100"/>
        <item m="1" x="418"/>
        <item x="36"/>
        <item x="251"/>
        <item m="1" x="598"/>
        <item x="167"/>
        <item x="106"/>
        <item m="1" x="265"/>
        <item x="61"/>
        <item x="63"/>
        <item x="134"/>
        <item m="1" x="604"/>
        <item m="1" x="427"/>
        <item x="203"/>
        <item m="1" x="379"/>
        <item m="1" x="444"/>
        <item m="1" x="268"/>
        <item m="1" x="473"/>
        <item m="1" x="551"/>
        <item m="1" x="606"/>
        <item m="1" x="600"/>
        <item m="1" x="465"/>
        <item m="1" x="567"/>
        <item m="1" x="513"/>
        <item m="1" x="453"/>
        <item m="1" x="591"/>
        <item x="244"/>
        <item m="1" x="366"/>
        <item x="145"/>
        <item x="103"/>
        <item m="1" x="483"/>
        <item x="47"/>
        <item x="48"/>
        <item x="115"/>
        <item m="1" x="541"/>
        <item m="1" x="423"/>
        <item x="221"/>
        <item m="1" x="335"/>
        <item m="1" x="354"/>
        <item m="1" x="292"/>
        <item x="228"/>
        <item m="1" x="286"/>
        <item x="79"/>
        <item m="1" x="302"/>
        <item x="220"/>
        <item m="1" x="387"/>
        <item m="1" x="305"/>
        <item m="1" x="486"/>
        <item m="1" x="285"/>
        <item m="1" x="570"/>
        <item m="1" x="449"/>
        <item x="87"/>
        <item x="88"/>
        <item x="34"/>
        <item x="147"/>
        <item x="149"/>
        <item x="148"/>
        <item x="150"/>
        <item x="152"/>
        <item x="151"/>
        <item m="1" x="531"/>
        <item m="1" x="378"/>
        <item m="1" x="409"/>
        <item m="1" x="283"/>
        <item m="1" x="546"/>
        <item m="1" x="330"/>
        <item m="1" x="543"/>
        <item m="1" x="605"/>
        <item m="1" x="262"/>
        <item x="84"/>
        <item x="85"/>
        <item x="146"/>
        <item m="1" x="400"/>
        <item m="1" x="537"/>
        <item m="1" x="608"/>
        <item m="1" x="310"/>
        <item x="163"/>
        <item m="1" x="298"/>
        <item x="162"/>
        <item m="1" x="482"/>
        <item x="164"/>
        <item x="159"/>
        <item x="161"/>
        <item x="160"/>
        <item x="156"/>
        <item x="157"/>
        <item x="158"/>
        <item m="1" x="576"/>
        <item m="1" x="433"/>
        <item x="173"/>
        <item m="1" x="267"/>
        <item m="1" x="357"/>
        <item m="1" x="266"/>
        <item m="1" x="478"/>
        <item m="1" x="586"/>
        <item x="86"/>
        <item x="23"/>
        <item x="22"/>
        <item x="24"/>
        <item x="21"/>
        <item x="25"/>
        <item x="20"/>
        <item m="1" x="313"/>
        <item x="0"/>
        <item x="1"/>
        <item x="258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howAll="0" defaultSubtotal="0">
      <items count="5">
        <item h="1" x="2"/>
        <item x="1"/>
        <item x="3"/>
        <item h="1" x="0"/>
        <item h="1" x="4"/>
      </items>
    </pivotField>
    <pivotField axis="axisRow" compact="0" outline="0" subtotalTop="0" showAll="0" includeNewItemsInFilter="1" sortType="ascending" defaultSubtotal="0">
      <items count="114">
        <item x="45"/>
        <item x="57"/>
        <item x="56"/>
        <item x="16"/>
        <item x="62"/>
        <item x="55"/>
        <item x="54"/>
        <item m="1" x="88"/>
        <item x="59"/>
        <item x="58"/>
        <item x="67"/>
        <item x="63"/>
        <item x="7"/>
        <item x="6"/>
        <item x="5"/>
        <item x="3"/>
        <item m="1" x="79"/>
        <item m="1" x="92"/>
        <item x="12"/>
        <item m="1" x="90"/>
        <item x="19"/>
        <item m="1" x="102"/>
        <item x="70"/>
        <item x="37"/>
        <item m="1" x="85"/>
        <item m="1" x="110"/>
        <item x="14"/>
        <item x="27"/>
        <item m="1" x="108"/>
        <item x="28"/>
        <item m="1" x="73"/>
        <item m="1" x="82"/>
        <item m="1" x="103"/>
        <item m="1" x="109"/>
        <item x="1"/>
        <item m="1" x="113"/>
        <item m="1" x="86"/>
        <item m="1" x="84"/>
        <item x="22"/>
        <item x="9"/>
        <item x="20"/>
        <item x="11"/>
        <item x="2"/>
        <item x="69"/>
        <item m="1" x="111"/>
        <item x="10"/>
        <item m="1" x="104"/>
        <item x="61"/>
        <item x="33"/>
        <item m="1" x="101"/>
        <item m="1" x="106"/>
        <item m="1" x="98"/>
        <item m="1" x="78"/>
        <item m="1" x="94"/>
        <item m="1" x="100"/>
        <item x="23"/>
        <item m="1" x="72"/>
        <item x="31"/>
        <item m="1" x="76"/>
        <item m="1" x="99"/>
        <item x="43"/>
        <item x="65"/>
        <item x="29"/>
        <item x="64"/>
        <item x="66"/>
        <item m="1" x="107"/>
        <item x="34"/>
        <item x="26"/>
        <item m="1" x="80"/>
        <item x="4"/>
        <item x="52"/>
        <item x="46"/>
        <item x="60"/>
        <item x="35"/>
        <item m="1" x="91"/>
        <item m="1" x="95"/>
        <item x="32"/>
        <item x="44"/>
        <item m="1" x="96"/>
        <item x="25"/>
        <item m="1" x="74"/>
        <item x="68"/>
        <item x="18"/>
        <item x="17"/>
        <item x="50"/>
        <item x="24"/>
        <item x="41"/>
        <item x="42"/>
        <item x="15"/>
        <item x="30"/>
        <item m="1" x="81"/>
        <item m="1" x="77"/>
        <item m="1" x="87"/>
        <item m="1" x="75"/>
        <item m="1" x="71"/>
        <item m="1" x="112"/>
        <item m="1" x="89"/>
        <item m="1" x="97"/>
        <item m="1" x="93"/>
        <item x="21"/>
        <item x="40"/>
        <item x="13"/>
        <item m="1" x="105"/>
        <item x="48"/>
        <item x="49"/>
        <item x="38"/>
        <item m="1" x="83"/>
        <item x="47"/>
        <item x="51"/>
        <item x="53"/>
        <item x="39"/>
        <item x="8"/>
        <item x="0"/>
        <item x="36"/>
      </items>
    </pivotField>
    <pivotField compact="0" outline="0" subtotalTop="0" showAll="0" includeNewItemsInFilter="1" defaultSubtotal="0"/>
    <pivotField axis="axisRow" compact="0" outline="0" subtotalTop="0" showAll="0" includeNewItemsInFilter="1" sortType="ascending">
      <items count="407">
        <item m="1" x="390"/>
        <item x="5"/>
        <item x="0"/>
        <item x="6"/>
        <item x="4"/>
        <item x="1"/>
        <item x="3"/>
        <item m="1" x="224"/>
        <item m="1" x="229"/>
        <item m="1" x="242"/>
        <item x="177"/>
        <item x="10"/>
        <item x="145"/>
        <item m="1" x="400"/>
        <item x="119"/>
        <item m="1" x="214"/>
        <item x="51"/>
        <item x="60"/>
        <item x="118"/>
        <item m="1" x="397"/>
        <item m="1" x="259"/>
        <item m="1" x="311"/>
        <item m="1" x="402"/>
        <item m="1" x="241"/>
        <item m="1" x="370"/>
        <item x="102"/>
        <item m="1" x="340"/>
        <item m="1" x="204"/>
        <item m="1" x="386"/>
        <item x="189"/>
        <item m="1" x="252"/>
        <item x="103"/>
        <item x="64"/>
        <item m="1" x="328"/>
        <item x="12"/>
        <item x="13"/>
        <item x="75"/>
        <item m="1" x="248"/>
        <item m="1" x="372"/>
        <item x="170"/>
        <item x="89"/>
        <item m="1" x="249"/>
        <item m="1" x="299"/>
        <item m="1" x="405"/>
        <item x="46"/>
        <item m="1" x="320"/>
        <item x="120"/>
        <item m="1" x="315"/>
        <item m="1" x="404"/>
        <item m="1" x="368"/>
        <item m="1" x="244"/>
        <item m="1" x="380"/>
        <item x="137"/>
        <item m="1" x="276"/>
        <item m="1" x="333"/>
        <item m="1" x="342"/>
        <item x="179"/>
        <item m="1" x="348"/>
        <item x="131"/>
        <item x="70"/>
        <item m="1" x="387"/>
        <item x="29"/>
        <item x="32"/>
        <item x="96"/>
        <item m="1" x="209"/>
        <item m="1" x="257"/>
        <item x="147"/>
        <item m="1" x="355"/>
        <item m="1" x="364"/>
        <item m="1" x="321"/>
        <item m="1" x="273"/>
        <item x="115"/>
        <item x="117"/>
        <item x="116"/>
        <item m="1" x="237"/>
        <item x="197"/>
        <item m="1" x="326"/>
        <item x="110"/>
        <item m="1" x="332"/>
        <item x="21"/>
        <item x="22"/>
        <item x="93"/>
        <item m="1" x="377"/>
        <item m="1" x="211"/>
        <item x="156"/>
        <item x="55"/>
        <item m="1" x="227"/>
        <item x="190"/>
        <item m="1" x="283"/>
        <item x="111"/>
        <item x="50"/>
        <item m="1" x="243"/>
        <item x="14"/>
        <item x="15"/>
        <item x="84"/>
        <item m="1" x="325"/>
        <item m="1" x="279"/>
        <item x="150"/>
        <item x="158"/>
        <item x="52"/>
        <item m="1" x="337"/>
        <item m="1" x="262"/>
        <item m="1" x="216"/>
        <item m="1" x="246"/>
        <item m="1" x="334"/>
        <item m="1" x="403"/>
        <item m="1" x="228"/>
        <item m="1" x="367"/>
        <item m="1" x="313"/>
        <item x="192"/>
        <item m="1" x="277"/>
        <item x="11"/>
        <item x="151"/>
        <item m="1" x="324"/>
        <item x="138"/>
        <item x="163"/>
        <item x="139"/>
        <item x="160"/>
        <item m="1" x="381"/>
        <item x="112"/>
        <item x="7"/>
        <item x="8"/>
        <item x="9"/>
        <item m="1" x="261"/>
        <item m="1" x="301"/>
        <item m="1" x="385"/>
        <item x="164"/>
        <item x="166"/>
        <item x="173"/>
        <item m="1" x="253"/>
        <item x="134"/>
        <item x="73"/>
        <item m="1" x="366"/>
        <item x="35"/>
        <item x="36"/>
        <item x="99"/>
        <item m="1" x="349"/>
        <item m="1" x="298"/>
        <item x="172"/>
        <item m="1" x="203"/>
        <item x="168"/>
        <item x="180"/>
        <item x="132"/>
        <item x="71"/>
        <item x="30"/>
        <item x="33"/>
        <item x="97"/>
        <item x="148"/>
        <item m="1" x="353"/>
        <item m="1" x="290"/>
        <item m="1" x="302"/>
        <item m="1" x="394"/>
        <item m="1" x="269"/>
        <item x="191"/>
        <item m="1" x="316"/>
        <item x="130"/>
        <item x="69"/>
        <item m="1" x="309"/>
        <item x="27"/>
        <item x="28"/>
        <item x="95"/>
        <item m="1" x="383"/>
        <item m="1" x="254"/>
        <item x="152"/>
        <item x="76"/>
        <item m="1" x="306"/>
        <item m="1" x="265"/>
        <item m="1" x="350"/>
        <item x="174"/>
        <item m="1" x="339"/>
        <item x="42"/>
        <item m="1" x="201"/>
        <item x="88"/>
        <item m="1" x="357"/>
        <item m="1" x="354"/>
        <item x="82"/>
        <item m="1" x="233"/>
        <item x="162"/>
        <item x="54"/>
        <item m="1" x="395"/>
        <item m="1" x="291"/>
        <item m="1" x="217"/>
        <item m="1" x="314"/>
        <item m="1" x="285"/>
        <item m="1" x="365"/>
        <item m="1" x="396"/>
        <item m="1" x="292"/>
        <item m="1" x="346"/>
        <item m="1" x="223"/>
        <item x="167"/>
        <item x="126"/>
        <item x="128"/>
        <item x="127"/>
        <item m="1" x="352"/>
        <item x="196"/>
        <item m="1" x="362"/>
        <item x="122"/>
        <item x="66"/>
        <item m="1" x="401"/>
        <item x="23"/>
        <item x="25"/>
        <item x="91"/>
        <item m="1" x="384"/>
        <item m="1" x="379"/>
        <item x="154"/>
        <item m="1" x="226"/>
        <item x="175"/>
        <item x="176"/>
        <item x="194"/>
        <item m="1" x="289"/>
        <item x="121"/>
        <item x="65"/>
        <item m="1" x="360"/>
        <item x="17"/>
        <item x="18"/>
        <item x="90"/>
        <item m="1" x="300"/>
        <item m="1" x="221"/>
        <item x="171"/>
        <item x="182"/>
        <item m="1" x="317"/>
        <item x="185"/>
        <item x="186"/>
        <item m="1" x="212"/>
        <item x="183"/>
        <item x="184"/>
        <item x="187"/>
        <item m="1" x="234"/>
        <item m="1" x="391"/>
        <item x="188"/>
        <item m="1" x="268"/>
        <item m="1" x="303"/>
        <item m="1" x="245"/>
        <item m="1" x="356"/>
        <item m="1" x="210"/>
        <item m="1" x="351"/>
        <item x="80"/>
        <item x="198"/>
        <item m="1" x="345"/>
        <item x="124"/>
        <item x="68"/>
        <item m="1" x="373"/>
        <item x="19"/>
        <item x="20"/>
        <item x="94"/>
        <item m="1" x="238"/>
        <item m="1" x="388"/>
        <item x="153"/>
        <item m="1" x="327"/>
        <item x="125"/>
        <item x="87"/>
        <item m="1" x="260"/>
        <item x="77"/>
        <item m="1" x="363"/>
        <item m="1" x="344"/>
        <item x="140"/>
        <item x="141"/>
        <item x="161"/>
        <item x="146"/>
        <item x="47"/>
        <item m="1" x="343"/>
        <item m="1" x="382"/>
        <item m="1" x="375"/>
        <item m="1" x="389"/>
        <item m="1" x="374"/>
        <item x="199"/>
        <item m="1" x="278"/>
        <item x="135"/>
        <item x="45"/>
        <item m="1" x="295"/>
        <item x="39"/>
        <item x="38"/>
        <item x="100"/>
        <item m="1" x="239"/>
        <item m="1" x="266"/>
        <item x="144"/>
        <item m="1" x="318"/>
        <item m="1" x="218"/>
        <item x="59"/>
        <item x="63"/>
        <item x="181"/>
        <item m="1" x="280"/>
        <item x="133"/>
        <item x="72"/>
        <item m="1" x="286"/>
        <item x="31"/>
        <item x="34"/>
        <item x="98"/>
        <item m="1" x="219"/>
        <item m="1" x="247"/>
        <item x="149"/>
        <item m="1" x="322"/>
        <item x="83"/>
        <item x="200"/>
        <item m="1" x="281"/>
        <item x="136"/>
        <item x="74"/>
        <item m="1" x="267"/>
        <item x="40"/>
        <item x="41"/>
        <item x="101"/>
        <item m="1" x="231"/>
        <item x="157"/>
        <item m="1" x="310"/>
        <item m="1" x="258"/>
        <item x="86"/>
        <item m="1" x="335"/>
        <item m="1" x="235"/>
        <item m="1" x="251"/>
        <item m="1" x="288"/>
        <item x="37"/>
        <item m="1" x="220"/>
        <item x="143"/>
        <item m="1" x="270"/>
        <item m="1" x="378"/>
        <item m="1" x="294"/>
        <item x="78"/>
        <item m="1" x="236"/>
        <item x="79"/>
        <item x="85"/>
        <item m="1" x="206"/>
        <item m="1" x="272"/>
        <item m="1" x="225"/>
        <item m="1" x="369"/>
        <item m="1" x="393"/>
        <item m="1" x="230"/>
        <item m="1" x="307"/>
        <item m="1" x="336"/>
        <item x="58"/>
        <item x="62"/>
        <item m="1" x="347"/>
        <item x="178"/>
        <item m="1" x="264"/>
        <item x="193"/>
        <item x="16"/>
        <item m="1" x="359"/>
        <item m="1" x="205"/>
        <item m="1" x="376"/>
        <item m="1" x="222"/>
        <item m="1" x="256"/>
        <item m="1" x="274"/>
        <item x="195"/>
        <item m="1" x="208"/>
        <item x="123"/>
        <item x="67"/>
        <item m="1" x="271"/>
        <item x="24"/>
        <item x="26"/>
        <item x="92"/>
        <item m="1" x="305"/>
        <item m="1" x="202"/>
        <item x="155"/>
        <item m="1" x="399"/>
        <item x="169"/>
        <item m="1" x="371"/>
        <item m="1" x="338"/>
        <item m="1" x="361"/>
        <item m="1" x="282"/>
        <item m="1" x="215"/>
        <item x="81"/>
        <item x="48"/>
        <item x="49"/>
        <item x="113"/>
        <item x="114"/>
        <item m="1" x="312"/>
        <item x="57"/>
        <item x="104"/>
        <item m="1" x="398"/>
        <item m="1" x="331"/>
        <item m="1" x="323"/>
        <item m="1" x="296"/>
        <item x="107"/>
        <item x="109"/>
        <item x="108"/>
        <item x="106"/>
        <item x="105"/>
        <item x="165"/>
        <item x="53"/>
        <item x="43"/>
        <item x="44"/>
        <item m="1" x="293"/>
        <item m="1" x="319"/>
        <item m="1" x="263"/>
        <item x="61"/>
        <item m="1" x="330"/>
        <item m="1" x="329"/>
        <item m="1" x="207"/>
        <item x="129"/>
        <item m="1" x="308"/>
        <item m="1" x="232"/>
        <item m="1" x="341"/>
        <item m="1" x="284"/>
        <item m="1" x="213"/>
        <item m="1" x="250"/>
        <item m="1" x="255"/>
        <item m="1" x="392"/>
        <item m="1" x="287"/>
        <item m="1" x="240"/>
        <item m="1" x="275"/>
        <item m="1" x="297"/>
        <item m="1" x="304"/>
        <item x="56"/>
        <item x="159"/>
        <item x="142"/>
        <item m="1" x="358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0"/>
    <field x="6"/>
    <field x="8"/>
  </rowFields>
  <rowItems count="209">
    <i>
      <x v="1"/>
      <x/>
      <x v="40"/>
    </i>
    <i>
      <x v="3"/>
      <x/>
      <x v="172"/>
    </i>
    <i>
      <x v="6"/>
      <x/>
      <x v="250"/>
    </i>
    <i>
      <x v="7"/>
      <x/>
      <x v="278"/>
    </i>
    <i>
      <x v="8"/>
      <x/>
      <x v="305"/>
    </i>
    <i>
      <x v="9"/>
      <x/>
      <x v="319"/>
    </i>
    <i>
      <x v="11"/>
      <x/>
      <x v="359"/>
    </i>
    <i>
      <x v="12"/>
      <x v="1"/>
      <x v="12"/>
    </i>
    <i>
      <x v="13"/>
      <x v="1"/>
      <x v="258"/>
    </i>
    <i>
      <x v="14"/>
      <x v="2"/>
      <x v="405"/>
    </i>
    <i>
      <x v="15"/>
      <x v="3"/>
      <x v="405"/>
    </i>
    <i>
      <x v="16"/>
      <x v="4"/>
      <x v="405"/>
    </i>
    <i>
      <x v="54"/>
      <x v="6"/>
      <x v="116"/>
    </i>
    <i>
      <x v="55"/>
      <x v="6"/>
      <x v="255"/>
    </i>
    <i>
      <x v="56"/>
      <x v="6"/>
      <x v="256"/>
    </i>
    <i>
      <x v="57"/>
      <x v="6"/>
      <x v="278"/>
    </i>
    <i>
      <x v="58"/>
      <x v="6"/>
      <x v="403"/>
    </i>
    <i>
      <x v="59"/>
      <x v="8"/>
      <x v="257"/>
    </i>
    <i>
      <x v="60"/>
      <x v="9"/>
      <x v="98"/>
    </i>
    <i>
      <x v="61"/>
      <x v="9"/>
      <x v="117"/>
    </i>
    <i>
      <x v="62"/>
      <x v="9"/>
      <x v="279"/>
    </i>
    <i>
      <x v="63"/>
      <x v="9"/>
      <x v="402"/>
    </i>
    <i>
      <x v="83"/>
      <x v="15"/>
      <x v="2"/>
    </i>
    <i>
      <x v="84"/>
      <x v="15"/>
      <x v="4"/>
    </i>
    <i>
      <x v="85"/>
      <x v="15"/>
      <x v="5"/>
    </i>
    <i>
      <x v="86"/>
      <x v="15"/>
      <x v="6"/>
    </i>
    <i>
      <x v="99"/>
      <x v="20"/>
      <x v="2"/>
    </i>
    <i>
      <x v="100"/>
      <x v="20"/>
      <x v="5"/>
    </i>
    <i>
      <x v="113"/>
      <x v="22"/>
      <x v="405"/>
    </i>
    <i>
      <x v="116"/>
      <x v="23"/>
      <x v="378"/>
    </i>
    <i>
      <x v="117"/>
      <x v="23"/>
      <x v="379"/>
    </i>
    <i>
      <x v="122"/>
      <x v="26"/>
      <x v="405"/>
    </i>
    <i>
      <x v="142"/>
      <x v="29"/>
      <x v="75"/>
    </i>
    <i>
      <x v="144"/>
      <x v="29"/>
      <x v="77"/>
    </i>
    <i>
      <x v="146"/>
      <x v="29"/>
      <x v="79"/>
    </i>
    <i>
      <x v="147"/>
      <x v="29"/>
      <x v="80"/>
    </i>
    <i>
      <x v="148"/>
      <x v="29"/>
      <x v="81"/>
    </i>
    <i>
      <x v="151"/>
      <x v="29"/>
      <x v="84"/>
    </i>
    <i>
      <x v="163"/>
      <x v="38"/>
      <x v="87"/>
    </i>
    <i>
      <x v="165"/>
      <x v="38"/>
      <x v="89"/>
    </i>
    <i>
      <x v="166"/>
      <x v="38"/>
      <x v="90"/>
    </i>
    <i>
      <x v="168"/>
      <x v="38"/>
      <x v="92"/>
    </i>
    <i>
      <x v="169"/>
      <x v="38"/>
      <x v="93"/>
    </i>
    <i>
      <x v="170"/>
      <x v="38"/>
      <x v="94"/>
    </i>
    <i>
      <x v="173"/>
      <x v="38"/>
      <x v="97"/>
    </i>
    <i>
      <x v="174"/>
      <x v="39"/>
      <x v="1"/>
    </i>
    <i>
      <x v="176"/>
      <x v="39"/>
      <x v="4"/>
    </i>
    <i>
      <x v="178"/>
      <x v="39"/>
      <x v="6"/>
    </i>
    <i>
      <x v="183"/>
      <x v="40"/>
      <x v="109"/>
    </i>
    <i>
      <x v="185"/>
      <x v="40"/>
      <x v="111"/>
    </i>
    <i>
      <x v="186"/>
      <x v="40"/>
      <x v="112"/>
    </i>
    <i>
      <x v="195"/>
      <x v="43"/>
      <x v="405"/>
    </i>
    <i>
      <x v="199"/>
      <x v="45"/>
      <x v="120"/>
    </i>
    <i>
      <x v="200"/>
      <x v="45"/>
      <x v="121"/>
    </i>
    <i>
      <x v="201"/>
      <x v="45"/>
      <x v="122"/>
    </i>
    <i>
      <x v="205"/>
      <x v="48"/>
      <x v="128"/>
    </i>
    <i>
      <x v="207"/>
      <x v="48"/>
      <x v="130"/>
    </i>
    <i>
      <x v="208"/>
      <x v="48"/>
      <x v="131"/>
    </i>
    <i>
      <x v="210"/>
      <x v="48"/>
      <x v="133"/>
    </i>
    <i>
      <x v="211"/>
      <x v="48"/>
      <x v="134"/>
    </i>
    <i>
      <x v="212"/>
      <x v="48"/>
      <x v="135"/>
    </i>
    <i>
      <x v="215"/>
      <x v="48"/>
      <x v="138"/>
    </i>
    <i>
      <x v="216"/>
      <x v="47"/>
      <x v="126"/>
    </i>
    <i>
      <x v="219"/>
      <x v="47"/>
      <x v="189"/>
    </i>
    <i>
      <x v="220"/>
      <x v="47"/>
      <x v="376"/>
    </i>
    <i>
      <x v="228"/>
      <x v="55"/>
      <x v="405"/>
    </i>
    <i>
      <x v="230"/>
      <x v="57"/>
      <x v="153"/>
    </i>
    <i>
      <x v="232"/>
      <x v="57"/>
      <x v="155"/>
    </i>
    <i>
      <x v="233"/>
      <x v="57"/>
      <x v="156"/>
    </i>
    <i>
      <x v="235"/>
      <x v="57"/>
      <x v="158"/>
    </i>
    <i>
      <x v="236"/>
      <x v="57"/>
      <x v="159"/>
    </i>
    <i>
      <x v="237"/>
      <x v="57"/>
      <x v="160"/>
    </i>
    <i>
      <x v="240"/>
      <x v="57"/>
      <x v="163"/>
    </i>
    <i>
      <x v="261"/>
      <x v="60"/>
      <x v="405"/>
    </i>
    <i>
      <x v="287"/>
      <x v="66"/>
      <x v="265"/>
    </i>
    <i>
      <x v="289"/>
      <x v="66"/>
      <x v="267"/>
    </i>
    <i>
      <x v="290"/>
      <x v="66"/>
      <x v="268"/>
    </i>
    <i>
      <x v="292"/>
      <x v="66"/>
      <x v="270"/>
    </i>
    <i>
      <x v="293"/>
      <x v="66"/>
      <x v="271"/>
    </i>
    <i>
      <x v="294"/>
      <x v="66"/>
      <x v="272"/>
    </i>
    <i>
      <x v="297"/>
      <x v="66"/>
      <x v="275"/>
    </i>
    <i>
      <x v="302"/>
      <x v="66"/>
      <x v="310"/>
    </i>
    <i>
      <x v="304"/>
      <x v="66"/>
      <x v="312"/>
    </i>
    <i>
      <x v="305"/>
      <x v="67"/>
      <x v="208"/>
    </i>
    <i>
      <x v="307"/>
      <x v="67"/>
      <x v="210"/>
    </i>
    <i>
      <x v="308"/>
      <x v="67"/>
      <x v="211"/>
    </i>
    <i>
      <x v="310"/>
      <x v="67"/>
      <x v="213"/>
    </i>
    <i>
      <x v="311"/>
      <x v="67"/>
      <x v="214"/>
    </i>
    <i>
      <x v="312"/>
      <x v="67"/>
      <x v="215"/>
    </i>
    <i>
      <x v="315"/>
      <x v="67"/>
      <x v="218"/>
    </i>
    <i>
      <x v="318"/>
      <x v="69"/>
      <x v="2"/>
    </i>
    <i>
      <x v="319"/>
      <x v="69"/>
      <x v="4"/>
    </i>
    <i>
      <x v="320"/>
      <x v="69"/>
      <x v="5"/>
    </i>
    <i>
      <x v="321"/>
      <x v="69"/>
      <x v="6"/>
    </i>
    <i>
      <x v="322"/>
      <x v="70"/>
      <x v="190"/>
    </i>
    <i>
      <x v="323"/>
      <x v="70"/>
      <x v="191"/>
    </i>
    <i>
      <x v="324"/>
      <x v="70"/>
      <x v="192"/>
    </i>
    <i>
      <x v="327"/>
      <x v="71"/>
      <x v="25"/>
    </i>
    <i>
      <x v="328"/>
      <x v="71"/>
      <x v="52"/>
    </i>
    <i>
      <x v="329"/>
      <x v="71"/>
      <x v="114"/>
    </i>
    <i>
      <x v="330"/>
      <x v="71"/>
      <x v="278"/>
    </i>
    <i>
      <x v="331"/>
      <x v="72"/>
      <x v="115"/>
    </i>
    <i>
      <x v="333"/>
      <x v="72"/>
      <x v="177"/>
    </i>
    <i>
      <x v="334"/>
      <x v="72"/>
      <x v="278"/>
    </i>
    <i>
      <x v="335"/>
      <x v="73"/>
      <x v="293"/>
    </i>
    <i>
      <x v="337"/>
      <x v="73"/>
      <x v="295"/>
    </i>
    <i>
      <x v="338"/>
      <x v="73"/>
      <x v="296"/>
    </i>
    <i>
      <x v="340"/>
      <x v="73"/>
      <x v="298"/>
    </i>
    <i>
      <x v="341"/>
      <x v="73"/>
      <x v="299"/>
    </i>
    <i>
      <x v="342"/>
      <x v="73"/>
      <x v="300"/>
    </i>
    <i>
      <x v="344"/>
      <x v="73"/>
      <x v="302"/>
    </i>
    <i>
      <x v="360"/>
      <x v="76"/>
      <x v="56"/>
    </i>
    <i>
      <x v="362"/>
      <x v="76"/>
      <x v="58"/>
    </i>
    <i>
      <x v="363"/>
      <x v="76"/>
      <x v="59"/>
    </i>
    <i>
      <x v="365"/>
      <x v="76"/>
      <x v="61"/>
    </i>
    <i>
      <x v="366"/>
      <x v="76"/>
      <x v="62"/>
    </i>
    <i>
      <x v="367"/>
      <x v="76"/>
      <x v="63"/>
    </i>
    <i>
      <x v="370"/>
      <x v="76"/>
      <x v="66"/>
    </i>
    <i>
      <x v="383"/>
      <x v="76"/>
      <x v="219"/>
    </i>
    <i>
      <x v="385"/>
      <x v="76"/>
      <x v="221"/>
    </i>
    <i>
      <x v="386"/>
      <x v="76"/>
      <x v="222"/>
    </i>
    <i>
      <x v="388"/>
      <x v="76"/>
      <x v="224"/>
    </i>
    <i>
      <x v="389"/>
      <x v="76"/>
      <x v="225"/>
    </i>
    <i>
      <x v="390"/>
      <x v="76"/>
      <x v="226"/>
    </i>
    <i>
      <x v="393"/>
      <x v="76"/>
      <x v="229"/>
    </i>
    <i>
      <x v="399"/>
      <x v="76"/>
      <x v="280"/>
    </i>
    <i>
      <x v="401"/>
      <x v="76"/>
      <x v="282"/>
    </i>
    <i>
      <x v="402"/>
      <x v="76"/>
      <x v="283"/>
    </i>
    <i>
      <x v="404"/>
      <x v="76"/>
      <x v="285"/>
    </i>
    <i>
      <x v="405"/>
      <x v="76"/>
      <x v="286"/>
    </i>
    <i>
      <x v="406"/>
      <x v="76"/>
      <x v="287"/>
    </i>
    <i>
      <x v="409"/>
      <x v="76"/>
      <x v="290"/>
    </i>
    <i>
      <x v="410"/>
      <x v="77"/>
      <x v="164"/>
    </i>
    <i>
      <x v="412"/>
      <x v="77"/>
      <x v="175"/>
    </i>
    <i>
      <x v="413"/>
      <x v="77"/>
      <x v="236"/>
    </i>
    <i>
      <x v="414"/>
      <x v="77"/>
      <x v="252"/>
    </i>
    <i>
      <x v="415"/>
      <x v="77"/>
      <x v="292"/>
    </i>
    <i>
      <x v="418"/>
      <x v="77"/>
      <x v="316"/>
    </i>
    <i>
      <x v="420"/>
      <x v="77"/>
      <x v="318"/>
    </i>
    <i>
      <x v="422"/>
      <x v="77"/>
      <x v="359"/>
    </i>
    <i>
      <x v="425"/>
      <x v="79"/>
      <x v="405"/>
    </i>
    <i>
      <x v="430"/>
      <x v="81"/>
      <x v="10"/>
    </i>
    <i>
      <x v="431"/>
      <x v="81"/>
      <x v="331"/>
    </i>
    <i>
      <x v="432"/>
      <x v="82"/>
      <x v="2"/>
    </i>
    <i>
      <x v="433"/>
      <x v="82"/>
      <x v="4"/>
    </i>
    <i>
      <x v="434"/>
      <x v="82"/>
      <x v="5"/>
    </i>
    <i>
      <x v="448"/>
      <x v="83"/>
      <x v="2"/>
    </i>
    <i>
      <x v="449"/>
      <x v="83"/>
      <x v="5"/>
    </i>
    <i>
      <x v="450"/>
      <x v="83"/>
      <x v="11"/>
    </i>
    <i>
      <x v="476"/>
      <x v="84"/>
      <x v="405"/>
    </i>
    <i>
      <x v="478"/>
      <x v="85"/>
      <x v="333"/>
    </i>
    <i>
      <x v="479"/>
      <x v="85"/>
      <x v="334"/>
    </i>
    <i>
      <x v="486"/>
      <x v="86"/>
      <x v="16"/>
    </i>
    <i>
      <x v="487"/>
      <x v="86"/>
      <x v="85"/>
    </i>
    <i>
      <x v="489"/>
      <x v="86"/>
      <x v="99"/>
    </i>
    <i>
      <x v="491"/>
      <x v="86"/>
      <x v="178"/>
    </i>
    <i>
      <x v="492"/>
      <x v="86"/>
      <x v="278"/>
    </i>
    <i>
      <x v="493"/>
      <x v="86"/>
      <x v="328"/>
    </i>
    <i>
      <x v="494"/>
      <x v="86"/>
      <x v="365"/>
    </i>
    <i>
      <x v="495"/>
      <x v="86"/>
      <x v="377"/>
    </i>
    <i>
      <x v="497"/>
      <x v="86"/>
      <x v="401"/>
    </i>
    <i>
      <x v="498"/>
      <x v="87"/>
      <x v="17"/>
    </i>
    <i>
      <x v="501"/>
      <x v="87"/>
      <x v="279"/>
    </i>
    <i>
      <x v="502"/>
      <x v="87"/>
      <x v="329"/>
    </i>
    <i>
      <x v="503"/>
      <x v="87"/>
      <x v="383"/>
    </i>
    <i>
      <x v="505"/>
      <x v="88"/>
      <x v="405"/>
    </i>
    <i>
      <x v="506"/>
      <x v="89"/>
      <x v="341"/>
    </i>
    <i>
      <x v="508"/>
      <x v="89"/>
      <x v="343"/>
    </i>
    <i>
      <x v="509"/>
      <x v="89"/>
      <x v="344"/>
    </i>
    <i>
      <x v="511"/>
      <x v="89"/>
      <x v="346"/>
    </i>
    <i>
      <x v="512"/>
      <x v="89"/>
      <x v="347"/>
    </i>
    <i>
      <x v="513"/>
      <x v="89"/>
      <x v="348"/>
    </i>
    <i>
      <x v="516"/>
      <x v="89"/>
      <x v="351"/>
    </i>
    <i>
      <x v="529"/>
      <x v="99"/>
      <x v="29"/>
    </i>
    <i>
      <x v="531"/>
      <x v="99"/>
      <x v="31"/>
    </i>
    <i>
      <x v="532"/>
      <x v="99"/>
      <x v="32"/>
    </i>
    <i>
      <x v="534"/>
      <x v="99"/>
      <x v="34"/>
    </i>
    <i>
      <x v="535"/>
      <x v="99"/>
      <x v="35"/>
    </i>
    <i>
      <x v="536"/>
      <x v="99"/>
      <x v="36"/>
    </i>
    <i>
      <x v="539"/>
      <x v="99"/>
      <x v="39"/>
    </i>
    <i>
      <x v="543"/>
      <x v="99"/>
      <x v="168"/>
    </i>
    <i>
      <x v="545"/>
      <x v="99"/>
      <x v="170"/>
    </i>
    <i>
      <x v="547"/>
      <x v="99"/>
      <x v="353"/>
    </i>
    <i>
      <x v="556"/>
      <x v="101"/>
      <x v="405"/>
    </i>
    <i>
      <x v="557"/>
      <x v="103"/>
      <x v="366"/>
    </i>
    <i>
      <x v="558"/>
      <x v="103"/>
      <x v="374"/>
    </i>
    <i>
      <x v="559"/>
      <x v="103"/>
      <x v="375"/>
    </i>
    <i>
      <x v="560"/>
      <x v="104"/>
      <x v="371"/>
    </i>
    <i>
      <x v="561"/>
      <x v="104"/>
      <x v="372"/>
    </i>
    <i>
      <x v="562"/>
      <x v="104"/>
      <x v="373"/>
    </i>
    <i>
      <x v="572"/>
      <x v="105"/>
      <x v="44"/>
    </i>
    <i>
      <x v="573"/>
      <x v="105"/>
      <x v="259"/>
    </i>
    <i>
      <x v="574"/>
      <x v="107"/>
      <x v="405"/>
    </i>
    <i>
      <x v="579"/>
      <x v="108"/>
      <x v="14"/>
    </i>
    <i>
      <x v="581"/>
      <x v="108"/>
      <x v="18"/>
    </i>
    <i>
      <x v="583"/>
      <x v="108"/>
      <x v="46"/>
    </i>
    <i>
      <x v="584"/>
      <x v="108"/>
      <x v="71"/>
    </i>
    <i>
      <x v="585"/>
      <x v="108"/>
      <x v="72"/>
    </i>
    <i>
      <x v="586"/>
      <x v="108"/>
      <x v="73"/>
    </i>
    <i>
      <x v="587"/>
      <x v="108"/>
      <x v="119"/>
    </i>
    <i>
      <x v="588"/>
      <x v="108"/>
      <x v="362"/>
    </i>
    <i>
      <x v="589"/>
      <x v="108"/>
      <x v="363"/>
    </i>
    <i>
      <x v="592"/>
      <x v="109"/>
      <x v="387"/>
    </i>
    <i>
      <x v="598"/>
      <x v="110"/>
      <x v="405"/>
    </i>
    <i>
      <x v="600"/>
      <x v="111"/>
      <x v="2"/>
    </i>
    <i>
      <x v="601"/>
      <x v="111"/>
      <x v="3"/>
    </i>
    <i>
      <x v="602"/>
      <x v="111"/>
      <x v="4"/>
    </i>
    <i>
      <x v="603"/>
      <x v="111"/>
      <x v="5"/>
    </i>
    <i>
      <x v="604"/>
      <x v="111"/>
      <x v="6"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5" hier="0"/>
  </pageFields>
  <dataFields count="16">
    <dataField name="Сумма по полю January, rub." fld="16" baseField="0" baseItem="0"/>
    <dataField name="Сумма по полю February, rub." fld="17" baseField="0" baseItem="0"/>
    <dataField name="Сумма по полю March, rub." fld="18" baseField="0" baseItem="0"/>
    <dataField name="Сумма по полю Total 1st quarter, rub." fld="19" baseField="0" baseItem="0"/>
    <dataField name="Сумма по полю April, rub." fld="20" baseField="0" baseItem="0"/>
    <dataField name="Сумма по полю May, rub." fld="21" baseField="0" baseItem="0"/>
    <dataField name="Сумма по полю June, rub." fld="22" baseField="0" baseItem="0"/>
    <dataField name="Сумма по полю Total 6 months, rub." fld="23" baseField="0" baseItem="0"/>
    <dataField name="Сумма по полю July, rub." fld="24" baseField="0" baseItem="0"/>
    <dataField name="Сумма по полю August, rub." fld="25" baseField="0" baseItem="0"/>
    <dataField name="Сумма по полю September, rub." fld="26" baseField="0" baseItem="0"/>
    <dataField name="Сумма по полю Total 9 months, rub." fld="27" baseField="0" baseItem="0"/>
    <dataField name="Сумма по полю October, rub." fld="28" baseField="0" baseItem="0"/>
    <dataField name="Сумма по полю November, rub." fld="29" baseField="0" baseItem="0"/>
    <dataField name="Сумма по полю December, rub." fld="30" baseField="0" baseItem="0"/>
    <dataField name="Сумма по полю Total 2011, rub." fld="15" baseField="0" baseItem="0"/>
  </dataFields>
  <formats count="16">
    <format dxfId="1275">
      <pivotArea type="all" dataOnly="0" outline="0" collapsedLevelsAreSubtotals="1" fieldPosition="0"/>
    </format>
    <format dxfId="1274">
      <pivotArea outline="0" collapsedLevelsAreSubtotals="1" fieldPosition="0"/>
    </format>
    <format dxfId="1273">
      <pivotArea dataOnly="0" labelOnly="1" outline="0" fieldPosition="0">
        <references count="1">
          <reference field="0" count="40">
            <x v="1"/>
            <x v="3"/>
            <x v="6"/>
            <x v="7"/>
            <x v="8"/>
            <x v="9"/>
            <x v="11"/>
            <x v="12"/>
            <x v="13"/>
            <x v="14"/>
            <x v="15"/>
            <x v="16"/>
            <x v="54"/>
            <x v="55"/>
            <x v="56"/>
            <x v="57"/>
            <x v="58"/>
            <x v="59"/>
            <x v="60"/>
            <x v="61"/>
            <x v="62"/>
            <x v="63"/>
            <x v="83"/>
            <x v="84"/>
            <x v="85"/>
            <x v="86"/>
            <x v="99"/>
            <x v="100"/>
            <x v="113"/>
            <x v="116"/>
            <x v="117"/>
            <x v="122"/>
            <x v="142"/>
            <x v="144"/>
            <x v="146"/>
            <x v="147"/>
            <x v="148"/>
            <x v="151"/>
            <x v="163"/>
            <x v="165"/>
          </reference>
        </references>
      </pivotArea>
    </format>
    <format dxfId="1272">
      <pivotArea outline="0" collapsedLevelsAreSubtotals="1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6" count="1" selected="0">
            <x v="15"/>
          </reference>
          <reference field="8" count="1" selected="0">
            <x v="2"/>
          </reference>
        </references>
      </pivotArea>
    </format>
    <format dxfId="1271">
      <pivotArea outline="0" collapsedLevelsAreSubtotals="1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6" count="1" selected="0">
            <x v="15"/>
          </reference>
          <reference field="8" count="1" selected="0">
            <x v="2"/>
          </reference>
        </references>
      </pivotArea>
    </format>
    <format dxfId="1270">
      <pivotArea dataOnly="0" labelOnly="1" outline="0" fieldPosition="0">
        <references count="1">
          <reference field="0" count="1">
            <x v="83"/>
          </reference>
        </references>
      </pivotArea>
    </format>
    <format dxfId="1269">
      <pivotArea dataOnly="0" labelOnly="1" outline="0" offset="IV1" fieldPosition="0">
        <references count="2">
          <reference field="0" count="1" selected="0">
            <x v="83"/>
          </reference>
          <reference field="6" count="1">
            <x v="15"/>
          </reference>
        </references>
      </pivotArea>
    </format>
    <format dxfId="1268">
      <pivotArea dataOnly="0" labelOnly="1" outline="0" fieldPosition="0">
        <references count="3">
          <reference field="0" count="1" selected="0">
            <x v="83"/>
          </reference>
          <reference field="6" count="1" selected="0">
            <x v="15"/>
          </reference>
          <reference field="8" count="1">
            <x v="2"/>
          </reference>
        </references>
      </pivotArea>
    </format>
    <format dxfId="1267">
      <pivotArea field="5" type="button" dataOnly="0" labelOnly="1" outline="0" axis="axisPage" fieldPosition="0"/>
    </format>
    <format dxfId="1266">
      <pivotArea type="origin" dataOnly="0" labelOnly="1" outline="0" fieldPosition="0"/>
    </format>
    <format dxfId="1265">
      <pivotArea field="0" type="button" dataOnly="0" labelOnly="1" outline="0" axis="axisRow" fieldPosition="0"/>
    </format>
    <format dxfId="1264">
      <pivotArea dataOnly="0" labelOnly="1" outline="0" fieldPosition="0">
        <references count="1">
          <reference field="0" count="50">
            <x v="1"/>
            <x v="3"/>
            <x v="6"/>
            <x v="7"/>
            <x v="8"/>
            <x v="9"/>
            <x v="11"/>
            <x v="12"/>
            <x v="13"/>
            <x v="14"/>
            <x v="15"/>
            <x v="16"/>
            <x v="54"/>
            <x v="55"/>
            <x v="56"/>
            <x v="57"/>
            <x v="58"/>
            <x v="59"/>
            <x v="60"/>
            <x v="61"/>
            <x v="62"/>
            <x v="63"/>
            <x v="83"/>
            <x v="84"/>
            <x v="85"/>
            <x v="86"/>
            <x v="99"/>
            <x v="100"/>
            <x v="113"/>
            <x v="116"/>
            <x v="117"/>
            <x v="122"/>
            <x v="142"/>
            <x v="144"/>
            <x v="146"/>
            <x v="147"/>
            <x v="148"/>
            <x v="151"/>
            <x v="163"/>
            <x v="165"/>
            <x v="166"/>
            <x v="168"/>
            <x v="169"/>
            <x v="170"/>
            <x v="173"/>
            <x v="174"/>
            <x v="176"/>
            <x v="178"/>
            <x v="183"/>
            <x v="185"/>
          </reference>
        </references>
      </pivotArea>
    </format>
    <format dxfId="1263">
      <pivotArea dataOnly="0" labelOnly="1" outline="0" fieldPosition="0">
        <references count="1">
          <reference field="0" count="50">
            <x v="186"/>
            <x v="195"/>
            <x v="199"/>
            <x v="200"/>
            <x v="201"/>
            <x v="205"/>
            <x v="207"/>
            <x v="208"/>
            <x v="210"/>
            <x v="211"/>
            <x v="212"/>
            <x v="215"/>
            <x v="216"/>
            <x v="219"/>
            <x v="220"/>
            <x v="228"/>
            <x v="230"/>
            <x v="232"/>
            <x v="233"/>
            <x v="235"/>
            <x v="236"/>
            <x v="237"/>
            <x v="240"/>
            <x v="261"/>
            <x v="287"/>
            <x v="289"/>
            <x v="290"/>
            <x v="292"/>
            <x v="293"/>
            <x v="294"/>
            <x v="297"/>
            <x v="302"/>
            <x v="304"/>
            <x v="305"/>
            <x v="307"/>
            <x v="308"/>
            <x v="310"/>
            <x v="311"/>
            <x v="312"/>
            <x v="315"/>
            <x v="318"/>
            <x v="319"/>
            <x v="320"/>
            <x v="321"/>
            <x v="322"/>
            <x v="323"/>
            <x v="324"/>
            <x v="327"/>
            <x v="328"/>
            <x v="329"/>
          </reference>
        </references>
      </pivotArea>
    </format>
    <format dxfId="1262">
      <pivotArea dataOnly="0" labelOnly="1" outline="0" fieldPosition="0">
        <references count="1">
          <reference field="0" count="50">
            <x v="330"/>
            <x v="331"/>
            <x v="333"/>
            <x v="334"/>
            <x v="335"/>
            <x v="337"/>
            <x v="338"/>
            <x v="340"/>
            <x v="341"/>
            <x v="342"/>
            <x v="344"/>
            <x v="360"/>
            <x v="362"/>
            <x v="363"/>
            <x v="365"/>
            <x v="366"/>
            <x v="367"/>
            <x v="370"/>
            <x v="383"/>
            <x v="385"/>
            <x v="386"/>
            <x v="388"/>
            <x v="389"/>
            <x v="390"/>
            <x v="393"/>
            <x v="399"/>
            <x v="401"/>
            <x v="402"/>
            <x v="404"/>
            <x v="405"/>
            <x v="406"/>
            <x v="409"/>
            <x v="410"/>
            <x v="412"/>
            <x v="413"/>
            <x v="414"/>
            <x v="415"/>
            <x v="418"/>
            <x v="420"/>
            <x v="422"/>
            <x v="425"/>
            <x v="430"/>
            <x v="431"/>
            <x v="432"/>
            <x v="433"/>
            <x v="434"/>
            <x v="448"/>
            <x v="449"/>
            <x v="450"/>
            <x v="476"/>
          </reference>
        </references>
      </pivotArea>
    </format>
    <format dxfId="1261">
      <pivotArea dataOnly="0" labelOnly="1" outline="0" fieldPosition="0">
        <references count="1">
          <reference field="0" count="50">
            <x v="478"/>
            <x v="479"/>
            <x v="486"/>
            <x v="487"/>
            <x v="489"/>
            <x v="491"/>
            <x v="492"/>
            <x v="493"/>
            <x v="494"/>
            <x v="495"/>
            <x v="497"/>
            <x v="498"/>
            <x v="501"/>
            <x v="502"/>
            <x v="503"/>
            <x v="505"/>
            <x v="506"/>
            <x v="508"/>
            <x v="509"/>
            <x v="511"/>
            <x v="512"/>
            <x v="513"/>
            <x v="516"/>
            <x v="529"/>
            <x v="531"/>
            <x v="532"/>
            <x v="534"/>
            <x v="535"/>
            <x v="536"/>
            <x v="539"/>
            <x v="543"/>
            <x v="545"/>
            <x v="547"/>
            <x v="556"/>
            <x v="557"/>
            <x v="558"/>
            <x v="559"/>
            <x v="560"/>
            <x v="561"/>
            <x v="562"/>
            <x v="572"/>
            <x v="573"/>
            <x v="574"/>
            <x v="579"/>
            <x v="581"/>
            <x v="583"/>
            <x v="584"/>
            <x v="585"/>
            <x v="586"/>
            <x v="587"/>
          </reference>
        </references>
      </pivotArea>
    </format>
    <format dxfId="1260">
      <pivotArea dataOnly="0" labelOnly="1" outline="0" fieldPosition="0">
        <references count="1">
          <reference field="0" count="9">
            <x v="588"/>
            <x v="589"/>
            <x v="592"/>
            <x v="598"/>
            <x v="600"/>
            <x v="601"/>
            <x v="602"/>
            <x v="603"/>
            <x v="604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1" cacheId="20" applyNumberFormats="0" applyBorderFormats="0" applyFontFormats="0" applyPatternFormats="0" applyAlignmentFormats="0" applyWidthHeightFormats="1" dataCaption="Данные" updatedVersion="3" minRefreshableVersion="3" showMemberPropertyTips="0" rowGrandTotals="0" itemPrintTitles="1" createdVersion="3" indent="0" compact="0" compactData="0" gridDropZones="1">
  <location ref="A7:W421" firstHeaderRow="1" firstDataRow="2" firstDataCol="7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16">
        <item m="1" x="12"/>
        <item x="6"/>
        <item x="5"/>
        <item m="1" x="14"/>
        <item m="1" x="8"/>
        <item x="4"/>
        <item m="1" x="10"/>
        <item x="1"/>
        <item m="1" x="9"/>
        <item x="3"/>
        <item m="1" x="13"/>
        <item x="2"/>
        <item x="0"/>
        <item x="7"/>
        <item m="1" x="11"/>
        <item t="default"/>
      </items>
    </pivotField>
    <pivotField axis="axisRow" compact="0" outline="0" subtotalTop="0" showAll="0" includeNewItemsInFilter="1">
      <items count="6">
        <item x="1"/>
        <item x="2"/>
        <item x="0"/>
        <item h="1" m="1" x="4"/>
        <item m="1" x="3"/>
        <item t="default"/>
      </items>
    </pivotField>
    <pivotField compact="0" outline="0" showAll="0" defaultSubtotal="0"/>
    <pivotField axis="axisRow" compact="0" outline="0" subtotalTop="0" showAll="0" includeNewItemsInFilter="1" sortType="ascending">
      <items count="115">
        <item x="45"/>
        <item x="57"/>
        <item x="56"/>
        <item x="16"/>
        <item x="62"/>
        <item x="55"/>
        <item x="54"/>
        <item m="1" x="88"/>
        <item x="59"/>
        <item x="58"/>
        <item x="67"/>
        <item x="63"/>
        <item x="7"/>
        <item x="6"/>
        <item x="5"/>
        <item x="3"/>
        <item m="1" x="79"/>
        <item m="1" x="92"/>
        <item x="12"/>
        <item m="1" x="90"/>
        <item x="19"/>
        <item m="1" x="102"/>
        <item x="70"/>
        <item x="37"/>
        <item m="1" x="85"/>
        <item m="1" x="110"/>
        <item x="14"/>
        <item x="27"/>
        <item m="1" x="108"/>
        <item x="28"/>
        <item m="1" x="73"/>
        <item m="1" x="82"/>
        <item m="1" x="103"/>
        <item m="1" x="109"/>
        <item x="1"/>
        <item m="1" x="113"/>
        <item m="1" x="86"/>
        <item m="1" x="84"/>
        <item x="22"/>
        <item x="9"/>
        <item x="20"/>
        <item x="11"/>
        <item x="2"/>
        <item x="69"/>
        <item m="1" x="111"/>
        <item x="10"/>
        <item m="1" x="104"/>
        <item x="61"/>
        <item x="33"/>
        <item m="1" x="101"/>
        <item m="1" x="106"/>
        <item m="1" x="98"/>
        <item m="1" x="78"/>
        <item m="1" x="94"/>
        <item m="1" x="100"/>
        <item x="23"/>
        <item m="1" x="72"/>
        <item x="31"/>
        <item m="1" x="76"/>
        <item m="1" x="99"/>
        <item x="43"/>
        <item x="65"/>
        <item x="29"/>
        <item x="64"/>
        <item x="66"/>
        <item m="1" x="107"/>
        <item x="34"/>
        <item x="26"/>
        <item m="1" x="80"/>
        <item x="4"/>
        <item x="52"/>
        <item x="46"/>
        <item x="60"/>
        <item x="35"/>
        <item m="1" x="91"/>
        <item m="1" x="95"/>
        <item x="32"/>
        <item x="44"/>
        <item m="1" x="96"/>
        <item x="25"/>
        <item m="1" x="74"/>
        <item x="68"/>
        <item x="18"/>
        <item x="17"/>
        <item x="50"/>
        <item x="24"/>
        <item x="41"/>
        <item x="42"/>
        <item x="15"/>
        <item x="30"/>
        <item m="1" x="81"/>
        <item m="1" x="77"/>
        <item m="1" x="87"/>
        <item m="1" x="75"/>
        <item m="1" x="71"/>
        <item m="1" x="112"/>
        <item m="1" x="89"/>
        <item m="1" x="97"/>
        <item m="1" x="93"/>
        <item x="21"/>
        <item x="40"/>
        <item x="13"/>
        <item m="1" x="105"/>
        <item x="48"/>
        <item x="49"/>
        <item x="38"/>
        <item m="1" x="83"/>
        <item x="47"/>
        <item x="51"/>
        <item x="53"/>
        <item x="39"/>
        <item x="8"/>
        <item x="0"/>
        <item x="36"/>
        <item t="default"/>
      </items>
    </pivotField>
    <pivotField axis="axisRow" compact="0" outline="0" subtotalTop="0" showAll="0" includeNewItemsInFilter="1" defaultSubtotal="0">
      <items count="98">
        <item x="18"/>
        <item m="1" x="91"/>
        <item x="57"/>
        <item x="56"/>
        <item m="1" x="78"/>
        <item x="64"/>
        <item x="0"/>
        <item m="1" x="88"/>
        <item x="22"/>
        <item m="1" x="81"/>
        <item x="9"/>
        <item x="51"/>
        <item x="47"/>
        <item m="1" x="96"/>
        <item m="1" x="86"/>
        <item m="1" x="84"/>
        <item m="1" x="82"/>
        <item m="1" x="87"/>
        <item x="11"/>
        <item x="39"/>
        <item x="40"/>
        <item x="12"/>
        <item m="1" x="93"/>
        <item x="44"/>
        <item x="25"/>
        <item m="1" x="79"/>
        <item x="3"/>
        <item x="26"/>
        <item x="28"/>
        <item x="55"/>
        <item x="21"/>
        <item x="29"/>
        <item x="30"/>
        <item x="27"/>
        <item x="43"/>
        <item x="71"/>
        <item x="66"/>
        <item x="67"/>
        <item x="4"/>
        <item m="1" x="74"/>
        <item m="1" x="90"/>
        <item x="54"/>
        <item x="41"/>
        <item m="1" x="77"/>
        <item x="60"/>
        <item x="46"/>
        <item x="53"/>
        <item x="37"/>
        <item m="1" x="85"/>
        <item x="7"/>
        <item x="6"/>
        <item x="5"/>
        <item x="32"/>
        <item x="33"/>
        <item m="1" x="97"/>
        <item x="45"/>
        <item x="1"/>
        <item m="1" x="75"/>
        <item m="1" x="92"/>
        <item x="63"/>
        <item m="1" x="80"/>
        <item x="61"/>
        <item m="1" x="83"/>
        <item x="65"/>
        <item m="1" x="95"/>
        <item x="42"/>
        <item x="23"/>
        <item x="31"/>
        <item x="36"/>
        <item m="1" x="94"/>
        <item x="19"/>
        <item m="1" x="76"/>
        <item x="2"/>
        <item m="1" x="73"/>
        <item x="52"/>
        <item m="1" x="89"/>
        <item x="10"/>
        <item x="50"/>
        <item x="13"/>
        <item x="14"/>
        <item x="15"/>
        <item x="17"/>
        <item x="62"/>
        <item x="8"/>
        <item x="20"/>
        <item x="24"/>
        <item x="34"/>
        <item x="35"/>
        <item x="38"/>
        <item x="48"/>
        <item x="49"/>
        <item x="68"/>
        <item x="72"/>
        <item x="58"/>
        <item x="59"/>
        <item x="16"/>
        <item x="69"/>
        <item x="70"/>
      </items>
    </pivotField>
    <pivotField axis="axisRow" compact="0" outline="0" subtotalTop="0" showAll="0" includeNewItemsInFilter="1" sortType="ascending" defaultSubtotal="0">
      <items count="406">
        <item m="1" x="390"/>
        <item x="5"/>
        <item x="0"/>
        <item x="6"/>
        <item x="4"/>
        <item x="1"/>
        <item x="3"/>
        <item m="1" x="224"/>
        <item m="1" x="229"/>
        <item m="1" x="242"/>
        <item x="177"/>
        <item x="10"/>
        <item x="145"/>
        <item m="1" x="400"/>
        <item x="119"/>
        <item m="1" x="214"/>
        <item x="51"/>
        <item x="60"/>
        <item x="118"/>
        <item m="1" x="397"/>
        <item m="1" x="259"/>
        <item m="1" x="311"/>
        <item m="1" x="402"/>
        <item m="1" x="241"/>
        <item m="1" x="370"/>
        <item x="102"/>
        <item m="1" x="340"/>
        <item m="1" x="204"/>
        <item m="1" x="386"/>
        <item x="189"/>
        <item m="1" x="252"/>
        <item x="103"/>
        <item x="64"/>
        <item m="1" x="328"/>
        <item x="12"/>
        <item x="13"/>
        <item x="75"/>
        <item m="1" x="248"/>
        <item m="1" x="372"/>
        <item x="170"/>
        <item x="89"/>
        <item m="1" x="249"/>
        <item m="1" x="299"/>
        <item m="1" x="405"/>
        <item x="46"/>
        <item m="1" x="320"/>
        <item x="120"/>
        <item m="1" x="315"/>
        <item m="1" x="404"/>
        <item m="1" x="368"/>
        <item m="1" x="244"/>
        <item m="1" x="380"/>
        <item x="137"/>
        <item m="1" x="276"/>
        <item m="1" x="333"/>
        <item m="1" x="342"/>
        <item x="179"/>
        <item m="1" x="348"/>
        <item x="131"/>
        <item x="70"/>
        <item m="1" x="387"/>
        <item x="29"/>
        <item x="32"/>
        <item x="96"/>
        <item m="1" x="209"/>
        <item m="1" x="257"/>
        <item x="147"/>
        <item m="1" x="355"/>
        <item m="1" x="364"/>
        <item m="1" x="321"/>
        <item m="1" x="273"/>
        <item x="115"/>
        <item x="117"/>
        <item x="116"/>
        <item m="1" x="237"/>
        <item x="197"/>
        <item m="1" x="326"/>
        <item x="110"/>
        <item m="1" x="332"/>
        <item x="21"/>
        <item x="22"/>
        <item x="93"/>
        <item m="1" x="377"/>
        <item m="1" x="211"/>
        <item x="156"/>
        <item x="55"/>
        <item m="1" x="227"/>
        <item x="190"/>
        <item m="1" x="283"/>
        <item x="111"/>
        <item x="50"/>
        <item m="1" x="243"/>
        <item x="14"/>
        <item x="15"/>
        <item x="84"/>
        <item m="1" x="325"/>
        <item m="1" x="279"/>
        <item x="150"/>
        <item x="158"/>
        <item x="52"/>
        <item m="1" x="337"/>
        <item m="1" x="262"/>
        <item m="1" x="216"/>
        <item m="1" x="246"/>
        <item m="1" x="334"/>
        <item m="1" x="403"/>
        <item m="1" x="228"/>
        <item m="1" x="367"/>
        <item m="1" x="313"/>
        <item x="192"/>
        <item m="1" x="277"/>
        <item x="11"/>
        <item x="151"/>
        <item m="1" x="324"/>
        <item x="138"/>
        <item x="163"/>
        <item x="139"/>
        <item x="160"/>
        <item m="1" x="381"/>
        <item x="112"/>
        <item x="7"/>
        <item x="8"/>
        <item x="9"/>
        <item m="1" x="261"/>
        <item m="1" x="301"/>
        <item m="1" x="385"/>
        <item x="164"/>
        <item x="166"/>
        <item x="173"/>
        <item m="1" x="253"/>
        <item x="134"/>
        <item x="73"/>
        <item m="1" x="366"/>
        <item x="35"/>
        <item x="36"/>
        <item x="99"/>
        <item m="1" x="349"/>
        <item m="1" x="298"/>
        <item x="172"/>
        <item m="1" x="203"/>
        <item x="168"/>
        <item x="180"/>
        <item x="132"/>
        <item x="71"/>
        <item x="30"/>
        <item x="33"/>
        <item x="97"/>
        <item x="148"/>
        <item m="1" x="353"/>
        <item m="1" x="290"/>
        <item m="1" x="302"/>
        <item m="1" x="394"/>
        <item m="1" x="269"/>
        <item x="191"/>
        <item m="1" x="316"/>
        <item x="130"/>
        <item x="69"/>
        <item m="1" x="309"/>
        <item x="27"/>
        <item x="28"/>
        <item x="95"/>
        <item m="1" x="383"/>
        <item m="1" x="254"/>
        <item x="152"/>
        <item x="76"/>
        <item m="1" x="306"/>
        <item m="1" x="265"/>
        <item m="1" x="350"/>
        <item x="174"/>
        <item m="1" x="339"/>
        <item x="42"/>
        <item m="1" x="201"/>
        <item x="88"/>
        <item m="1" x="357"/>
        <item m="1" x="354"/>
        <item x="82"/>
        <item m="1" x="233"/>
        <item x="162"/>
        <item x="54"/>
        <item m="1" x="395"/>
        <item m="1" x="291"/>
        <item m="1" x="217"/>
        <item m="1" x="314"/>
        <item m="1" x="285"/>
        <item m="1" x="365"/>
        <item m="1" x="396"/>
        <item m="1" x="292"/>
        <item m="1" x="346"/>
        <item m="1" x="223"/>
        <item x="167"/>
        <item x="126"/>
        <item x="128"/>
        <item x="127"/>
        <item m="1" x="352"/>
        <item x="196"/>
        <item m="1" x="362"/>
        <item x="122"/>
        <item x="66"/>
        <item m="1" x="401"/>
        <item x="23"/>
        <item x="25"/>
        <item x="91"/>
        <item m="1" x="384"/>
        <item m="1" x="379"/>
        <item x="154"/>
        <item m="1" x="226"/>
        <item x="175"/>
        <item x="176"/>
        <item x="194"/>
        <item m="1" x="289"/>
        <item x="121"/>
        <item x="65"/>
        <item m="1" x="360"/>
        <item x="17"/>
        <item x="18"/>
        <item x="90"/>
        <item m="1" x="300"/>
        <item m="1" x="221"/>
        <item x="171"/>
        <item x="182"/>
        <item m="1" x="317"/>
        <item x="185"/>
        <item x="186"/>
        <item m="1" x="212"/>
        <item x="183"/>
        <item x="184"/>
        <item x="187"/>
        <item m="1" x="234"/>
        <item m="1" x="391"/>
        <item x="188"/>
        <item m="1" x="268"/>
        <item m="1" x="303"/>
        <item m="1" x="245"/>
        <item m="1" x="356"/>
        <item m="1" x="210"/>
        <item m="1" x="351"/>
        <item x="80"/>
        <item x="198"/>
        <item m="1" x="345"/>
        <item x="124"/>
        <item x="68"/>
        <item m="1" x="373"/>
        <item x="19"/>
        <item x="20"/>
        <item x="94"/>
        <item m="1" x="238"/>
        <item m="1" x="388"/>
        <item x="153"/>
        <item m="1" x="327"/>
        <item x="125"/>
        <item x="87"/>
        <item m="1" x="260"/>
        <item x="77"/>
        <item m="1" x="363"/>
        <item m="1" x="344"/>
        <item x="140"/>
        <item x="141"/>
        <item x="161"/>
        <item x="146"/>
        <item x="47"/>
        <item m="1" x="343"/>
        <item m="1" x="382"/>
        <item m="1" x="375"/>
        <item m="1" x="389"/>
        <item m="1" x="374"/>
        <item x="199"/>
        <item m="1" x="278"/>
        <item x="135"/>
        <item x="45"/>
        <item m="1" x="295"/>
        <item x="39"/>
        <item x="38"/>
        <item x="100"/>
        <item m="1" x="239"/>
        <item m="1" x="266"/>
        <item x="144"/>
        <item m="1" x="318"/>
        <item m="1" x="218"/>
        <item x="59"/>
        <item x="63"/>
        <item x="181"/>
        <item m="1" x="280"/>
        <item x="133"/>
        <item x="72"/>
        <item m="1" x="286"/>
        <item x="31"/>
        <item x="34"/>
        <item x="98"/>
        <item m="1" x="219"/>
        <item m="1" x="247"/>
        <item x="149"/>
        <item m="1" x="322"/>
        <item x="83"/>
        <item x="200"/>
        <item m="1" x="281"/>
        <item x="136"/>
        <item x="74"/>
        <item m="1" x="267"/>
        <item x="40"/>
        <item x="41"/>
        <item x="101"/>
        <item m="1" x="231"/>
        <item x="157"/>
        <item m="1" x="310"/>
        <item m="1" x="258"/>
        <item x="86"/>
        <item m="1" x="335"/>
        <item m="1" x="235"/>
        <item m="1" x="251"/>
        <item m="1" x="288"/>
        <item x="37"/>
        <item m="1" x="220"/>
        <item x="143"/>
        <item m="1" x="270"/>
        <item m="1" x="378"/>
        <item m="1" x="294"/>
        <item x="78"/>
        <item m="1" x="236"/>
        <item x="79"/>
        <item x="85"/>
        <item m="1" x="206"/>
        <item m="1" x="272"/>
        <item m="1" x="225"/>
        <item m="1" x="369"/>
        <item m="1" x="393"/>
        <item m="1" x="230"/>
        <item m="1" x="307"/>
        <item m="1" x="336"/>
        <item x="58"/>
        <item x="62"/>
        <item m="1" x="347"/>
        <item x="178"/>
        <item m="1" x="264"/>
        <item x="193"/>
        <item x="16"/>
        <item m="1" x="359"/>
        <item m="1" x="205"/>
        <item m="1" x="376"/>
        <item m="1" x="222"/>
        <item m="1" x="256"/>
        <item m="1" x="274"/>
        <item x="195"/>
        <item m="1" x="208"/>
        <item x="123"/>
        <item x="67"/>
        <item m="1" x="271"/>
        <item x="24"/>
        <item x="26"/>
        <item x="92"/>
        <item m="1" x="305"/>
        <item m="1" x="202"/>
        <item x="155"/>
        <item m="1" x="399"/>
        <item x="169"/>
        <item m="1" x="371"/>
        <item m="1" x="338"/>
        <item m="1" x="361"/>
        <item m="1" x="282"/>
        <item m="1" x="215"/>
        <item x="81"/>
        <item x="48"/>
        <item x="49"/>
        <item x="113"/>
        <item x="114"/>
        <item m="1" x="312"/>
        <item x="57"/>
        <item x="104"/>
        <item m="1" x="398"/>
        <item m="1" x="331"/>
        <item m="1" x="323"/>
        <item m="1" x="296"/>
        <item x="107"/>
        <item x="109"/>
        <item x="108"/>
        <item x="106"/>
        <item x="105"/>
        <item x="165"/>
        <item x="53"/>
        <item x="43"/>
        <item x="44"/>
        <item m="1" x="293"/>
        <item m="1" x="319"/>
        <item m="1" x="263"/>
        <item x="61"/>
        <item m="1" x="330"/>
        <item m="1" x="329"/>
        <item m="1" x="207"/>
        <item x="129"/>
        <item m="1" x="308"/>
        <item m="1" x="232"/>
        <item m="1" x="341"/>
        <item m="1" x="284"/>
        <item m="1" x="213"/>
        <item m="1" x="250"/>
        <item m="1" x="255"/>
        <item m="1" x="392"/>
        <item m="1" x="287"/>
        <item m="1" x="240"/>
        <item m="1" x="275"/>
        <item m="1" x="297"/>
        <item m="1" x="304"/>
        <item x="56"/>
        <item x="159"/>
        <item x="142"/>
        <item m="1" x="358"/>
        <item x="2"/>
      </items>
    </pivotField>
    <pivotField axis="axisRow" compact="0" outline="0" subtotalTop="0" showAll="0" includeNewItemsInFilter="1" defaultSubtotal="0">
      <items count="198">
        <item x="2"/>
        <item x="0"/>
        <item x="6"/>
        <item x="3"/>
        <item x="1"/>
        <item x="118"/>
        <item x="87"/>
        <item x="55"/>
        <item x="143"/>
        <item x="156"/>
        <item x="185"/>
        <item x="182"/>
        <item x="184"/>
        <item x="179"/>
        <item x="148"/>
        <item x="109"/>
        <item x="49"/>
        <item x="82"/>
        <item x="187"/>
        <item x="52"/>
        <item x="51"/>
        <item x="117"/>
        <item x="147"/>
        <item x="131"/>
        <item x="70"/>
        <item x="96"/>
        <item x="178"/>
        <item x="100"/>
        <item x="154"/>
        <item x="108"/>
        <item x="21"/>
        <item x="91"/>
        <item x="194"/>
        <item x="77"/>
        <item x="76"/>
        <item x="160"/>
        <item x="136"/>
        <item x="137"/>
        <item x="157"/>
        <item x="47"/>
        <item x="48"/>
        <item x="116"/>
        <item x="45"/>
        <item x="141"/>
        <item x="150"/>
        <item x="128"/>
        <item x="67"/>
        <item x="93"/>
        <item x="188"/>
        <item x="151"/>
        <item x="122"/>
        <item x="66"/>
        <item x="92"/>
        <item x="195"/>
        <item x="42"/>
        <item x="140"/>
        <item x="168"/>
        <item x="119"/>
        <item x="63"/>
        <item x="88"/>
        <item x="191"/>
        <item x="135"/>
        <item x="138"/>
        <item x="139"/>
        <item x="115"/>
        <item x="113"/>
        <item x="114"/>
        <item x="152"/>
        <item x="120"/>
        <item x="64"/>
        <item x="22"/>
        <item x="89"/>
        <item x="193"/>
        <item x="153"/>
        <item x="121"/>
        <item x="65"/>
        <item x="90"/>
        <item x="192"/>
        <item x="78"/>
        <item x="60"/>
        <item x="158"/>
        <item x="110"/>
        <item x="54"/>
        <item x="50"/>
        <item x="57"/>
        <item x="53"/>
        <item x="144"/>
        <item x="81"/>
        <item x="46"/>
        <item x="142"/>
        <item x="133"/>
        <item x="44"/>
        <item x="98"/>
        <item x="196"/>
        <item x="58"/>
        <item x="127"/>
        <item x="43"/>
        <item x="164"/>
        <item x="169"/>
        <item x="132"/>
        <item x="71"/>
        <item x="97"/>
        <item x="170"/>
        <item x="83"/>
        <item x="80"/>
        <item x="86"/>
        <item x="163"/>
        <item x="75"/>
        <item x="74"/>
        <item x="166"/>
        <item x="161"/>
        <item x="172"/>
        <item x="173"/>
        <item x="145"/>
        <item x="129"/>
        <item x="68"/>
        <item x="94"/>
        <item x="176"/>
        <item x="159"/>
        <item x="85"/>
        <item x="123"/>
        <item x="79"/>
        <item x="56"/>
        <item x="111"/>
        <item x="112"/>
        <item x="162"/>
        <item x="165"/>
        <item x="167"/>
        <item x="101"/>
        <item x="62"/>
        <item x="73"/>
        <item x="186"/>
        <item x="59"/>
        <item x="61"/>
        <item x="84"/>
        <item x="41"/>
        <item x="183"/>
        <item x="4"/>
        <item x="124"/>
        <item x="125"/>
        <item x="126"/>
        <item x="8"/>
        <item x="9"/>
        <item x="10"/>
        <item x="12"/>
        <item x="13"/>
        <item x="14"/>
        <item x="15"/>
        <item x="17"/>
        <item x="18"/>
        <item x="19"/>
        <item x="20"/>
        <item x="23"/>
        <item x="24"/>
        <item x="35"/>
        <item x="36"/>
        <item x="37"/>
        <item x="7"/>
        <item x="40"/>
        <item x="171"/>
        <item x="27"/>
        <item x="28"/>
        <item x="29"/>
        <item x="30"/>
        <item x="31"/>
        <item x="32"/>
        <item x="69"/>
        <item x="95"/>
        <item x="130"/>
        <item x="146"/>
        <item x="177"/>
        <item x="25"/>
        <item x="26"/>
        <item x="5"/>
        <item x="11"/>
        <item x="16"/>
        <item x="38"/>
        <item x="39"/>
        <item x="72"/>
        <item x="99"/>
        <item x="102"/>
        <item x="103"/>
        <item x="104"/>
        <item x="105"/>
        <item x="106"/>
        <item x="107"/>
        <item x="134"/>
        <item x="149"/>
        <item x="155"/>
        <item x="174"/>
        <item x="175"/>
        <item x="189"/>
        <item x="190"/>
        <item x="197"/>
        <item x="33"/>
        <item x="34"/>
        <item x="180"/>
        <item x="181"/>
      </items>
    </pivotField>
    <pivotField axis="axisRow" compact="0" outline="0" subtotalTop="0" showAll="0" includeNewItemsInFilter="1" sortType="ascending" defaultSubtotal="0">
      <items count="153">
        <item x="74"/>
        <item x="24"/>
        <item m="1" x="86"/>
        <item m="1" x="81"/>
        <item m="1" x="115"/>
        <item m="1" x="135"/>
        <item m="1" x="80"/>
        <item m="1" x="101"/>
        <item m="1" x="93"/>
        <item m="1" x="134"/>
        <item m="1" x="89"/>
        <item x="17"/>
        <item m="1" x="136"/>
        <item x="19"/>
        <item x="18"/>
        <item m="1" x="148"/>
        <item x="16"/>
        <item x="15"/>
        <item m="1" x="96"/>
        <item x="3"/>
        <item m="1" x="140"/>
        <item m="1" x="117"/>
        <item x="4"/>
        <item m="1" x="109"/>
        <item x="2"/>
        <item m="1" x="139"/>
        <item x="1"/>
        <item x="78"/>
        <item x="66"/>
        <item x="44"/>
        <item m="1" x="143"/>
        <item x="37"/>
        <item x="39"/>
        <item x="49"/>
        <item x="72"/>
        <item m="1" x="150"/>
        <item x="30"/>
        <item x="57"/>
        <item m="1" x="94"/>
        <item x="55"/>
        <item x="54"/>
        <item m="1" x="141"/>
        <item x="51"/>
        <item x="52"/>
        <item x="56"/>
        <item m="1" x="144"/>
        <item m="1" x="128"/>
        <item x="53"/>
        <item x="25"/>
        <item x="77"/>
        <item m="1" x="92"/>
        <item x="62"/>
        <item x="43"/>
        <item m="1" x="149"/>
        <item x="33"/>
        <item x="36"/>
        <item x="48"/>
        <item m="1" x="125"/>
        <item m="1" x="137"/>
        <item x="70"/>
        <item x="7"/>
        <item x="73"/>
        <item m="1" x="103"/>
        <item m="1" x="100"/>
        <item m="1" x="97"/>
        <item m="1" x="95"/>
        <item m="1" x="145"/>
        <item m="1" x="152"/>
        <item m="1" x="123"/>
        <item m="1" x="90"/>
        <item m="1" x="108"/>
        <item m="1" x="116"/>
        <item m="1" x="82"/>
        <item m="1" x="126"/>
        <item m="1" x="142"/>
        <item m="1" x="113"/>
        <item m="1" x="99"/>
        <item m="1" x="120"/>
        <item m="1" x="106"/>
        <item m="1" x="132"/>
        <item m="1" x="111"/>
        <item m="1" x="107"/>
        <item m="1" x="133"/>
        <item m="1" x="138"/>
        <item m="1" x="84"/>
        <item m="1" x="130"/>
        <item m="1" x="151"/>
        <item m="1" x="85"/>
        <item m="1" x="110"/>
        <item x="5"/>
        <item m="1" x="119"/>
        <item m="1" x="118"/>
        <item m="1" x="104"/>
        <item x="12"/>
        <item m="1" x="98"/>
        <item x="75"/>
        <item x="60"/>
        <item x="41"/>
        <item m="1" x="131"/>
        <item x="31"/>
        <item x="34"/>
        <item x="46"/>
        <item m="1" x="147"/>
        <item m="1" x="122"/>
        <item x="68"/>
        <item x="58"/>
        <item x="63"/>
        <item x="65"/>
        <item x="64"/>
        <item x="76"/>
        <item m="1" x="102"/>
        <item x="61"/>
        <item x="42"/>
        <item m="1" x="87"/>
        <item x="32"/>
        <item x="35"/>
        <item x="47"/>
        <item m="1" x="112"/>
        <item m="1" x="121"/>
        <item x="69"/>
        <item x="59"/>
        <item x="22"/>
        <item x="21"/>
        <item x="6"/>
        <item x="8"/>
        <item x="14"/>
        <item x="23"/>
        <item m="1" x="129"/>
        <item x="79"/>
        <item x="67"/>
        <item x="45"/>
        <item m="1" x="146"/>
        <item x="38"/>
        <item x="40"/>
        <item x="50"/>
        <item x="71"/>
        <item m="1" x="127"/>
        <item x="11"/>
        <item x="10"/>
        <item x="9"/>
        <item m="1" x="83"/>
        <item m="1" x="105"/>
        <item x="28"/>
        <item x="29"/>
        <item x="26"/>
        <item m="1" x="91"/>
        <item x="13"/>
        <item x="20"/>
        <item x="27"/>
        <item m="1" x="114"/>
        <item m="1" x="124"/>
        <item m="1" x="88"/>
        <item x="0"/>
      </items>
    </pivotField>
    <pivotField axis="axisRow" compact="0" outline="0" subtotalTop="0" showAll="0" includeNewItemsInFilter="1" defaultSubtotal="0">
      <items count="80">
        <item x="0"/>
        <item x="27"/>
        <item x="21"/>
        <item x="11"/>
        <item x="10"/>
        <item x="9"/>
        <item x="6"/>
        <item x="8"/>
        <item x="26"/>
        <item x="28"/>
        <item x="29"/>
        <item x="25"/>
        <item x="68"/>
        <item x="60"/>
        <item x="41"/>
        <item x="46"/>
        <item x="75"/>
        <item x="20"/>
        <item x="70"/>
        <item x="62"/>
        <item x="43"/>
        <item x="48"/>
        <item x="77"/>
        <item x="58"/>
        <item x="53"/>
        <item x="55"/>
        <item x="54"/>
        <item x="56"/>
        <item x="57"/>
        <item x="14"/>
        <item x="69"/>
        <item x="61"/>
        <item x="42"/>
        <item x="47"/>
        <item x="76"/>
        <item x="23"/>
        <item x="7"/>
        <item x="24"/>
        <item x="1"/>
        <item x="59"/>
        <item x="63"/>
        <item x="65"/>
        <item x="64"/>
        <item x="13"/>
        <item x="22"/>
        <item x="40"/>
        <item x="2"/>
        <item x="12"/>
        <item x="44"/>
        <item x="45"/>
        <item x="49"/>
        <item x="50"/>
        <item x="66"/>
        <item x="67"/>
        <item x="71"/>
        <item x="72"/>
        <item x="73"/>
        <item x="74"/>
        <item x="78"/>
        <item x="79"/>
        <item x="30"/>
        <item x="31"/>
        <item x="32"/>
        <item x="33"/>
        <item x="34"/>
        <item x="35"/>
        <item x="36"/>
        <item x="37"/>
        <item x="38"/>
        <item x="39"/>
        <item x="51"/>
        <item x="52"/>
        <item x="3"/>
        <item x="4"/>
        <item x="5"/>
        <item x="15"/>
        <item x="16"/>
        <item x="17"/>
        <item x="18"/>
        <item x="19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7">
    <field x="4"/>
    <field x="6"/>
    <field x="7"/>
    <field x="8"/>
    <field x="9"/>
    <field x="10"/>
    <field x="11"/>
  </rowFields>
  <rowItems count="413">
    <i>
      <x/>
      <x v="5"/>
      <x v="29"/>
      <x v="405"/>
      <x/>
      <x v="152"/>
      <x/>
    </i>
    <i t="default" r="1">
      <x v="5"/>
    </i>
    <i r="1">
      <x v="6"/>
      <x v="41"/>
      <x v="116"/>
      <x v="37"/>
      <x v="152"/>
      <x/>
    </i>
    <i r="3">
      <x v="255"/>
      <x v="62"/>
      <x v="152"/>
      <x/>
    </i>
    <i r="3">
      <x v="256"/>
      <x v="63"/>
      <x v="152"/>
      <x/>
    </i>
    <i r="3">
      <x v="278"/>
      <x v="94"/>
      <x v="152"/>
      <x/>
    </i>
    <i r="3">
      <x v="403"/>
      <x v="55"/>
      <x v="152"/>
      <x/>
    </i>
    <i t="default" r="1">
      <x v="6"/>
    </i>
    <i r="1">
      <x v="15"/>
      <x v="26"/>
      <x v="2"/>
      <x v="1"/>
      <x v="152"/>
      <x/>
    </i>
    <i r="3">
      <x v="4"/>
      <x v="137"/>
      <x v="152"/>
      <x/>
    </i>
    <i r="3">
      <x v="5"/>
      <x v="4"/>
      <x v="152"/>
      <x/>
    </i>
    <i r="3">
      <x v="6"/>
      <x v="3"/>
      <x v="152"/>
      <x/>
    </i>
    <i t="default" r="1">
      <x v="15"/>
    </i>
    <i r="1">
      <x v="64"/>
      <x v="36"/>
      <x v="206"/>
      <x v="111"/>
      <x v="152"/>
      <x/>
    </i>
    <i r="3">
      <x v="207"/>
      <x v="112"/>
      <x v="152"/>
      <x/>
    </i>
    <i t="default" r="1">
      <x v="64"/>
    </i>
    <i r="1">
      <x v="71"/>
      <x v="45"/>
      <x v="25"/>
      <x v="27"/>
      <x v="152"/>
      <x/>
    </i>
    <i r="3">
      <x v="52"/>
      <x v="61"/>
      <x v="152"/>
      <x/>
    </i>
    <i r="3">
      <x v="114"/>
      <x v="36"/>
      <x v="152"/>
      <x/>
    </i>
    <i r="3">
      <x v="278"/>
      <x v="94"/>
      <x v="152"/>
      <x/>
    </i>
    <i t="default" r="1">
      <x v="71"/>
    </i>
    <i t="default">
      <x/>
    </i>
    <i>
      <x v="1"/>
      <x/>
      <x v="55"/>
      <x v="40"/>
      <x v="6"/>
      <x v="152"/>
      <x/>
    </i>
    <i r="3">
      <x v="172"/>
      <x v="105"/>
      <x v="152"/>
      <x/>
    </i>
    <i r="3">
      <x v="250"/>
      <x v="119"/>
      <x v="152"/>
      <x/>
    </i>
    <i r="3">
      <x v="278"/>
      <x v="94"/>
      <x v="152"/>
      <x/>
    </i>
    <i r="3">
      <x v="305"/>
      <x v="134"/>
      <x v="152"/>
      <x/>
    </i>
    <i r="3">
      <x v="319"/>
      <x v="103"/>
      <x v="152"/>
      <x/>
    </i>
    <i r="3">
      <x v="359"/>
      <x v="121"/>
      <x v="152"/>
      <x/>
    </i>
    <i t="default" r="1">
      <x/>
    </i>
    <i r="1">
      <x v="1"/>
      <x v="2"/>
      <x v="12"/>
      <x v="8"/>
      <x v="152"/>
      <x/>
    </i>
    <i r="3">
      <x v="258"/>
      <x v="86"/>
      <x v="152"/>
      <x/>
    </i>
    <i t="default" r="1">
      <x v="1"/>
    </i>
    <i r="1">
      <x v="2"/>
      <x v="3"/>
      <x v="405"/>
      <x/>
      <x v="152"/>
      <x/>
    </i>
    <i t="default" r="1">
      <x v="2"/>
    </i>
    <i r="1">
      <x v="3"/>
      <x v="95"/>
      <x v="405"/>
      <x/>
      <x v="152"/>
      <x/>
    </i>
    <i t="default" r="1">
      <x v="3"/>
    </i>
    <i r="1">
      <x v="4"/>
      <x v="82"/>
      <x v="405"/>
      <x/>
      <x v="152"/>
      <x/>
    </i>
    <i t="default" r="1">
      <x v="4"/>
    </i>
    <i r="1">
      <x v="8"/>
      <x v="94"/>
      <x v="257"/>
      <x v="80"/>
      <x v="152"/>
      <x/>
    </i>
    <i t="default" r="1">
      <x v="8"/>
    </i>
    <i r="1">
      <x v="9"/>
      <x v="93"/>
      <x v="98"/>
      <x v="9"/>
      <x v="152"/>
      <x/>
    </i>
    <i r="3">
      <x v="117"/>
      <x v="38"/>
      <x v="152"/>
      <x/>
    </i>
    <i r="3">
      <x v="279"/>
      <x v="94"/>
      <x v="152"/>
      <x/>
    </i>
    <i r="3">
      <x v="402"/>
      <x v="55"/>
      <x v="152"/>
      <x/>
    </i>
    <i t="default" r="1">
      <x v="9"/>
    </i>
    <i r="1">
      <x v="10"/>
      <x v="37"/>
      <x v="405"/>
      <x/>
      <x v="152"/>
      <x/>
    </i>
    <i t="default" r="1">
      <x v="10"/>
    </i>
    <i r="1">
      <x v="11"/>
      <x v="59"/>
      <x v="405"/>
      <x/>
      <x v="152"/>
      <x/>
    </i>
    <i t="default" r="1">
      <x v="11"/>
    </i>
    <i r="1">
      <x v="12"/>
      <x v="49"/>
      <x v="2"/>
      <x v="1"/>
      <x v="152"/>
      <x/>
    </i>
    <i r="3">
      <x v="5"/>
      <x v="4"/>
      <x v="152"/>
      <x/>
    </i>
    <i t="default" r="1">
      <x v="12"/>
    </i>
    <i r="1">
      <x v="13"/>
      <x v="50"/>
      <x v="2"/>
      <x v="1"/>
      <x v="152"/>
      <x/>
    </i>
    <i r="3">
      <x v="5"/>
      <x v="4"/>
      <x v="152"/>
      <x/>
    </i>
    <i r="3">
      <x v="405"/>
      <x/>
      <x v="152"/>
      <x/>
    </i>
    <i t="default" r="1">
      <x v="13"/>
    </i>
    <i r="1">
      <x v="14"/>
      <x v="51"/>
      <x v="2"/>
      <x v="1"/>
      <x v="152"/>
      <x/>
    </i>
    <i r="3">
      <x v="5"/>
      <x v="4"/>
      <x v="152"/>
      <x/>
    </i>
    <i t="default" r="1">
      <x v="14"/>
    </i>
    <i r="1">
      <x v="20"/>
      <x v="70"/>
      <x v="2"/>
      <x v="1"/>
      <x v="11"/>
      <x v="77"/>
    </i>
    <i r="5">
      <x v="13"/>
      <x v="79"/>
    </i>
    <i r="5">
      <x v="16"/>
      <x v="76"/>
    </i>
    <i r="3">
      <x v="5"/>
      <x v="4"/>
      <x v="14"/>
      <x v="78"/>
    </i>
    <i r="5">
      <x v="17"/>
      <x v="75"/>
    </i>
    <i t="default" r="1">
      <x v="20"/>
    </i>
    <i r="1">
      <x v="22"/>
      <x v="92"/>
      <x v="405"/>
      <x/>
      <x v="152"/>
      <x/>
    </i>
    <i t="default" r="1">
      <x v="22"/>
    </i>
    <i r="1">
      <x v="23"/>
      <x v="47"/>
      <x v="378"/>
      <x v="54"/>
      <x v="152"/>
      <x/>
    </i>
    <i r="3">
      <x v="379"/>
      <x v="96"/>
      <x v="152"/>
      <x/>
    </i>
    <i t="default" r="1">
      <x v="23"/>
    </i>
    <i r="1">
      <x v="26"/>
      <x v="79"/>
      <x v="405"/>
      <x/>
      <x v="152"/>
      <x/>
    </i>
    <i t="default" r="1">
      <x v="26"/>
    </i>
    <i r="1">
      <x v="27"/>
      <x v="33"/>
      <x v="237"/>
      <x v="53"/>
      <x v="49"/>
      <x v="22"/>
    </i>
    <i r="5">
      <x v="95"/>
      <x v="16"/>
    </i>
    <i r="5">
      <x v="109"/>
      <x v="34"/>
    </i>
    <i r="3">
      <x v="239"/>
      <x v="50"/>
      <x v="51"/>
      <x v="19"/>
    </i>
    <i r="5">
      <x v="96"/>
      <x v="13"/>
    </i>
    <i r="5">
      <x v="105"/>
      <x v="23"/>
    </i>
    <i r="5">
      <x v="111"/>
      <x v="31"/>
    </i>
    <i r="5">
      <x v="120"/>
      <x v="39"/>
    </i>
    <i r="3">
      <x v="240"/>
      <x v="51"/>
      <x v="52"/>
      <x v="20"/>
    </i>
    <i r="5">
      <x v="97"/>
      <x v="14"/>
    </i>
    <i r="5">
      <x v="112"/>
      <x v="32"/>
    </i>
    <i r="3">
      <x v="242"/>
      <x v="150"/>
      <x v="54"/>
      <x v="62"/>
    </i>
    <i r="5">
      <x v="99"/>
      <x v="60"/>
    </i>
    <i r="5">
      <x v="114"/>
      <x v="61"/>
    </i>
    <i r="3">
      <x v="243"/>
      <x v="151"/>
      <x v="55"/>
      <x v="65"/>
    </i>
    <i r="5">
      <x v="100"/>
      <x v="63"/>
    </i>
    <i r="5">
      <x v="115"/>
      <x v="64"/>
    </i>
    <i r="3">
      <x v="244"/>
      <x v="52"/>
      <x v="56"/>
      <x v="21"/>
    </i>
    <i r="5">
      <x v="101"/>
      <x v="15"/>
    </i>
    <i r="5">
      <x v="116"/>
      <x v="33"/>
    </i>
    <i r="3">
      <x v="247"/>
      <x v="49"/>
      <x v="59"/>
      <x v="18"/>
    </i>
    <i r="5">
      <x v="104"/>
      <x v="12"/>
    </i>
    <i r="5">
      <x v="119"/>
      <x v="30"/>
    </i>
    <i r="3">
      <x v="249"/>
      <x v="120"/>
      <x v="106"/>
      <x v="40"/>
    </i>
    <i r="5">
      <x v="107"/>
      <x v="41"/>
    </i>
    <i r="5">
      <x v="108"/>
      <x v="42"/>
    </i>
    <i t="default" r="1">
      <x v="27"/>
    </i>
    <i r="1">
      <x v="29"/>
      <x v="28"/>
      <x v="75"/>
      <x v="32"/>
      <x v="152"/>
      <x/>
    </i>
    <i r="3">
      <x v="77"/>
      <x v="29"/>
      <x v="152"/>
      <x/>
    </i>
    <i r="3">
      <x v="79"/>
      <x v="30"/>
      <x v="152"/>
      <x/>
    </i>
    <i r="3">
      <x v="80"/>
      <x v="30"/>
      <x v="152"/>
      <x/>
    </i>
    <i r="3">
      <x v="81"/>
      <x v="31"/>
      <x v="152"/>
      <x/>
    </i>
    <i r="3">
      <x v="84"/>
      <x v="28"/>
      <x v="152"/>
      <x/>
    </i>
    <i t="default" r="1">
      <x v="29"/>
    </i>
    <i r="1">
      <x v="38"/>
      <x v="8"/>
      <x v="87"/>
      <x v="18"/>
      <x v="122"/>
      <x v="2"/>
    </i>
    <i r="5">
      <x v="126"/>
      <x v="35"/>
    </i>
    <i r="3">
      <x v="89"/>
      <x v="15"/>
      <x v="121"/>
      <x v="44"/>
    </i>
    <i r="5">
      <x v="122"/>
      <x v="2"/>
    </i>
    <i r="5">
      <x v="126"/>
      <x v="35"/>
    </i>
    <i r="5">
      <x v="147"/>
      <x v="17"/>
    </i>
    <i r="3">
      <x v="90"/>
      <x v="16"/>
      <x v="121"/>
      <x v="44"/>
    </i>
    <i r="5">
      <x v="122"/>
      <x v="2"/>
    </i>
    <i r="5">
      <x v="126"/>
      <x v="35"/>
    </i>
    <i r="5">
      <x v="147"/>
      <x v="17"/>
    </i>
    <i r="3">
      <x v="92"/>
      <x v="146"/>
      <x v="121"/>
      <x v="44"/>
    </i>
    <i r="5">
      <x v="122"/>
      <x v="2"/>
    </i>
    <i r="5">
      <x v="126"/>
      <x v="35"/>
    </i>
    <i r="5">
      <x v="147"/>
      <x v="17"/>
    </i>
    <i r="3">
      <x v="93"/>
      <x v="147"/>
      <x v="121"/>
      <x v="44"/>
    </i>
    <i r="5">
      <x v="122"/>
      <x v="2"/>
    </i>
    <i r="5">
      <x v="126"/>
      <x v="35"/>
    </i>
    <i r="5">
      <x v="147"/>
      <x v="17"/>
    </i>
    <i r="3">
      <x v="94"/>
      <x v="17"/>
      <x v="121"/>
      <x v="44"/>
    </i>
    <i r="5">
      <x v="122"/>
      <x v="2"/>
    </i>
    <i r="5">
      <x v="126"/>
      <x v="35"/>
    </i>
    <i r="5">
      <x v="147"/>
      <x v="17"/>
    </i>
    <i r="3">
      <x v="97"/>
      <x v="14"/>
      <x v="121"/>
      <x v="44"/>
    </i>
    <i r="5">
      <x v="122"/>
      <x v="2"/>
    </i>
    <i r="5">
      <x v="126"/>
      <x v="35"/>
    </i>
    <i r="5">
      <x v="147"/>
      <x v="17"/>
    </i>
    <i r="2">
      <x v="96"/>
      <x v="87"/>
      <x v="18"/>
      <x v="147"/>
      <x v="17"/>
    </i>
    <i r="2">
      <x v="97"/>
      <x v="87"/>
      <x v="18"/>
      <x v="121"/>
      <x v="44"/>
    </i>
    <i t="default" r="1">
      <x v="38"/>
    </i>
    <i r="1">
      <x v="39"/>
      <x v="10"/>
      <x v="1"/>
      <x v="173"/>
      <x v="19"/>
      <x v="72"/>
    </i>
    <i r="5">
      <x v="22"/>
      <x v="73"/>
    </i>
    <i r="5">
      <x v="89"/>
      <x v="74"/>
    </i>
    <i r="3">
      <x v="4"/>
      <x v="137"/>
      <x v="24"/>
      <x v="46"/>
    </i>
    <i r="3">
      <x v="6"/>
      <x v="3"/>
      <x v="26"/>
      <x v="38"/>
    </i>
    <i t="default" r="1">
      <x v="39"/>
    </i>
    <i r="1">
      <x v="40"/>
      <x v="84"/>
      <x v="109"/>
      <x v="191"/>
      <x v="152"/>
      <x/>
    </i>
    <i r="3">
      <x v="111"/>
      <x v="174"/>
      <x v="152"/>
      <x/>
    </i>
    <i r="3">
      <x v="112"/>
      <x v="187"/>
      <x v="152"/>
      <x/>
    </i>
    <i t="default" r="1">
      <x v="40"/>
    </i>
    <i r="1">
      <x v="41"/>
      <x v="18"/>
      <x v="405"/>
      <x/>
      <x v="152"/>
      <x/>
    </i>
    <i t="default" r="1">
      <x v="41"/>
    </i>
    <i r="1">
      <x v="43"/>
      <x v="35"/>
      <x v="405"/>
      <x/>
      <x v="152"/>
      <x/>
    </i>
    <i t="default" r="1">
      <x v="43"/>
    </i>
    <i r="1">
      <x v="45"/>
      <x v="76"/>
      <x v="120"/>
      <x v="157"/>
      <x v="152"/>
      <x/>
    </i>
    <i r="3">
      <x v="121"/>
      <x v="141"/>
      <x v="152"/>
      <x/>
    </i>
    <i r="3">
      <x v="122"/>
      <x v="142"/>
      <x v="152"/>
      <x/>
    </i>
    <i t="default" r="1">
      <x v="45"/>
    </i>
    <i r="1">
      <x v="47"/>
      <x v="61"/>
      <x v="126"/>
      <x v="110"/>
      <x v="152"/>
      <x/>
    </i>
    <i r="3">
      <x v="127"/>
      <x v="106"/>
      <x v="152"/>
      <x/>
    </i>
    <i r="3">
      <x v="140"/>
      <x v="126"/>
      <x v="152"/>
      <x/>
    </i>
    <i r="3">
      <x v="189"/>
      <x v="97"/>
      <x v="152"/>
      <x/>
    </i>
    <i r="3">
      <x v="376"/>
      <x v="125"/>
      <x v="152"/>
      <x/>
    </i>
    <i t="default" r="1">
      <x v="47"/>
    </i>
    <i r="1">
      <x v="48"/>
      <x v="53"/>
      <x v="128"/>
      <x v="102"/>
      <x v="152"/>
      <x/>
    </i>
    <i r="3">
      <x v="130"/>
      <x v="99"/>
      <x v="152"/>
      <x/>
    </i>
    <i r="3">
      <x v="131"/>
      <x v="100"/>
      <x v="152"/>
      <x/>
    </i>
    <i r="3">
      <x v="133"/>
      <x v="194"/>
      <x v="152"/>
      <x/>
    </i>
    <i r="3">
      <x v="134"/>
      <x v="195"/>
      <x v="152"/>
      <x/>
    </i>
    <i r="3">
      <x v="135"/>
      <x v="101"/>
      <x v="152"/>
      <x/>
    </i>
    <i r="3">
      <x v="138"/>
      <x v="98"/>
      <x v="152"/>
      <x/>
    </i>
    <i t="default" r="1">
      <x v="48"/>
    </i>
    <i r="1">
      <x v="55"/>
      <x v="66"/>
      <x v="405"/>
      <x/>
      <x v="152"/>
      <x/>
    </i>
    <i t="default" r="1">
      <x v="55"/>
    </i>
    <i r="1">
      <x v="57"/>
      <x v="67"/>
      <x v="153"/>
      <x v="48"/>
      <x v="152"/>
      <x/>
    </i>
    <i r="3">
      <x v="155"/>
      <x v="45"/>
      <x v="152"/>
      <x/>
    </i>
    <i r="3">
      <x v="156"/>
      <x v="46"/>
      <x v="152"/>
      <x/>
    </i>
    <i r="3">
      <x v="158"/>
      <x v="171"/>
      <x v="152"/>
      <x/>
    </i>
    <i r="3">
      <x v="159"/>
      <x v="172"/>
      <x v="152"/>
      <x/>
    </i>
    <i r="3">
      <x v="160"/>
      <x v="47"/>
      <x v="152"/>
      <x/>
    </i>
    <i r="3">
      <x v="163"/>
      <x v="44"/>
      <x v="152"/>
      <x/>
    </i>
    <i t="default" r="1">
      <x v="57"/>
    </i>
    <i r="1">
      <x v="60"/>
      <x v="34"/>
      <x v="405"/>
      <x/>
      <x v="152"/>
      <x/>
    </i>
    <i t="default" r="1">
      <x v="60"/>
    </i>
    <i r="1">
      <x v="61"/>
      <x v="63"/>
      <x v="405"/>
      <x/>
      <x v="152"/>
      <x/>
    </i>
    <i t="default" r="1">
      <x v="61"/>
    </i>
    <i r="1">
      <x v="62"/>
      <x v="31"/>
      <x v="194"/>
      <x v="72"/>
      <x v="152"/>
      <x/>
    </i>
    <i r="3">
      <x v="196"/>
      <x v="68"/>
      <x v="152"/>
      <x/>
    </i>
    <i r="3">
      <x v="197"/>
      <x v="69"/>
      <x v="152"/>
      <x/>
    </i>
    <i r="3">
      <x v="199"/>
      <x v="70"/>
      <x v="152"/>
      <x/>
    </i>
    <i r="3">
      <x v="200"/>
      <x v="70"/>
      <x v="152"/>
      <x/>
    </i>
    <i r="3">
      <x v="201"/>
      <x v="71"/>
      <x v="152"/>
      <x/>
    </i>
    <i r="3">
      <x v="204"/>
      <x v="67"/>
      <x v="152"/>
      <x/>
    </i>
    <i t="default" r="1">
      <x v="62"/>
    </i>
    <i r="1">
      <x v="63"/>
      <x v="5"/>
      <x v="405"/>
      <x/>
      <x v="152"/>
      <x/>
    </i>
    <i t="default" r="1">
      <x v="63"/>
    </i>
    <i r="1">
      <x v="66"/>
      <x v="86"/>
      <x v="265"/>
      <x v="93"/>
      <x v="152"/>
      <x/>
    </i>
    <i r="3">
      <x v="267"/>
      <x v="90"/>
      <x v="152"/>
      <x/>
    </i>
    <i r="3">
      <x v="268"/>
      <x v="91"/>
      <x v="152"/>
      <x/>
    </i>
    <i r="3">
      <x v="270"/>
      <x v="156"/>
      <x v="152"/>
      <x/>
    </i>
    <i r="3">
      <x v="271"/>
      <x v="155"/>
      <x v="152"/>
      <x/>
    </i>
    <i r="3">
      <x v="272"/>
      <x v="92"/>
      <x v="152"/>
      <x/>
    </i>
    <i r="3">
      <x v="275"/>
      <x v="89"/>
      <x v="152"/>
      <x/>
    </i>
    <i r="3">
      <x v="310"/>
      <x v="154"/>
      <x v="152"/>
      <x/>
    </i>
    <i r="3">
      <x v="312"/>
      <x v="43"/>
      <x v="152"/>
      <x/>
    </i>
    <i t="default" r="1">
      <x v="66"/>
    </i>
    <i r="1">
      <x v="67"/>
      <x v="27"/>
      <x v="208"/>
      <x v="60"/>
      <x v="152"/>
      <x/>
    </i>
    <i r="3">
      <x v="210"/>
      <x v="57"/>
      <x v="152"/>
      <x/>
    </i>
    <i r="3">
      <x v="211"/>
      <x v="58"/>
      <x v="152"/>
      <x/>
    </i>
    <i r="3">
      <x v="213"/>
      <x v="148"/>
      <x v="152"/>
      <x/>
    </i>
    <i r="3">
      <x v="214"/>
      <x v="149"/>
      <x v="152"/>
      <x/>
    </i>
    <i r="3">
      <x v="215"/>
      <x v="59"/>
      <x v="152"/>
      <x/>
    </i>
    <i r="3">
      <x v="218"/>
      <x v="56"/>
      <x v="152"/>
      <x/>
    </i>
    <i t="default" r="1">
      <x v="67"/>
    </i>
    <i r="1">
      <x v="69"/>
      <x v="38"/>
      <x v="2"/>
      <x v="1"/>
      <x v="152"/>
      <x/>
    </i>
    <i r="3">
      <x v="4"/>
      <x v="137"/>
      <x v="152"/>
      <x/>
    </i>
    <i r="3">
      <x v="5"/>
      <x v="4"/>
      <x v="152"/>
      <x/>
    </i>
    <i r="3">
      <x v="6"/>
      <x v="3"/>
      <x v="152"/>
      <x/>
    </i>
    <i t="default" r="1">
      <x v="69"/>
    </i>
    <i r="1">
      <x v="70"/>
      <x v="74"/>
      <x v="190"/>
      <x v="138"/>
      <x v="152"/>
      <x/>
    </i>
    <i r="3">
      <x v="191"/>
      <x v="140"/>
      <x v="152"/>
      <x/>
    </i>
    <i r="3">
      <x v="192"/>
      <x v="139"/>
      <x v="152"/>
      <x/>
    </i>
    <i t="default" r="1">
      <x v="70"/>
    </i>
    <i r="1">
      <x v="72"/>
      <x v="44"/>
      <x v="115"/>
      <x v="35"/>
      <x v="152"/>
      <x/>
    </i>
    <i r="3">
      <x v="177"/>
      <x v="118"/>
      <x v="152"/>
      <x/>
    </i>
    <i r="3">
      <x v="278"/>
      <x v="94"/>
      <x v="152"/>
      <x/>
    </i>
    <i t="default" r="1">
      <x v="72"/>
    </i>
    <i r="1">
      <x v="73"/>
      <x v="87"/>
      <x v="293"/>
      <x v="193"/>
      <x v="27"/>
      <x v="58"/>
    </i>
    <i r="5">
      <x v="128"/>
      <x v="59"/>
    </i>
    <i r="3">
      <x v="295"/>
      <x v="186"/>
      <x v="28"/>
      <x v="52"/>
    </i>
    <i r="5">
      <x v="129"/>
      <x v="53"/>
    </i>
    <i r="3">
      <x v="296"/>
      <x v="178"/>
      <x v="29"/>
      <x v="48"/>
    </i>
    <i r="5">
      <x v="130"/>
      <x v="49"/>
    </i>
    <i r="3">
      <x v="298"/>
      <x v="176"/>
      <x v="31"/>
      <x v="66"/>
    </i>
    <i r="5">
      <x v="132"/>
      <x v="67"/>
    </i>
    <i r="3">
      <x v="299"/>
      <x v="177"/>
      <x v="32"/>
      <x v="68"/>
    </i>
    <i r="5">
      <x v="133"/>
      <x v="69"/>
    </i>
    <i r="3">
      <x v="300"/>
      <x v="179"/>
      <x v="33"/>
      <x v="50"/>
    </i>
    <i r="5">
      <x v="134"/>
      <x v="51"/>
    </i>
    <i r="3">
      <x v="302"/>
      <x v="188"/>
      <x/>
      <x v="57"/>
    </i>
    <i r="5">
      <x v="34"/>
      <x v="55"/>
    </i>
    <i r="5">
      <x v="61"/>
      <x v="56"/>
    </i>
    <i r="5">
      <x v="135"/>
      <x v="54"/>
    </i>
    <i t="default" r="1">
      <x v="73"/>
    </i>
    <i r="1">
      <x v="76"/>
      <x v="52"/>
      <x v="56"/>
      <x v="117"/>
      <x v="152"/>
      <x/>
    </i>
    <i r="3">
      <x v="58"/>
      <x v="114"/>
      <x v="152"/>
      <x/>
    </i>
    <i r="3">
      <x v="59"/>
      <x v="115"/>
      <x v="152"/>
      <x/>
    </i>
    <i r="3">
      <x v="61"/>
      <x v="160"/>
      <x v="152"/>
      <x/>
    </i>
    <i r="3">
      <x v="62"/>
      <x v="163"/>
      <x v="152"/>
      <x/>
    </i>
    <i r="3">
      <x v="63"/>
      <x v="116"/>
      <x v="152"/>
      <x/>
    </i>
    <i r="3">
      <x v="66"/>
      <x v="113"/>
      <x v="152"/>
      <x/>
    </i>
    <i r="3">
      <x v="141"/>
      <x v="170"/>
      <x v="152"/>
      <x/>
    </i>
    <i r="3">
      <x v="142"/>
      <x v="168"/>
      <x v="152"/>
      <x/>
    </i>
    <i r="3">
      <x v="143"/>
      <x v="166"/>
      <x v="152"/>
      <x/>
    </i>
    <i r="3">
      <x v="144"/>
      <x v="161"/>
      <x v="152"/>
      <x/>
    </i>
    <i r="3">
      <x v="145"/>
      <x v="164"/>
      <x v="152"/>
      <x/>
    </i>
    <i r="3">
      <x v="146"/>
      <x v="167"/>
      <x v="152"/>
      <x/>
    </i>
    <i r="3">
      <x v="147"/>
      <x v="169"/>
      <x v="152"/>
      <x/>
    </i>
    <i r="3">
      <x v="219"/>
      <x v="13"/>
      <x v="152"/>
      <x/>
    </i>
    <i r="3">
      <x v="221"/>
      <x v="11"/>
      <x v="152"/>
      <x/>
    </i>
    <i r="3">
      <x v="222"/>
      <x v="136"/>
      <x v="152"/>
      <x/>
    </i>
    <i r="3">
      <x v="224"/>
      <x v="196"/>
      <x v="152"/>
      <x/>
    </i>
    <i r="3">
      <x v="225"/>
      <x v="197"/>
      <x v="152"/>
      <x/>
    </i>
    <i r="3">
      <x v="226"/>
      <x v="12"/>
      <x v="152"/>
      <x/>
    </i>
    <i r="3">
      <x v="229"/>
      <x v="10"/>
      <x v="152"/>
      <x/>
    </i>
    <i r="3">
      <x v="280"/>
      <x v="26"/>
      <x v="152"/>
      <x/>
    </i>
    <i r="3">
      <x v="282"/>
      <x v="23"/>
      <x v="152"/>
      <x/>
    </i>
    <i r="3">
      <x v="283"/>
      <x v="24"/>
      <x v="152"/>
      <x/>
    </i>
    <i r="3">
      <x v="285"/>
      <x v="162"/>
      <x v="152"/>
      <x/>
    </i>
    <i r="3">
      <x v="286"/>
      <x v="165"/>
      <x v="152"/>
      <x/>
    </i>
    <i r="3">
      <x v="287"/>
      <x v="25"/>
      <x v="152"/>
      <x/>
    </i>
    <i r="3">
      <x v="290"/>
      <x v="22"/>
      <x v="152"/>
      <x/>
    </i>
    <i t="default" r="1">
      <x v="76"/>
    </i>
    <i r="1">
      <x v="77"/>
      <x v="23"/>
      <x v="164"/>
      <x v="108"/>
      <x v="152"/>
      <x/>
    </i>
    <i r="3">
      <x v="175"/>
      <x v="104"/>
      <x v="152"/>
      <x/>
    </i>
    <i r="3">
      <x v="236"/>
      <x v="78"/>
      <x v="152"/>
      <x/>
    </i>
    <i r="3">
      <x v="252"/>
      <x v="107"/>
      <x v="152"/>
      <x/>
    </i>
    <i r="3">
      <x v="292"/>
      <x v="87"/>
      <x v="152"/>
      <x/>
    </i>
    <i r="3">
      <x v="316"/>
      <x v="34"/>
      <x v="152"/>
      <x/>
    </i>
    <i r="3">
      <x v="318"/>
      <x v="33"/>
      <x v="152"/>
      <x/>
    </i>
    <i r="3">
      <x v="359"/>
      <x v="121"/>
      <x v="152"/>
      <x/>
    </i>
    <i t="default" r="1">
      <x v="77"/>
    </i>
    <i r="1">
      <x v="79"/>
      <x v="24"/>
      <x v="405"/>
      <x/>
      <x v="152"/>
      <x/>
    </i>
    <i t="default" r="1">
      <x v="79"/>
    </i>
    <i r="1">
      <x v="81"/>
      <x v="91"/>
      <x v="10"/>
      <x v="189"/>
      <x v="152"/>
      <x/>
    </i>
    <i r="3">
      <x v="331"/>
      <x v="190"/>
      <x v="152"/>
      <x/>
    </i>
    <i t="default" r="1">
      <x v="81"/>
    </i>
    <i r="1">
      <x v="82"/>
      <x/>
      <x v="2"/>
      <x v="1"/>
      <x v="60"/>
      <x v="36"/>
    </i>
    <i r="5">
      <x v="93"/>
      <x v="47"/>
    </i>
    <i r="5">
      <x v="123"/>
      <x v="6"/>
    </i>
    <i r="5">
      <x v="124"/>
      <x v="7"/>
    </i>
    <i r="5">
      <x v="125"/>
      <x v="29"/>
    </i>
    <i r="5">
      <x v="137"/>
      <x v="3"/>
    </i>
    <i r="5">
      <x v="138"/>
      <x v="4"/>
    </i>
    <i r="5">
      <x v="139"/>
      <x v="5"/>
    </i>
    <i r="5">
      <x v="146"/>
      <x v="43"/>
    </i>
    <i r="3">
      <x v="4"/>
      <x v="137"/>
      <x v="125"/>
      <x v="29"/>
    </i>
    <i r="3">
      <x v="5"/>
      <x v="4"/>
      <x v="125"/>
      <x v="29"/>
    </i>
    <i r="5">
      <x v="146"/>
      <x v="43"/>
    </i>
    <i t="default" r="1">
      <x v="82"/>
    </i>
    <i r="1">
      <x v="83"/>
      <x v="81"/>
      <x v="2"/>
      <x v="1"/>
      <x v="152"/>
      <x/>
    </i>
    <i r="3">
      <x v="5"/>
      <x v="4"/>
      <x v="152"/>
      <x/>
    </i>
    <i r="3">
      <x v="11"/>
      <x v="143"/>
      <x v="152"/>
      <x/>
    </i>
    <i t="default" r="1">
      <x v="83"/>
    </i>
    <i r="1">
      <x v="84"/>
      <x v="77"/>
      <x v="405"/>
      <x/>
      <x v="152"/>
      <x/>
    </i>
    <i t="default" r="1">
      <x v="84"/>
    </i>
    <i r="1">
      <x v="85"/>
      <x v="85"/>
      <x v="333"/>
      <x v="192"/>
      <x v="1"/>
      <x v="37"/>
    </i>
    <i r="5">
      <x v="36"/>
      <x v="35"/>
    </i>
    <i r="5">
      <x v="48"/>
      <x v="11"/>
    </i>
    <i r="5">
      <x v="142"/>
      <x v="9"/>
    </i>
    <i r="5">
      <x v="143"/>
      <x v="10"/>
    </i>
    <i r="5">
      <x v="144"/>
      <x v="8"/>
    </i>
    <i r="5">
      <x v="148"/>
      <x v="1"/>
    </i>
    <i r="3">
      <x v="334"/>
      <x v="175"/>
      <x v="1"/>
      <x v="37"/>
    </i>
    <i r="5">
      <x v="36"/>
      <x v="35"/>
    </i>
    <i r="5">
      <x v="48"/>
      <x v="11"/>
    </i>
    <i r="5">
      <x v="142"/>
      <x v="9"/>
    </i>
    <i r="5">
      <x v="143"/>
      <x v="10"/>
    </i>
    <i r="5">
      <x v="144"/>
      <x v="8"/>
    </i>
    <i r="5">
      <x v="148"/>
      <x v="1"/>
    </i>
    <i t="default" r="1">
      <x v="85"/>
    </i>
    <i r="1">
      <x v="86"/>
      <x v="42"/>
      <x v="16"/>
      <x v="83"/>
      <x v="152"/>
      <x/>
    </i>
    <i r="3">
      <x v="85"/>
      <x v="82"/>
      <x v="152"/>
      <x/>
    </i>
    <i r="3">
      <x v="99"/>
      <x v="20"/>
      <x v="152"/>
      <x/>
    </i>
    <i r="3">
      <x v="178"/>
      <x v="85"/>
      <x v="152"/>
      <x/>
    </i>
    <i r="3">
      <x v="278"/>
      <x v="94"/>
      <x v="152"/>
      <x/>
    </i>
    <i r="3">
      <x v="328"/>
      <x v="84"/>
      <x v="152"/>
      <x/>
    </i>
    <i r="3">
      <x v="365"/>
      <x v="122"/>
      <x v="152"/>
      <x/>
    </i>
    <i r="3">
      <x v="377"/>
      <x v="19"/>
      <x v="152"/>
      <x/>
    </i>
    <i r="3">
      <x v="401"/>
      <x v="7"/>
      <x v="152"/>
      <x/>
    </i>
    <i t="default" r="1">
      <x v="86"/>
    </i>
    <i r="1">
      <x v="87"/>
      <x v="65"/>
      <x v="17"/>
      <x v="132"/>
      <x v="152"/>
      <x/>
    </i>
    <i r="3">
      <x v="279"/>
      <x v="94"/>
      <x v="152"/>
      <x/>
    </i>
    <i r="3">
      <x v="329"/>
      <x v="133"/>
      <x v="152"/>
      <x/>
    </i>
    <i r="3">
      <x v="383"/>
      <x v="79"/>
      <x v="152"/>
      <x/>
    </i>
    <i t="default" r="1">
      <x v="87"/>
    </i>
    <i r="1">
      <x v="88"/>
      <x v="80"/>
      <x v="405"/>
      <x/>
      <x v="152"/>
      <x/>
    </i>
    <i t="default" r="1">
      <x v="88"/>
    </i>
    <i r="1">
      <x v="89"/>
      <x v="32"/>
      <x v="341"/>
      <x v="77"/>
      <x v="152"/>
      <x/>
    </i>
    <i r="3">
      <x v="343"/>
      <x v="74"/>
      <x v="152"/>
      <x/>
    </i>
    <i r="3">
      <x v="344"/>
      <x v="75"/>
      <x v="152"/>
      <x/>
    </i>
    <i r="3">
      <x v="346"/>
      <x v="152"/>
      <x v="152"/>
      <x/>
    </i>
    <i r="3">
      <x v="347"/>
      <x v="153"/>
      <x v="152"/>
      <x/>
    </i>
    <i r="3">
      <x v="348"/>
      <x v="76"/>
      <x v="152"/>
      <x/>
    </i>
    <i r="3">
      <x v="351"/>
      <x v="73"/>
      <x v="152"/>
      <x/>
    </i>
    <i t="default" r="1">
      <x v="89"/>
    </i>
    <i r="1">
      <x v="99"/>
      <x v="30"/>
      <x v="29"/>
      <x v="131"/>
      <x v="152"/>
      <x/>
    </i>
    <i r="3">
      <x v="31"/>
      <x v="128"/>
      <x v="152"/>
      <x/>
    </i>
    <i r="3">
      <x v="32"/>
      <x v="129"/>
      <x v="152"/>
      <x/>
    </i>
    <i r="3">
      <x v="34"/>
      <x v="144"/>
      <x v="152"/>
      <x/>
    </i>
    <i r="3">
      <x v="35"/>
      <x v="145"/>
      <x v="152"/>
      <x/>
    </i>
    <i r="3">
      <x v="36"/>
      <x v="130"/>
      <x v="152"/>
      <x/>
    </i>
    <i r="3">
      <x v="39"/>
      <x v="127"/>
      <x v="152"/>
      <x/>
    </i>
    <i r="3">
      <x v="168"/>
      <x v="159"/>
      <x v="152"/>
      <x/>
    </i>
    <i r="3">
      <x v="170"/>
      <x v="158"/>
      <x v="152"/>
      <x/>
    </i>
    <i r="3">
      <x v="353"/>
      <x v="109"/>
      <x v="152"/>
      <x/>
    </i>
    <i t="default" r="1">
      <x v="99"/>
    </i>
    <i r="1">
      <x v="100"/>
      <x v="20"/>
      <x v="360"/>
      <x v="39"/>
      <x v="152"/>
      <x/>
    </i>
    <i r="3">
      <x v="361"/>
      <x v="40"/>
      <x v="152"/>
      <x/>
    </i>
    <i t="default" r="1">
      <x v="100"/>
    </i>
    <i r="1">
      <x v="101"/>
      <x v="78"/>
      <x v="405"/>
      <x/>
      <x v="152"/>
      <x/>
    </i>
    <i t="default" r="1">
      <x v="101"/>
    </i>
    <i r="1">
      <x v="103"/>
      <x v="89"/>
      <x v="366"/>
      <x v="180"/>
      <x v="152"/>
      <x/>
    </i>
    <i r="3">
      <x v="374"/>
      <x v="182"/>
      <x v="152"/>
      <x/>
    </i>
    <i r="3">
      <x v="375"/>
      <x v="181"/>
      <x v="152"/>
      <x/>
    </i>
    <i t="default" r="1">
      <x v="103"/>
    </i>
    <i r="1">
      <x v="104"/>
      <x v="90"/>
      <x v="371"/>
      <x v="183"/>
      <x v="152"/>
      <x/>
    </i>
    <i r="3">
      <x v="372"/>
      <x v="185"/>
      <x v="152"/>
      <x/>
    </i>
    <i r="3">
      <x v="373"/>
      <x v="184"/>
      <x v="152"/>
      <x/>
    </i>
    <i t="default" r="1">
      <x v="104"/>
    </i>
    <i r="1">
      <x v="105"/>
      <x v="88"/>
      <x v="44"/>
      <x v="42"/>
      <x v="152"/>
      <x/>
    </i>
    <i r="3">
      <x v="259"/>
      <x v="88"/>
      <x v="152"/>
      <x/>
    </i>
    <i t="default" r="1">
      <x v="105"/>
    </i>
    <i r="1">
      <x v="107"/>
      <x v="12"/>
      <x v="405"/>
      <x/>
      <x v="152"/>
      <x/>
    </i>
    <i t="default" r="1">
      <x v="107"/>
    </i>
    <i r="1">
      <x v="108"/>
      <x v="11"/>
      <x v="14"/>
      <x v="21"/>
      <x v="152"/>
      <x/>
    </i>
    <i r="3">
      <x v="18"/>
      <x v="41"/>
      <x v="152"/>
      <x/>
    </i>
    <i r="3">
      <x v="46"/>
      <x v="5"/>
      <x v="152"/>
      <x/>
    </i>
    <i r="3">
      <x v="71"/>
      <x v="65"/>
      <x v="152"/>
      <x/>
    </i>
    <i r="3">
      <x v="72"/>
      <x v="64"/>
      <x v="152"/>
      <x/>
    </i>
    <i r="3">
      <x v="73"/>
      <x v="66"/>
      <x v="152"/>
      <x/>
    </i>
    <i r="3">
      <x v="119"/>
      <x v="81"/>
      <x v="37"/>
      <x v="28"/>
    </i>
    <i r="5">
      <x v="39"/>
      <x v="25"/>
    </i>
    <i r="5">
      <x v="40"/>
      <x v="26"/>
    </i>
    <i r="5">
      <x v="42"/>
      <x v="70"/>
    </i>
    <i r="5">
      <x v="43"/>
      <x v="71"/>
    </i>
    <i r="5">
      <x v="44"/>
      <x v="27"/>
    </i>
    <i r="5">
      <x v="47"/>
      <x v="24"/>
    </i>
    <i r="5">
      <x v="152"/>
      <x/>
    </i>
    <i r="3">
      <x v="362"/>
      <x v="123"/>
      <x v="152"/>
      <x/>
    </i>
    <i r="3">
      <x v="363"/>
      <x v="124"/>
      <x v="152"/>
      <x/>
    </i>
    <i t="default" r="1">
      <x v="108"/>
    </i>
    <i r="1">
      <x v="109"/>
      <x v="46"/>
      <x v="387"/>
      <x v="95"/>
      <x v="152"/>
      <x/>
    </i>
    <i t="default" r="1">
      <x v="109"/>
    </i>
    <i r="1">
      <x v="110"/>
      <x v="19"/>
      <x v="405"/>
      <x/>
      <x v="152"/>
      <x/>
    </i>
    <i t="default" r="1">
      <x v="110"/>
    </i>
    <i r="1">
      <x v="111"/>
      <x v="83"/>
      <x v="1"/>
      <x v="173"/>
      <x v="152"/>
      <x/>
    </i>
    <i r="3">
      <x v="2"/>
      <x v="1"/>
      <x v="152"/>
      <x/>
    </i>
    <i r="3">
      <x v="3"/>
      <x v="2"/>
      <x v="152"/>
      <x/>
    </i>
    <i r="3">
      <x v="4"/>
      <x v="137"/>
      <x v="152"/>
      <x/>
    </i>
    <i r="3">
      <x v="5"/>
      <x v="4"/>
      <x v="152"/>
      <x/>
    </i>
    <i r="3">
      <x v="6"/>
      <x v="3"/>
      <x v="152"/>
      <x/>
    </i>
    <i t="default" r="1">
      <x v="111"/>
    </i>
    <i t="default">
      <x v="1"/>
    </i>
    <i>
      <x v="2"/>
      <x v="18"/>
      <x v="21"/>
      <x v="405"/>
      <x/>
      <x v="152"/>
      <x/>
    </i>
    <i t="default" r="1">
      <x v="18"/>
    </i>
    <i r="1">
      <x v="34"/>
      <x v="56"/>
      <x v="2"/>
      <x v="1"/>
      <x v="152"/>
      <x/>
    </i>
    <i r="3">
      <x v="5"/>
      <x v="4"/>
      <x v="152"/>
      <x/>
    </i>
    <i t="default" r="1">
      <x v="34"/>
    </i>
    <i r="1">
      <x v="42"/>
      <x v="72"/>
      <x v="405"/>
      <x/>
      <x v="152"/>
      <x/>
    </i>
    <i t="default" r="1">
      <x v="42"/>
    </i>
    <i r="1">
      <x v="112"/>
      <x v="6"/>
      <x v="2"/>
      <x v="1"/>
      <x v="152"/>
      <x/>
    </i>
    <i r="3">
      <x v="5"/>
      <x v="4"/>
      <x v="152"/>
      <x/>
    </i>
    <i t="default" r="1">
      <x v="112"/>
    </i>
    <i r="1">
      <x v="113"/>
      <x v="68"/>
      <x v="405"/>
      <x v="135"/>
      <x v="152"/>
      <x v="45"/>
    </i>
    <i t="default" r="1">
      <x v="113"/>
    </i>
    <i t="default">
      <x v="2"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3" hier="0"/>
  </pageFields>
  <dataFields count="16">
    <dataField name=" January, rub." fld="16" baseField="0" baseItem="0"/>
    <dataField name=" February, rub." fld="17" baseField="0" baseItem="0"/>
    <dataField name=" March, rub." fld="18" baseField="0" baseItem="0"/>
    <dataField name=" Total 1st quarter, rub." fld="19" baseField="0" baseItem="0"/>
    <dataField name=" April, rub." fld="20" baseField="0" baseItem="0"/>
    <dataField name=" May, rub." fld="21" baseField="0" baseItem="0"/>
    <dataField name=" June, rub." fld="22" baseField="0" baseItem="0"/>
    <dataField name=" Total 6 months, rub." fld="23" baseField="0" baseItem="0"/>
    <dataField name=" July, rub." fld="24" baseField="0" baseItem="0"/>
    <dataField name=" August, rub." fld="25" baseField="0" baseItem="0"/>
    <dataField name=" September, rub." fld="26" baseField="0" baseItem="0"/>
    <dataField name=" Total 9 months, rub." fld="27" baseField="0" baseItem="0"/>
    <dataField name=" October, rub." fld="28" baseField="0" baseItem="0"/>
    <dataField name=" November, rub." fld="29" baseField="0" baseItem="0"/>
    <dataField name=" December, rub." fld="30" baseField="0" baseItem="0"/>
    <dataField name=" Total 2011, rub." fld="15" baseField="0" baseItem="0"/>
  </dataFields>
  <formats count="621">
    <format dxfId="1259">
      <pivotArea dataOnly="0" outline="0" fieldPosition="0">
        <references count="1">
          <reference field="6" count="0" defaultSubtotal="1"/>
        </references>
      </pivotArea>
    </format>
    <format dxfId="1258">
      <pivotArea outline="0" fieldPosition="0">
        <references count="1">
          <reference field="4" count="1" selected="0" defaultSubtotal="1">
            <x v="0"/>
          </reference>
        </references>
      </pivotArea>
    </format>
    <format dxfId="1257">
      <pivotArea outline="0" fieldPosition="0"/>
    </format>
    <format dxfId="1256">
      <pivotArea field="-2" type="button" dataOnly="0" labelOnly="1" outline="0" axis="axisCol" fieldPosition="0"/>
    </format>
    <format dxfId="1255">
      <pivotArea type="topRight" dataOnly="0" labelOnly="1" outline="0" fieldPosition="0"/>
    </format>
    <format dxfId="1254">
      <pivotArea outline="0" fieldPosition="0">
        <references count="4">
          <reference field="4" count="1" selected="0">
            <x v="1"/>
          </reference>
          <reference field="6" count="1" selected="0">
            <x v="0"/>
          </reference>
          <reference field="8" count="1" selected="0">
            <x v="250"/>
          </reference>
          <reference field="10" count="1" selected="0">
            <x v="152"/>
          </reference>
        </references>
      </pivotArea>
    </format>
    <format dxfId="1253">
      <pivotArea dataOnly="0" labelOnly="1" outline="0" offset="IV3" fieldPosition="0">
        <references count="1">
          <reference field="4" count="1">
            <x v="1"/>
          </reference>
        </references>
      </pivotArea>
    </format>
    <format dxfId="1252">
      <pivotArea dataOnly="0" labelOnly="1" outline="0" offset="IV3" fieldPosition="0">
        <references count="2">
          <reference field="4" count="1" selected="0">
            <x v="1"/>
          </reference>
          <reference field="6" count="1">
            <x v="0"/>
          </reference>
        </references>
      </pivotArea>
    </format>
    <format dxfId="125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0"/>
          </reference>
          <reference field="8" count="1">
            <x v="250"/>
          </reference>
        </references>
      </pivotArea>
    </format>
    <format dxfId="125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0"/>
          </reference>
          <reference field="8" count="1" selected="0">
            <x v="250"/>
          </reference>
          <reference field="10" count="1">
            <x v="152"/>
          </reference>
        </references>
      </pivotArea>
    </format>
    <format dxfId="1249">
      <pivotArea dataOnly="0" labelOnly="1" outline="0" fieldPosition="0">
        <references count="1">
          <reference field="4" count="1" defaultSubtotal="1">
            <x v="0"/>
          </reference>
        </references>
      </pivotArea>
    </format>
    <format dxfId="1248">
      <pivotArea type="all" dataOnly="0" outline="0" fieldPosition="0"/>
    </format>
    <format dxfId="1247">
      <pivotArea type="all" dataOnly="0" outline="0" fieldPosition="0"/>
    </format>
    <format dxfId="1246">
      <pivotArea field="6" type="button" dataOnly="0" labelOnly="1" outline="0" axis="axisRow" fieldPosition="1"/>
    </format>
    <format dxfId="1245">
      <pivotArea field="8" type="button" dataOnly="0" labelOnly="1" outline="0" axis="axisRow" fieldPosition="3"/>
    </format>
    <format dxfId="1244">
      <pivotArea field="10" type="button" dataOnly="0" labelOnly="1" outline="0" axis="axisRow" fieldPosition="5"/>
    </format>
    <format dxfId="1243">
      <pivotArea field="4" type="button" dataOnly="0" labelOnly="1" outline="0" axis="axisRow" fieldPosition="0"/>
    </format>
    <format dxfId="1242">
      <pivotArea field="6" type="button" dataOnly="0" labelOnly="1" outline="0" axis="axisRow" fieldPosition="1"/>
    </format>
    <format dxfId="1241">
      <pivotArea field="8" type="button" dataOnly="0" labelOnly="1" outline="0" axis="axisRow" fieldPosition="3"/>
    </format>
    <format dxfId="1240">
      <pivotArea field="10" type="button" dataOnly="0" labelOnly="1" outline="0" axis="axisRow" fieldPosition="5"/>
    </format>
    <format dxfId="1239">
      <pivotArea field="6" type="button" dataOnly="0" labelOnly="1" outline="0" axis="axisRow" fieldPosition="1"/>
    </format>
    <format dxfId="1238">
      <pivotArea field="8" type="button" dataOnly="0" labelOnly="1" outline="0" axis="axisRow" fieldPosition="3"/>
    </format>
    <format dxfId="1237">
      <pivotArea field="10" type="button" dataOnly="0" labelOnly="1" outline="0" axis="axisRow" fieldPosition="5"/>
    </format>
    <format dxfId="123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235">
      <pivotArea field="6" type="button" dataOnly="0" labelOnly="1" outline="0" axis="axisRow" fieldPosition="1"/>
    </format>
    <format dxfId="1234">
      <pivotArea field="8" type="button" dataOnly="0" labelOnly="1" outline="0" axis="axisRow" fieldPosition="3"/>
    </format>
    <format dxfId="1233">
      <pivotArea field="10" type="button" dataOnly="0" labelOnly="1" outline="0" axis="axisRow" fieldPosition="5"/>
    </format>
    <format dxfId="1232">
      <pivotArea outline="0" fieldPosition="0">
        <references count="1">
          <reference field="4294967294" count="1" selected="0">
            <x v="3"/>
          </reference>
        </references>
      </pivotArea>
    </format>
    <format dxfId="1231">
      <pivotArea outline="0" fieldPosition="0">
        <references count="1">
          <reference field="4294967294" count="1" selected="0">
            <x v="7"/>
          </reference>
        </references>
      </pivotArea>
    </format>
    <format dxfId="1230">
      <pivotArea outline="0" fieldPosition="0">
        <references count="1">
          <reference field="4294967294" count="1" selected="0">
            <x v="11"/>
          </reference>
        </references>
      </pivotArea>
    </format>
    <format dxfId="1229">
      <pivotArea dataOnly="0" outline="0" fieldPosition="0">
        <references count="1">
          <reference field="6" count="0" defaultSubtotal="1"/>
        </references>
      </pivotArea>
    </format>
    <format dxfId="1228">
      <pivotArea dataOnly="0" outline="0" fieldPosition="0">
        <references count="1">
          <reference field="4" count="0" defaultSubtotal="1"/>
        </references>
      </pivotArea>
    </format>
    <format dxfId="1227">
      <pivotArea dataOnly="0" outline="0" fieldPosition="0">
        <references count="1">
          <reference field="6" count="0" defaultSubtotal="1"/>
        </references>
      </pivotArea>
    </format>
    <format dxfId="1226">
      <pivotArea dataOnly="0" outline="0" fieldPosition="0">
        <references count="1">
          <reference field="4" count="0" defaultSubtotal="1"/>
        </references>
      </pivotArea>
    </format>
    <format dxfId="1225">
      <pivotArea field="6" type="button" dataOnly="0" labelOnly="1" outline="0" axis="axisRow" fieldPosition="1"/>
    </format>
    <format dxfId="1224">
      <pivotArea field="8" type="button" dataOnly="0" labelOnly="1" outline="0" axis="axisRow" fieldPosition="3"/>
    </format>
    <format dxfId="1223">
      <pivotArea field="10" type="button" dataOnly="0" labelOnly="1" outline="0" axis="axisRow" fieldPosition="5"/>
    </format>
    <format dxfId="1222">
      <pivotArea field="4" type="button" dataOnly="0" labelOnly="1" outline="0" axis="axisRow" fieldPosition="0"/>
    </format>
    <format dxfId="1221">
      <pivotArea field="6" type="button" dataOnly="0" labelOnly="1" outline="0" axis="axisRow" fieldPosition="1"/>
    </format>
    <format dxfId="1220">
      <pivotArea field="7" type="button" dataOnly="0" labelOnly="1" outline="0" axis="axisRow" fieldPosition="2"/>
    </format>
    <format dxfId="1219">
      <pivotArea field="8" type="button" dataOnly="0" labelOnly="1" outline="0" axis="axisRow" fieldPosition="3"/>
    </format>
    <format dxfId="1218">
      <pivotArea field="9" type="button" dataOnly="0" labelOnly="1" outline="0" axis="axisRow" fieldPosition="4"/>
    </format>
    <format dxfId="1217">
      <pivotArea field="10" type="button" dataOnly="0" labelOnly="1" outline="0" axis="axisRow" fieldPosition="5"/>
    </format>
    <format dxfId="1216">
      <pivotArea field="11" type="button" dataOnly="0" labelOnly="1" outline="0" axis="axisRow" fieldPosition="6"/>
    </format>
    <format dxfId="121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214">
      <pivotArea field="7" type="button" dataOnly="0" labelOnly="1" outline="0" axis="axisRow" fieldPosition="2"/>
    </format>
    <format dxfId="1213">
      <pivotArea field="9" type="button" dataOnly="0" labelOnly="1" outline="0" axis="axisRow" fieldPosition="4"/>
    </format>
    <format dxfId="1212">
      <pivotArea field="11" type="button" dataOnly="0" labelOnly="1" outline="0" axis="axisRow" fieldPosition="6"/>
    </format>
    <format dxfId="1211">
      <pivotArea field="6" type="button" dataOnly="0" labelOnly="1" outline="0" axis="axisRow" fieldPosition="1"/>
    </format>
    <format dxfId="1210">
      <pivotArea field="7" type="button" dataOnly="0" labelOnly="1" outline="0" axis="axisRow" fieldPosition="2"/>
    </format>
    <format dxfId="1209">
      <pivotArea field="8" type="button" dataOnly="0" labelOnly="1" outline="0" axis="axisRow" fieldPosition="3"/>
    </format>
    <format dxfId="1208">
      <pivotArea field="9" type="button" dataOnly="0" labelOnly="1" outline="0" axis="axisRow" fieldPosition="4"/>
    </format>
    <format dxfId="1207">
      <pivotArea field="10" type="button" dataOnly="0" labelOnly="1" outline="0" axis="axisRow" fieldPosition="5"/>
    </format>
    <format dxfId="1206">
      <pivotArea field="11" type="button" dataOnly="0" labelOnly="1" outline="0" axis="axisRow" fieldPosition="6"/>
    </format>
    <format dxfId="1205">
      <pivotArea outline="0" fieldPosition="0"/>
    </format>
    <format dxfId="1204">
      <pivotArea field="6" type="button" dataOnly="0" labelOnly="1" outline="0" axis="axisRow" fieldPosition="1"/>
    </format>
    <format dxfId="1203">
      <pivotArea field="7" type="button" dataOnly="0" labelOnly="1" outline="0" axis="axisRow" fieldPosition="2"/>
    </format>
    <format dxfId="1202">
      <pivotArea field="8" type="button" dataOnly="0" labelOnly="1" outline="0" axis="axisRow" fieldPosition="3"/>
    </format>
    <format dxfId="1201">
      <pivotArea field="9" type="button" dataOnly="0" labelOnly="1" outline="0" axis="axisRow" fieldPosition="4"/>
    </format>
    <format dxfId="1200">
      <pivotArea field="10" type="button" dataOnly="0" labelOnly="1" outline="0" axis="axisRow" fieldPosition="5"/>
    </format>
    <format dxfId="1199">
      <pivotArea field="11" type="button" dataOnly="0" labelOnly="1" outline="0" axis="axisRow" fieldPosition="6"/>
    </format>
    <format dxfId="1198">
      <pivotArea dataOnly="0" labelOnly="1" outline="0" offset="B256:IV256" fieldPosition="0">
        <references count="1">
          <reference field="4" count="1" defaultSubtotal="1">
            <x v="0"/>
          </reference>
        </references>
      </pivotArea>
    </format>
    <format dxfId="1197">
      <pivotArea dataOnly="0" labelOnly="1" outline="0" offset="B256:IV256" fieldPosition="0">
        <references count="1">
          <reference field="4" count="1" defaultSubtotal="1">
            <x v="1"/>
          </reference>
        </references>
      </pivotArea>
    </format>
    <format dxfId="1196">
      <pivotArea dataOnly="0" labelOnly="1" outline="0" fieldPosition="0">
        <references count="2">
          <reference field="4" count="1" selected="0">
            <x v="0"/>
          </reference>
          <reference field="6" count="5">
            <x v="5"/>
            <x v="6"/>
            <x v="64"/>
            <x v="65"/>
            <x v="71"/>
          </reference>
        </references>
      </pivotArea>
    </format>
    <format dxfId="1195">
      <pivotArea dataOnly="0" labelOnly="1" outline="0" fieldPosition="0">
        <references count="2">
          <reference field="4" count="1" selected="0">
            <x v="0"/>
          </reference>
          <reference field="6" count="5" defaultSubtotal="1">
            <x v="5"/>
            <x v="6"/>
            <x v="64"/>
            <x v="65"/>
            <x v="71"/>
          </reference>
        </references>
      </pivotArea>
    </format>
    <format dxfId="1194">
      <pivotArea dataOnly="0" labelOnly="1" outline="0" fieldPosition="0">
        <references count="2">
          <reference field="4" count="1" selected="0">
            <x v="1"/>
          </reference>
          <reference field="6" count="25">
            <x v="0"/>
            <x v="2"/>
            <x v="7"/>
            <x v="10"/>
            <x v="14"/>
            <x v="19"/>
            <x v="22"/>
            <x v="23"/>
            <x v="27"/>
            <x v="29"/>
            <x v="38"/>
            <x v="39"/>
            <x v="40"/>
            <x v="41"/>
            <x v="43"/>
            <x v="47"/>
            <x v="48"/>
            <x v="55"/>
            <x v="57"/>
            <x v="58"/>
            <x v="60"/>
            <x v="62"/>
            <x v="66"/>
            <x v="67"/>
            <x v="72"/>
          </reference>
        </references>
      </pivotArea>
    </format>
    <format dxfId="1193">
      <pivotArea dataOnly="0" labelOnly="1" outline="0" fieldPosition="0">
        <references count="2">
          <reference field="4" count="1" selected="0">
            <x v="1"/>
          </reference>
          <reference field="6" count="25" defaultSubtotal="1">
            <x v="0"/>
            <x v="2"/>
            <x v="7"/>
            <x v="10"/>
            <x v="14"/>
            <x v="19"/>
            <x v="22"/>
            <x v="23"/>
            <x v="27"/>
            <x v="29"/>
            <x v="38"/>
            <x v="39"/>
            <x v="40"/>
            <x v="41"/>
            <x v="43"/>
            <x v="47"/>
            <x v="48"/>
            <x v="55"/>
            <x v="57"/>
            <x v="58"/>
            <x v="60"/>
            <x v="62"/>
            <x v="66"/>
            <x v="67"/>
            <x v="72"/>
          </reference>
        </references>
      </pivotArea>
    </format>
    <format dxfId="1192">
      <pivotArea dataOnly="0" labelOnly="1" outline="0" fieldPosition="0">
        <references count="2">
          <reference field="4" count="1" selected="0">
            <x v="1"/>
          </reference>
          <reference field="6" count="22">
            <x v="73"/>
            <x v="76"/>
            <x v="77"/>
            <x v="79"/>
            <x v="82"/>
            <x v="83"/>
            <x v="85"/>
            <x v="86"/>
            <x v="87"/>
            <x v="94"/>
            <x v="96"/>
            <x v="97"/>
            <x v="99"/>
            <x v="100"/>
            <x v="103"/>
            <x v="104"/>
            <x v="105"/>
            <x v="107"/>
            <x v="108"/>
            <x v="109"/>
            <x v="110"/>
            <x v="111"/>
          </reference>
        </references>
      </pivotArea>
    </format>
    <format dxfId="1191">
      <pivotArea dataOnly="0" labelOnly="1" outline="0" fieldPosition="0">
        <references count="2">
          <reference field="4" count="1" selected="0">
            <x v="1"/>
          </reference>
          <reference field="6" count="22" defaultSubtotal="1">
            <x v="73"/>
            <x v="76"/>
            <x v="77"/>
            <x v="79"/>
            <x v="82"/>
            <x v="83"/>
            <x v="85"/>
            <x v="86"/>
            <x v="87"/>
            <x v="94"/>
            <x v="96"/>
            <x v="97"/>
            <x v="99"/>
            <x v="100"/>
            <x v="103"/>
            <x v="104"/>
            <x v="105"/>
            <x v="107"/>
            <x v="108"/>
            <x v="109"/>
            <x v="110"/>
            <x v="111"/>
          </reference>
        </references>
      </pivotArea>
    </format>
    <format dxfId="1190">
      <pivotArea dataOnly="0" labelOnly="1" outline="0" fieldPosition="0">
        <references count="3">
          <reference field="4" count="1" selected="0">
            <x v="0"/>
          </reference>
          <reference field="6" count="1" selected="0">
            <x v="5"/>
          </reference>
          <reference field="7" count="1">
            <x v="29"/>
          </reference>
        </references>
      </pivotArea>
    </format>
    <format dxfId="1189">
      <pivotArea dataOnly="0" labelOnly="1" outline="0" fieldPosition="0">
        <references count="3">
          <reference field="4" count="1" selected="0">
            <x v="0"/>
          </reference>
          <reference field="6" count="1" selected="0">
            <x v="6"/>
          </reference>
          <reference field="7" count="1">
            <x v="41"/>
          </reference>
        </references>
      </pivotArea>
    </format>
    <format dxfId="1188">
      <pivotArea dataOnly="0" labelOnly="1" outline="0" fieldPosition="0">
        <references count="3">
          <reference field="4" count="1" selected="0">
            <x v="0"/>
          </reference>
          <reference field="6" count="1" selected="0">
            <x v="64"/>
          </reference>
          <reference field="7" count="1">
            <x v="36"/>
          </reference>
        </references>
      </pivotArea>
    </format>
    <format dxfId="1187">
      <pivotArea dataOnly="0" labelOnly="1" outline="0" fieldPosition="0">
        <references count="3">
          <reference field="4" count="1" selected="0">
            <x v="0"/>
          </reference>
          <reference field="6" count="1" selected="0">
            <x v="65"/>
          </reference>
          <reference field="7" count="1">
            <x v="58"/>
          </reference>
        </references>
      </pivotArea>
    </format>
    <format dxfId="1186">
      <pivotArea dataOnly="0" labelOnly="1" outline="0" fieldPosition="0">
        <references count="3">
          <reference field="4" count="1" selected="0">
            <x v="0"/>
          </reference>
          <reference field="6" count="1" selected="0">
            <x v="71"/>
          </reference>
          <reference field="7" count="1">
            <x v="45"/>
          </reference>
        </references>
      </pivotArea>
    </format>
    <format dxfId="1185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0"/>
          </reference>
          <reference field="7" count="1">
            <x v="55"/>
          </reference>
        </references>
      </pivotArea>
    </format>
    <format dxfId="1184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2"/>
          </reference>
          <reference field="7" count="1">
            <x v="3"/>
          </reference>
        </references>
      </pivotArea>
    </format>
    <format dxfId="1183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"/>
          </reference>
          <reference field="7" count="1">
            <x v="40"/>
          </reference>
        </references>
      </pivotArea>
    </format>
    <format dxfId="1182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"/>
          </reference>
          <reference field="7" count="1">
            <x v="37"/>
          </reference>
        </references>
      </pivotArea>
    </format>
    <format dxfId="118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4"/>
          </reference>
          <reference field="7" count="1">
            <x v="51"/>
          </reference>
        </references>
      </pivotArea>
    </format>
    <format dxfId="1180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9"/>
          </reference>
          <reference field="7" count="1">
            <x v="9"/>
          </reference>
        </references>
      </pivotArea>
    </format>
    <format dxfId="1179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22"/>
          </reference>
          <reference field="7" count="1">
            <x v="17"/>
          </reference>
        </references>
      </pivotArea>
    </format>
    <format dxfId="1178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23"/>
          </reference>
          <reference field="7" count="1">
            <x v="47"/>
          </reference>
        </references>
      </pivotArea>
    </format>
    <format dxfId="1177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27"/>
          </reference>
          <reference field="7" count="1">
            <x v="33"/>
          </reference>
        </references>
      </pivotArea>
    </format>
    <format dxfId="1176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29"/>
          </reference>
          <reference field="7" count="1">
            <x v="28"/>
          </reference>
        </references>
      </pivotArea>
    </format>
    <format dxfId="1175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38"/>
          </reference>
          <reference field="7" count="1">
            <x v="8"/>
          </reference>
        </references>
      </pivotArea>
    </format>
    <format dxfId="1174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39"/>
          </reference>
          <reference field="7" count="1">
            <x v="10"/>
          </reference>
        </references>
      </pivotArea>
    </format>
    <format dxfId="1173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40"/>
          </reference>
          <reference field="7" count="1">
            <x v="13"/>
          </reference>
        </references>
      </pivotArea>
    </format>
    <format dxfId="1172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41"/>
          </reference>
          <reference field="7" count="1">
            <x v="18"/>
          </reference>
        </references>
      </pivotArea>
    </format>
    <format dxfId="117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43"/>
          </reference>
          <reference field="7" count="1">
            <x v="35"/>
          </reference>
        </references>
      </pivotArea>
    </format>
    <format dxfId="1170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47"/>
          </reference>
          <reference field="7" count="1">
            <x v="61"/>
          </reference>
        </references>
      </pivotArea>
    </format>
    <format dxfId="1169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48"/>
          </reference>
          <reference field="7" count="1">
            <x v="53"/>
          </reference>
        </references>
      </pivotArea>
    </format>
    <format dxfId="1168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55"/>
          </reference>
          <reference field="7" count="1">
            <x v="66"/>
          </reference>
        </references>
      </pivotArea>
    </format>
    <format dxfId="1167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57"/>
          </reference>
          <reference field="7" count="1">
            <x v="67"/>
          </reference>
        </references>
      </pivotArea>
    </format>
    <format dxfId="1166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58"/>
          </reference>
          <reference field="7" count="1">
            <x v="48"/>
          </reference>
        </references>
      </pivotArea>
    </format>
    <format dxfId="1165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60"/>
          </reference>
          <reference field="7" count="1">
            <x v="34"/>
          </reference>
        </references>
      </pivotArea>
    </format>
    <format dxfId="1164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62"/>
          </reference>
          <reference field="7" count="1">
            <x v="31"/>
          </reference>
        </references>
      </pivotArea>
    </format>
    <format dxfId="1163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66"/>
          </reference>
          <reference field="7" count="1">
            <x v="54"/>
          </reference>
        </references>
      </pivotArea>
    </format>
    <format dxfId="1162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67"/>
          </reference>
          <reference field="7" count="1">
            <x v="27"/>
          </reference>
        </references>
      </pivotArea>
    </format>
    <format dxfId="116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2"/>
          </reference>
          <reference field="7" count="1">
            <x v="44"/>
          </reference>
        </references>
      </pivotArea>
    </format>
    <format dxfId="1160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3"/>
          </reference>
          <reference field="7" count="1">
            <x v="43"/>
          </reference>
        </references>
      </pivotArea>
    </format>
    <format dxfId="1159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6"/>
          </reference>
          <reference field="7" count="1">
            <x v="52"/>
          </reference>
        </references>
      </pivotArea>
    </format>
    <format dxfId="1158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7"/>
          </reference>
          <reference field="7" count="1">
            <x v="23"/>
          </reference>
        </references>
      </pivotArea>
    </format>
    <format dxfId="1157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79"/>
          </reference>
          <reference field="7" count="1">
            <x v="24"/>
          </reference>
        </references>
      </pivotArea>
    </format>
    <format dxfId="1156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82"/>
          </reference>
          <reference field="7" count="1">
            <x v="0"/>
          </reference>
        </references>
      </pivotArea>
    </format>
    <format dxfId="1155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83"/>
          </reference>
          <reference field="7" count="1">
            <x v="1"/>
          </reference>
        </references>
      </pivotArea>
    </format>
    <format dxfId="1154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85"/>
          </reference>
          <reference field="7" count="1">
            <x v="14"/>
          </reference>
        </references>
      </pivotArea>
    </format>
    <format dxfId="1153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86"/>
          </reference>
          <reference field="7" count="1">
            <x v="42"/>
          </reference>
        </references>
      </pivotArea>
    </format>
    <format dxfId="1152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87"/>
          </reference>
          <reference field="7" count="1">
            <x v="65"/>
          </reference>
        </references>
      </pivotArea>
    </format>
    <format dxfId="115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94"/>
          </reference>
          <reference field="7" count="1">
            <x v="7"/>
          </reference>
        </references>
      </pivotArea>
    </format>
    <format dxfId="1150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96"/>
          </reference>
          <reference field="7" count="1">
            <x v="16"/>
          </reference>
        </references>
      </pivotArea>
    </format>
    <format dxfId="1149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97"/>
          </reference>
          <reference field="7" count="1">
            <x v="15"/>
          </reference>
        </references>
      </pivotArea>
    </format>
    <format dxfId="1148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99"/>
          </reference>
          <reference field="7" count="1">
            <x v="30"/>
          </reference>
        </references>
      </pivotArea>
    </format>
    <format dxfId="1147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0"/>
          </reference>
          <reference field="7" count="1">
            <x v="20"/>
          </reference>
        </references>
      </pivotArea>
    </format>
    <format dxfId="1146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3"/>
          </reference>
          <reference field="7" count="1">
            <x v="62"/>
          </reference>
        </references>
      </pivotArea>
    </format>
    <format dxfId="1145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4"/>
          </reference>
          <reference field="7" count="1">
            <x v="60"/>
          </reference>
        </references>
      </pivotArea>
    </format>
    <format dxfId="1144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5"/>
          </reference>
          <reference field="7" count="1">
            <x v="64"/>
          </reference>
        </references>
      </pivotArea>
    </format>
    <format dxfId="1143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7"/>
          </reference>
          <reference field="7" count="1">
            <x v="12"/>
          </reference>
        </references>
      </pivotArea>
    </format>
    <format dxfId="1142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8"/>
          </reference>
          <reference field="7" count="1">
            <x v="11"/>
          </reference>
        </references>
      </pivotArea>
    </format>
    <format dxfId="1141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09"/>
          </reference>
          <reference field="7" count="1">
            <x v="46"/>
          </reference>
        </references>
      </pivotArea>
    </format>
    <format dxfId="1140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10"/>
          </reference>
          <reference field="7" count="1">
            <x v="19"/>
          </reference>
        </references>
      </pivotArea>
    </format>
    <format dxfId="1139">
      <pivotArea dataOnly="0" labelOnly="1" outline="0" fieldPosition="0">
        <references count="3">
          <reference field="4" count="1" selected="0">
            <x v="1"/>
          </reference>
          <reference field="6" count="1" selected="0">
            <x v="111"/>
          </reference>
          <reference field="7" count="1">
            <x v="22"/>
          </reference>
        </references>
      </pivotArea>
    </format>
    <format dxfId="1138">
      <pivotArea dataOnly="0" labelOnly="1" outline="0" fieldPosition="0">
        <references count="4">
          <reference field="4" count="1" selected="0">
            <x v="0"/>
          </reference>
          <reference field="6" count="1" selected="0">
            <x v="5"/>
          </reference>
          <reference field="7" count="1" selected="0">
            <x v="29"/>
          </reference>
          <reference field="8" count="1">
            <x v="405"/>
          </reference>
        </references>
      </pivotArea>
    </format>
    <format dxfId="1137">
      <pivotArea dataOnly="0" labelOnly="1" outline="0" fieldPosition="0">
        <references count="4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5">
            <x v="116"/>
            <x v="255"/>
            <x v="256"/>
            <x v="278"/>
            <x v="403"/>
          </reference>
        </references>
      </pivotArea>
    </format>
    <format dxfId="1136">
      <pivotArea dataOnly="0" labelOnly="1" outline="0" fieldPosition="0">
        <references count="4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2">
            <x v="206"/>
            <x v="207"/>
          </reference>
        </references>
      </pivotArea>
    </format>
    <format dxfId="1135">
      <pivotArea dataOnly="0" labelOnly="1" outline="0" fieldPosition="0">
        <references count="4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3">
            <x v="2"/>
            <x v="5"/>
            <x v="6"/>
          </reference>
        </references>
      </pivotArea>
    </format>
    <format dxfId="1134">
      <pivotArea dataOnly="0" labelOnly="1" outline="0" fieldPosition="0">
        <references count="4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4">
            <x v="25"/>
            <x v="52"/>
            <x v="114"/>
            <x v="278"/>
          </reference>
        </references>
      </pivotArea>
    </format>
    <format dxfId="1133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9">
            <x v="40"/>
            <x v="42"/>
            <x v="172"/>
            <x v="235"/>
            <x v="250"/>
            <x v="278"/>
            <x v="305"/>
            <x v="319"/>
            <x v="359"/>
          </reference>
        </references>
      </pivotArea>
    </format>
    <format dxfId="1132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2"/>
          </reference>
          <reference field="7" count="1" selected="0">
            <x v="3"/>
          </reference>
          <reference field="8" count="1">
            <x v="405"/>
          </reference>
        </references>
      </pivotArea>
    </format>
    <format dxfId="1131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5">
            <x v="98"/>
            <x v="117"/>
            <x v="257"/>
            <x v="279"/>
            <x v="402"/>
          </reference>
        </references>
      </pivotArea>
    </format>
    <format dxfId="113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"/>
          </reference>
          <reference field="7" count="1" selected="0">
            <x v="37"/>
          </reference>
          <reference field="8" count="1">
            <x v="405"/>
          </reference>
        </references>
      </pivotArea>
    </format>
    <format dxfId="1129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2">
            <x v="2"/>
            <x v="5"/>
          </reference>
        </references>
      </pivotArea>
    </format>
    <format dxfId="1128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9"/>
          </reference>
          <reference field="7" count="1" selected="0">
            <x v="9"/>
          </reference>
          <reference field="8" count="1">
            <x v="405"/>
          </reference>
        </references>
      </pivotArea>
    </format>
    <format dxfId="1127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22"/>
          </reference>
          <reference field="7" count="1" selected="0">
            <x v="17"/>
          </reference>
          <reference field="8" count="1">
            <x v="148"/>
          </reference>
        </references>
      </pivotArea>
    </format>
    <format dxfId="1126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2">
            <x v="378"/>
            <x v="379"/>
          </reference>
        </references>
      </pivotArea>
    </format>
    <format dxfId="1125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7">
            <x v="237"/>
            <x v="239"/>
            <x v="240"/>
            <x v="241"/>
            <x v="244"/>
            <x v="247"/>
            <x v="249"/>
          </reference>
        </references>
      </pivotArea>
    </format>
    <format dxfId="1124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5">
            <x v="75"/>
            <x v="77"/>
            <x v="78"/>
            <x v="81"/>
            <x v="84"/>
          </reference>
        </references>
      </pivotArea>
    </format>
    <format dxfId="1123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6">
            <x v="87"/>
            <x v="89"/>
            <x v="90"/>
            <x v="91"/>
            <x v="94"/>
            <x v="97"/>
          </reference>
        </references>
      </pivotArea>
    </format>
    <format dxfId="1122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39"/>
          </reference>
          <reference field="7" count="1" selected="0">
            <x v="10"/>
          </reference>
          <reference field="8" count="1">
            <x v="2"/>
          </reference>
        </references>
      </pivotArea>
    </format>
    <format dxfId="1121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40"/>
          </reference>
          <reference field="7" count="1" selected="0">
            <x v="13"/>
          </reference>
          <reference field="8" count="2">
            <x v="109"/>
            <x v="110"/>
          </reference>
        </references>
      </pivotArea>
    </format>
    <format dxfId="112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41"/>
          </reference>
          <reference field="7" count="1" selected="0">
            <x v="18"/>
          </reference>
          <reference field="8" count="1">
            <x v="2"/>
          </reference>
        </references>
      </pivotArea>
    </format>
    <format dxfId="1119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43"/>
          </reference>
          <reference field="7" count="1" selected="0">
            <x v="35"/>
          </reference>
          <reference field="8" count="1">
            <x v="405"/>
          </reference>
        </references>
      </pivotArea>
    </format>
    <format dxfId="1118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5">
            <x v="126"/>
            <x v="127"/>
            <x v="140"/>
            <x v="189"/>
            <x v="376"/>
          </reference>
        </references>
      </pivotArea>
    </format>
    <format dxfId="1117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6">
            <x v="128"/>
            <x v="130"/>
            <x v="131"/>
            <x v="132"/>
            <x v="135"/>
            <x v="138"/>
          </reference>
        </references>
      </pivotArea>
    </format>
    <format dxfId="1116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55"/>
          </reference>
          <reference field="7" count="1" selected="0">
            <x v="66"/>
          </reference>
          <reference field="8" count="1">
            <x v="405"/>
          </reference>
        </references>
      </pivotArea>
    </format>
    <format dxfId="1115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6">
            <x v="153"/>
            <x v="155"/>
            <x v="156"/>
            <x v="157"/>
            <x v="160"/>
            <x v="163"/>
          </reference>
        </references>
      </pivotArea>
    </format>
    <format dxfId="1114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58"/>
          </reference>
          <reference field="7" count="1" selected="0">
            <x v="48"/>
          </reference>
          <reference field="8" count="1">
            <x v="405"/>
          </reference>
        </references>
      </pivotArea>
    </format>
    <format dxfId="1113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60"/>
          </reference>
          <reference field="7" count="1" selected="0">
            <x v="34"/>
          </reference>
          <reference field="8" count="1">
            <x v="405"/>
          </reference>
        </references>
      </pivotArea>
    </format>
    <format dxfId="1112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6">
            <x v="194"/>
            <x v="196"/>
            <x v="197"/>
            <x v="198"/>
            <x v="201"/>
            <x v="204"/>
          </reference>
        </references>
      </pivotArea>
    </format>
    <format dxfId="1111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8">
            <x v="265"/>
            <x v="267"/>
            <x v="268"/>
            <x v="269"/>
            <x v="272"/>
            <x v="275"/>
            <x v="309"/>
            <x v="312"/>
          </reference>
        </references>
      </pivotArea>
    </format>
    <format dxfId="111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6">
            <x v="208"/>
            <x v="210"/>
            <x v="211"/>
            <x v="212"/>
            <x v="215"/>
            <x v="218"/>
          </reference>
        </references>
      </pivotArea>
    </format>
    <format dxfId="1109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3">
            <x v="115"/>
            <x v="177"/>
            <x v="278"/>
          </reference>
        </references>
      </pivotArea>
    </format>
    <format dxfId="1108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3"/>
          </reference>
          <reference field="7" count="1" selected="0">
            <x v="43"/>
          </reference>
          <reference field="8" count="6">
            <x v="293"/>
            <x v="295"/>
            <x v="296"/>
            <x v="297"/>
            <x v="300"/>
            <x v="302"/>
          </reference>
        </references>
      </pivotArea>
    </format>
    <format dxfId="1107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7">
            <x v="56"/>
            <x v="58"/>
            <x v="59"/>
            <x v="60"/>
            <x v="63"/>
            <x v="66"/>
            <x v="219"/>
            <x v="221"/>
            <x v="223"/>
            <x v="226"/>
            <x v="229"/>
            <x v="280"/>
            <x v="282"/>
            <x v="283"/>
            <x v="284"/>
            <x v="287"/>
            <x v="290"/>
          </reference>
        </references>
      </pivotArea>
    </format>
    <format dxfId="1106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8">
            <x v="164"/>
            <x v="175"/>
            <x v="236"/>
            <x v="252"/>
            <x v="292"/>
            <x v="316"/>
            <x v="318"/>
            <x v="359"/>
          </reference>
        </references>
      </pivotArea>
    </format>
    <format dxfId="1105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79"/>
          </reference>
          <reference field="7" count="1" selected="0">
            <x v="24"/>
          </reference>
          <reference field="8" count="1">
            <x v="405"/>
          </reference>
        </references>
      </pivotArea>
    </format>
    <format dxfId="1104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3">
            <x v="2"/>
            <x v="5"/>
            <x v="47"/>
          </reference>
        </references>
      </pivotArea>
    </format>
    <format dxfId="1103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2">
            <x v="2"/>
            <x v="5"/>
          </reference>
        </references>
      </pivotArea>
    </format>
    <format dxfId="1102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85"/>
          </reference>
          <reference field="7" count="1" selected="0">
            <x v="14"/>
          </reference>
          <reference field="8" count="3">
            <x v="332"/>
            <x v="338"/>
            <x v="339"/>
          </reference>
        </references>
      </pivotArea>
    </format>
    <format dxfId="1101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9">
            <x v="16"/>
            <x v="85"/>
            <x v="99"/>
            <x v="178"/>
            <x v="278"/>
            <x v="328"/>
            <x v="365"/>
            <x v="377"/>
            <x v="401"/>
          </reference>
        </references>
      </pivotArea>
    </format>
    <format dxfId="110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4">
            <x v="17"/>
            <x v="279"/>
            <x v="329"/>
            <x v="383"/>
          </reference>
        </references>
      </pivotArea>
    </format>
    <format dxfId="1099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94"/>
          </reference>
          <reference field="7" count="1" selected="0">
            <x v="7"/>
          </reference>
          <reference field="8" count="1">
            <x v="405"/>
          </reference>
        </references>
      </pivotArea>
    </format>
    <format dxfId="1098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96"/>
          </reference>
          <reference field="7" count="1" selected="0">
            <x v="16"/>
          </reference>
          <reference field="8" count="1">
            <x v="405"/>
          </reference>
        </references>
      </pivotArea>
    </format>
    <format dxfId="1097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97"/>
          </reference>
          <reference field="7" count="1" selected="0">
            <x v="15"/>
          </reference>
          <reference field="8" count="1">
            <x v="405"/>
          </reference>
        </references>
      </pivotArea>
    </format>
    <format dxfId="1096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9">
            <x v="29"/>
            <x v="31"/>
            <x v="32"/>
            <x v="33"/>
            <x v="36"/>
            <x v="39"/>
            <x v="166"/>
            <x v="169"/>
            <x v="353"/>
          </reference>
        </references>
      </pivotArea>
    </format>
    <format dxfId="1095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2">
            <x v="360"/>
            <x v="361"/>
          </reference>
        </references>
      </pivotArea>
    </format>
    <format dxfId="1094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3"/>
          </reference>
          <reference field="7" count="1" selected="0">
            <x v="62"/>
          </reference>
          <reference field="8" count="3">
            <x v="366"/>
            <x v="374"/>
            <x v="375"/>
          </reference>
        </references>
      </pivotArea>
    </format>
    <format dxfId="1093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4"/>
          </reference>
          <reference field="7" count="1" selected="0">
            <x v="60"/>
          </reference>
          <reference field="8" count="3">
            <x v="371"/>
            <x v="372"/>
            <x v="373"/>
          </reference>
        </references>
      </pivotArea>
    </format>
    <format dxfId="1092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2">
            <x v="44"/>
            <x v="259"/>
          </reference>
        </references>
      </pivotArea>
    </format>
    <format dxfId="1091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7"/>
          </reference>
          <reference field="7" count="1" selected="0">
            <x v="12"/>
          </reference>
          <reference field="8" count="1">
            <x v="405"/>
          </reference>
        </references>
      </pivotArea>
    </format>
    <format dxfId="1090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9">
            <x v="14"/>
            <x v="18"/>
            <x v="46"/>
            <x v="71"/>
            <x v="72"/>
            <x v="73"/>
            <x v="119"/>
            <x v="362"/>
            <x v="363"/>
          </reference>
        </references>
      </pivotArea>
    </format>
    <format dxfId="1089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09"/>
          </reference>
          <reference field="7" count="1" selected="0">
            <x v="46"/>
          </reference>
          <reference field="8" count="5">
            <x v="385"/>
            <x v="387"/>
            <x v="388"/>
            <x v="390"/>
            <x v="392"/>
          </reference>
        </references>
      </pivotArea>
    </format>
    <format dxfId="1088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10"/>
          </reference>
          <reference field="7" count="1" selected="0">
            <x v="19"/>
          </reference>
          <reference field="8" count="1">
            <x v="405"/>
          </reference>
        </references>
      </pivotArea>
    </format>
    <format dxfId="1087">
      <pivotArea dataOnly="0" labelOnly="1" outline="0" fieldPosition="0">
        <references count="4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3">
            <x v="2"/>
            <x v="5"/>
            <x v="6"/>
          </reference>
        </references>
      </pivotArea>
    </format>
    <format dxfId="1086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5"/>
          </reference>
          <reference field="7" count="1" selected="0">
            <x v="29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85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116"/>
          </reference>
          <reference field="9" count="1">
            <x v="37"/>
          </reference>
        </references>
      </pivotArea>
    </format>
    <format dxfId="1084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55"/>
          </reference>
          <reference field="9" count="1">
            <x v="62"/>
          </reference>
        </references>
      </pivotArea>
    </format>
    <format dxfId="1083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56"/>
          </reference>
          <reference field="9" count="1">
            <x v="63"/>
          </reference>
        </references>
      </pivotArea>
    </format>
    <format dxfId="1082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78"/>
          </reference>
          <reference field="9" count="1">
            <x v="94"/>
          </reference>
        </references>
      </pivotArea>
    </format>
    <format dxfId="1081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403"/>
          </reference>
          <reference field="9" count="1">
            <x v="55"/>
          </reference>
        </references>
      </pivotArea>
    </format>
    <format dxfId="1080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1" selected="0">
            <x v="206"/>
          </reference>
          <reference field="9" count="1">
            <x v="111"/>
          </reference>
        </references>
      </pivotArea>
    </format>
    <format dxfId="1079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1" selected="0">
            <x v="207"/>
          </reference>
          <reference field="9" count="1">
            <x v="112"/>
          </reference>
        </references>
      </pivotArea>
    </format>
    <format dxfId="1078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1077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5"/>
          </reference>
          <reference field="9" count="1">
            <x v="4"/>
          </reference>
        </references>
      </pivotArea>
    </format>
    <format dxfId="1076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6"/>
          </reference>
          <reference field="9" count="1">
            <x v="3"/>
          </reference>
        </references>
      </pivotArea>
    </format>
    <format dxfId="1075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25"/>
          </reference>
          <reference field="9" count="1">
            <x v="27"/>
          </reference>
        </references>
      </pivotArea>
    </format>
    <format dxfId="1074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52"/>
          </reference>
          <reference field="9" count="1">
            <x v="61"/>
          </reference>
        </references>
      </pivotArea>
    </format>
    <format dxfId="1073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114"/>
          </reference>
          <reference field="9" count="1">
            <x v="36"/>
          </reference>
        </references>
      </pivotArea>
    </format>
    <format dxfId="1072">
      <pivotArea dataOnly="0" labelOnly="1" outline="0" fieldPosition="0">
        <references count="5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278"/>
          </reference>
          <reference field="9" count="1">
            <x v="94"/>
          </reference>
        </references>
      </pivotArea>
    </format>
    <format dxfId="107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40"/>
          </reference>
          <reference field="9" count="1">
            <x v="6"/>
          </reference>
        </references>
      </pivotArea>
    </format>
    <format dxfId="107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172"/>
          </reference>
          <reference field="9" count="1">
            <x v="105"/>
          </reference>
        </references>
      </pivotArea>
    </format>
    <format dxfId="106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50"/>
          </reference>
          <reference field="9" count="1">
            <x v="119"/>
          </reference>
        </references>
      </pivotArea>
    </format>
    <format dxfId="106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78"/>
          </reference>
          <reference field="9" count="1">
            <x v="94"/>
          </reference>
        </references>
      </pivotArea>
    </format>
    <format dxfId="106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05"/>
          </reference>
          <reference field="9" count="1">
            <x v="134"/>
          </reference>
        </references>
      </pivotArea>
    </format>
    <format dxfId="106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19"/>
          </reference>
          <reference field="9" count="1">
            <x v="103"/>
          </reference>
        </references>
      </pivotArea>
    </format>
    <format dxfId="106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59"/>
          </reference>
          <reference field="9" count="1">
            <x v="121"/>
          </reference>
        </references>
      </pivotArea>
    </format>
    <format dxfId="106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"/>
          </reference>
          <reference field="7" count="1" selected="0">
            <x v="3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6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98"/>
          </reference>
          <reference field="9" count="1">
            <x v="9"/>
          </reference>
        </references>
      </pivotArea>
    </format>
    <format dxfId="106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117"/>
          </reference>
          <reference field="9" count="1">
            <x v="38"/>
          </reference>
        </references>
      </pivotArea>
    </format>
    <format dxfId="106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257"/>
          </reference>
          <reference field="9" count="1">
            <x v="80"/>
          </reference>
        </references>
      </pivotArea>
    </format>
    <format dxfId="106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279"/>
          </reference>
          <reference field="9" count="1">
            <x v="94"/>
          </reference>
        </references>
      </pivotArea>
    </format>
    <format dxfId="105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402"/>
          </reference>
          <reference field="9" count="1">
            <x v="55"/>
          </reference>
        </references>
      </pivotArea>
    </format>
    <format dxfId="105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"/>
          </reference>
          <reference field="7" count="1" selected="0">
            <x v="37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5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105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1" selected="0">
            <x v="5"/>
          </reference>
          <reference field="9" count="1">
            <x v="4"/>
          </reference>
        </references>
      </pivotArea>
    </format>
    <format dxfId="105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9"/>
          </reference>
          <reference field="7" count="1" selected="0">
            <x v="9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5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1" selected="0">
            <x v="378"/>
          </reference>
          <reference field="9" count="1">
            <x v="54"/>
          </reference>
        </references>
      </pivotArea>
    </format>
    <format dxfId="105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1" selected="0">
            <x v="379"/>
          </reference>
          <reference field="9" count="1">
            <x v="96"/>
          </reference>
        </references>
      </pivotArea>
    </format>
    <format dxfId="105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7"/>
          </reference>
          <reference field="9" count="1">
            <x v="53"/>
          </reference>
        </references>
      </pivotArea>
    </format>
    <format dxfId="105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>
            <x v="50"/>
          </reference>
        </references>
      </pivotArea>
    </format>
    <format dxfId="105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0"/>
          </reference>
          <reference field="9" count="1">
            <x v="51"/>
          </reference>
        </references>
      </pivotArea>
    </format>
    <format dxfId="104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4"/>
          </reference>
          <reference field="9" count="1">
            <x v="52"/>
          </reference>
        </references>
      </pivotArea>
    </format>
    <format dxfId="104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7"/>
          </reference>
          <reference field="9" count="1">
            <x v="49"/>
          </reference>
        </references>
      </pivotArea>
    </format>
    <format dxfId="104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9"/>
          </reference>
          <reference field="9" count="1">
            <x v="120"/>
          </reference>
        </references>
      </pivotArea>
    </format>
    <format dxfId="104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5"/>
          </reference>
          <reference field="9" count="1">
            <x v="32"/>
          </reference>
        </references>
      </pivotArea>
    </format>
    <format dxfId="104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7"/>
          </reference>
          <reference field="9" count="1">
            <x v="29"/>
          </reference>
        </references>
      </pivotArea>
    </format>
    <format dxfId="104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8"/>
          </reference>
          <reference field="9" count="1">
            <x v="30"/>
          </reference>
        </references>
      </pivotArea>
    </format>
    <format dxfId="104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81"/>
          </reference>
          <reference field="9" count="1">
            <x v="31"/>
          </reference>
        </references>
      </pivotArea>
    </format>
    <format dxfId="104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84"/>
          </reference>
          <reference field="9" count="1">
            <x v="28"/>
          </reference>
        </references>
      </pivotArea>
    </format>
    <format dxfId="104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>
            <x v="18"/>
          </reference>
        </references>
      </pivotArea>
    </format>
    <format dxfId="104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>
            <x v="15"/>
          </reference>
        </references>
      </pivotArea>
    </format>
    <format dxfId="103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>
            <x v="16"/>
          </reference>
        </references>
      </pivotArea>
    </format>
    <format dxfId="103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>
            <x v="17"/>
          </reference>
        </references>
      </pivotArea>
    </format>
    <format dxfId="103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>
            <x v="14"/>
          </reference>
        </references>
      </pivotArea>
    </format>
    <format dxfId="103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39"/>
          </reference>
          <reference field="7" count="1" selected="0">
            <x v="10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103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1"/>
          </reference>
          <reference field="7" count="1" selected="0">
            <x v="18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103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3"/>
          </reference>
          <reference field="7" count="1" selected="0">
            <x v="35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3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26"/>
          </reference>
          <reference field="9" count="1">
            <x v="110"/>
          </reference>
        </references>
      </pivotArea>
    </format>
    <format dxfId="103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27"/>
          </reference>
          <reference field="9" count="1">
            <x v="106"/>
          </reference>
        </references>
      </pivotArea>
    </format>
    <format dxfId="103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40"/>
          </reference>
          <reference field="9" count="1">
            <x v="126"/>
          </reference>
        </references>
      </pivotArea>
    </format>
    <format dxfId="103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89"/>
          </reference>
          <reference field="9" count="1">
            <x v="97"/>
          </reference>
        </references>
      </pivotArea>
    </format>
    <format dxfId="102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376"/>
          </reference>
          <reference field="9" count="1">
            <x v="125"/>
          </reference>
        </references>
      </pivotArea>
    </format>
    <format dxfId="102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28"/>
          </reference>
          <reference field="9" count="1">
            <x v="102"/>
          </reference>
        </references>
      </pivotArea>
    </format>
    <format dxfId="102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0"/>
          </reference>
          <reference field="9" count="1">
            <x v="99"/>
          </reference>
        </references>
      </pivotArea>
    </format>
    <format dxfId="102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1"/>
          </reference>
          <reference field="9" count="1">
            <x v="100"/>
          </reference>
        </references>
      </pivotArea>
    </format>
    <format dxfId="102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5"/>
          </reference>
          <reference field="9" count="1">
            <x v="101"/>
          </reference>
        </references>
      </pivotArea>
    </format>
    <format dxfId="102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8"/>
          </reference>
          <reference field="9" count="1">
            <x v="98"/>
          </reference>
        </references>
      </pivotArea>
    </format>
    <format dxfId="102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5"/>
          </reference>
          <reference field="7" count="1" selected="0">
            <x v="66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2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3"/>
          </reference>
          <reference field="9" count="1">
            <x v="48"/>
          </reference>
        </references>
      </pivotArea>
    </format>
    <format dxfId="102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5"/>
          </reference>
          <reference field="9" count="1">
            <x v="45"/>
          </reference>
        </references>
      </pivotArea>
    </format>
    <format dxfId="102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6"/>
          </reference>
          <reference field="9" count="1">
            <x v="46"/>
          </reference>
        </references>
      </pivotArea>
    </format>
    <format dxfId="101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60"/>
          </reference>
          <reference field="9" count="1">
            <x v="47"/>
          </reference>
        </references>
      </pivotArea>
    </format>
    <format dxfId="101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63"/>
          </reference>
          <reference field="9" count="1">
            <x v="44"/>
          </reference>
        </references>
      </pivotArea>
    </format>
    <format dxfId="101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58"/>
          </reference>
          <reference field="7" count="1" selected="0">
            <x v="48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1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0"/>
          </reference>
          <reference field="7" count="1" selected="0">
            <x v="34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101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4"/>
          </reference>
          <reference field="9" count="1">
            <x v="72"/>
          </reference>
        </references>
      </pivotArea>
    </format>
    <format dxfId="101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6"/>
          </reference>
          <reference field="9" count="1">
            <x v="68"/>
          </reference>
        </references>
      </pivotArea>
    </format>
    <format dxfId="101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7"/>
          </reference>
          <reference field="9" count="1">
            <x v="69"/>
          </reference>
        </references>
      </pivotArea>
    </format>
    <format dxfId="101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8"/>
          </reference>
          <reference field="9" count="1">
            <x v="70"/>
          </reference>
        </references>
      </pivotArea>
    </format>
    <format dxfId="101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201"/>
          </reference>
          <reference field="9" count="1">
            <x v="71"/>
          </reference>
        </references>
      </pivotArea>
    </format>
    <format dxfId="101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204"/>
          </reference>
          <reference field="9" count="1">
            <x v="67"/>
          </reference>
        </references>
      </pivotArea>
    </format>
    <format dxfId="100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5"/>
          </reference>
          <reference field="9" count="1">
            <x v="93"/>
          </reference>
        </references>
      </pivotArea>
    </format>
    <format dxfId="100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7"/>
          </reference>
          <reference field="9" count="1">
            <x v="90"/>
          </reference>
        </references>
      </pivotArea>
    </format>
    <format dxfId="100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8"/>
          </reference>
          <reference field="9" count="1">
            <x v="91"/>
          </reference>
        </references>
      </pivotArea>
    </format>
    <format dxfId="100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72"/>
          </reference>
          <reference field="9" count="1">
            <x v="92"/>
          </reference>
        </references>
      </pivotArea>
    </format>
    <format dxfId="100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75"/>
          </reference>
          <reference field="9" count="1">
            <x v="89"/>
          </reference>
        </references>
      </pivotArea>
    </format>
    <format dxfId="100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312"/>
          </reference>
          <reference field="9" count="1">
            <x v="43"/>
          </reference>
        </references>
      </pivotArea>
    </format>
    <format dxfId="100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08"/>
          </reference>
          <reference field="9" count="1">
            <x v="60"/>
          </reference>
        </references>
      </pivotArea>
    </format>
    <format dxfId="100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0"/>
          </reference>
          <reference field="9" count="1">
            <x v="57"/>
          </reference>
        </references>
      </pivotArea>
    </format>
    <format dxfId="100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1"/>
          </reference>
          <reference field="9" count="1">
            <x v="58"/>
          </reference>
        </references>
      </pivotArea>
    </format>
    <format dxfId="100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5"/>
          </reference>
          <reference field="9" count="1">
            <x v="59"/>
          </reference>
        </references>
      </pivotArea>
    </format>
    <format dxfId="99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8"/>
          </reference>
          <reference field="9" count="1">
            <x v="56"/>
          </reference>
        </references>
      </pivotArea>
    </format>
    <format dxfId="99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115"/>
          </reference>
          <reference field="9" count="1">
            <x v="35"/>
          </reference>
        </references>
      </pivotArea>
    </format>
    <format dxfId="99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177"/>
          </reference>
          <reference field="9" count="1">
            <x v="118"/>
          </reference>
        </references>
      </pivotArea>
    </format>
    <format dxfId="99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278"/>
          </reference>
          <reference field="9" count="1">
            <x v="94"/>
          </reference>
        </references>
      </pivotArea>
    </format>
    <format dxfId="99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6"/>
          </reference>
          <reference field="9" count="1">
            <x v="117"/>
          </reference>
        </references>
      </pivotArea>
    </format>
    <format dxfId="99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8"/>
          </reference>
          <reference field="9" count="1">
            <x v="114"/>
          </reference>
        </references>
      </pivotArea>
    </format>
    <format dxfId="99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9"/>
          </reference>
          <reference field="9" count="1">
            <x v="115"/>
          </reference>
        </references>
      </pivotArea>
    </format>
    <format dxfId="99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63"/>
          </reference>
          <reference field="9" count="1">
            <x v="116"/>
          </reference>
        </references>
      </pivotArea>
    </format>
    <format dxfId="99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66"/>
          </reference>
          <reference field="9" count="1">
            <x v="113"/>
          </reference>
        </references>
      </pivotArea>
    </format>
    <format dxfId="99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19"/>
          </reference>
          <reference field="9" count="1">
            <x v="13"/>
          </reference>
        </references>
      </pivotArea>
    </format>
    <format dxfId="98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1"/>
          </reference>
          <reference field="9" count="1">
            <x v="11"/>
          </reference>
        </references>
      </pivotArea>
    </format>
    <format dxfId="98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6"/>
          </reference>
          <reference field="9" count="1">
            <x v="12"/>
          </reference>
        </references>
      </pivotArea>
    </format>
    <format dxfId="98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9"/>
          </reference>
          <reference field="9" count="1">
            <x v="10"/>
          </reference>
        </references>
      </pivotArea>
    </format>
    <format dxfId="98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0"/>
          </reference>
          <reference field="9" count="1">
            <x v="26"/>
          </reference>
        </references>
      </pivotArea>
    </format>
    <format dxfId="98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2"/>
          </reference>
          <reference field="9" count="1">
            <x v="23"/>
          </reference>
        </references>
      </pivotArea>
    </format>
    <format dxfId="98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3"/>
          </reference>
          <reference field="9" count="1">
            <x v="24"/>
          </reference>
        </references>
      </pivotArea>
    </format>
    <format dxfId="98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7"/>
          </reference>
          <reference field="9" count="1">
            <x v="25"/>
          </reference>
        </references>
      </pivotArea>
    </format>
    <format dxfId="98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90"/>
          </reference>
          <reference field="9" count="1">
            <x v="22"/>
          </reference>
        </references>
      </pivotArea>
    </format>
    <format dxfId="98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164"/>
          </reference>
          <reference field="9" count="1">
            <x v="108"/>
          </reference>
        </references>
      </pivotArea>
    </format>
    <format dxfId="98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175"/>
          </reference>
          <reference field="9" count="1">
            <x v="104"/>
          </reference>
        </references>
      </pivotArea>
    </format>
    <format dxfId="97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36"/>
          </reference>
          <reference field="9" count="1">
            <x v="78"/>
          </reference>
        </references>
      </pivotArea>
    </format>
    <format dxfId="97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52"/>
          </reference>
          <reference field="9" count="1">
            <x v="107"/>
          </reference>
        </references>
      </pivotArea>
    </format>
    <format dxfId="97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92"/>
          </reference>
          <reference field="9" count="1">
            <x v="87"/>
          </reference>
        </references>
      </pivotArea>
    </format>
    <format dxfId="97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16"/>
          </reference>
          <reference field="9" count="1">
            <x v="34"/>
          </reference>
        </references>
      </pivotArea>
    </format>
    <format dxfId="97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18"/>
          </reference>
          <reference field="9" count="1">
            <x v="33"/>
          </reference>
        </references>
      </pivotArea>
    </format>
    <format dxfId="97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59"/>
          </reference>
          <reference field="9" count="1">
            <x v="121"/>
          </reference>
        </references>
      </pivotArea>
    </format>
    <format dxfId="97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79"/>
          </reference>
          <reference field="7" count="1" selected="0">
            <x v="24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7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97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>
            <x v="4"/>
          </reference>
        </references>
      </pivotArea>
    </format>
    <format dxfId="97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96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1" selected="0">
            <x v="5"/>
          </reference>
          <reference field="9" count="1">
            <x v="4"/>
          </reference>
        </references>
      </pivotArea>
    </format>
    <format dxfId="96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16"/>
          </reference>
          <reference field="9" count="1">
            <x v="83"/>
          </reference>
        </references>
      </pivotArea>
    </format>
    <format dxfId="96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85"/>
          </reference>
          <reference field="9" count="1">
            <x v="82"/>
          </reference>
        </references>
      </pivotArea>
    </format>
    <format dxfId="96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99"/>
          </reference>
          <reference field="9" count="1">
            <x v="20"/>
          </reference>
        </references>
      </pivotArea>
    </format>
    <format dxfId="96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178"/>
          </reference>
          <reference field="9" count="1">
            <x v="85"/>
          </reference>
        </references>
      </pivotArea>
    </format>
    <format dxfId="96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278"/>
          </reference>
          <reference field="9" count="1">
            <x v="94"/>
          </reference>
        </references>
      </pivotArea>
    </format>
    <format dxfId="96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28"/>
          </reference>
          <reference field="9" count="1">
            <x v="84"/>
          </reference>
        </references>
      </pivotArea>
    </format>
    <format dxfId="96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65"/>
          </reference>
          <reference field="9" count="1">
            <x v="122"/>
          </reference>
        </references>
      </pivotArea>
    </format>
    <format dxfId="96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77"/>
          </reference>
          <reference field="9" count="1">
            <x v="19"/>
          </reference>
        </references>
      </pivotArea>
    </format>
    <format dxfId="96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401"/>
          </reference>
          <reference field="9" count="1">
            <x v="7"/>
          </reference>
        </references>
      </pivotArea>
    </format>
    <format dxfId="95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17"/>
          </reference>
          <reference field="9" count="1">
            <x v="132"/>
          </reference>
        </references>
      </pivotArea>
    </format>
    <format dxfId="95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279"/>
          </reference>
          <reference field="9" count="1">
            <x v="94"/>
          </reference>
        </references>
      </pivotArea>
    </format>
    <format dxfId="95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329"/>
          </reference>
          <reference field="9" count="1">
            <x v="133"/>
          </reference>
        </references>
      </pivotArea>
    </format>
    <format dxfId="95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383"/>
          </reference>
          <reference field="9" count="1">
            <x v="79"/>
          </reference>
        </references>
      </pivotArea>
    </format>
    <format dxfId="95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4"/>
          </reference>
          <reference field="7" count="1" selected="0">
            <x v="7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5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6"/>
          </reference>
          <reference field="7" count="1" selected="0">
            <x v="16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5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7"/>
          </reference>
          <reference field="7" count="1" selected="0">
            <x v="15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5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29"/>
          </reference>
          <reference field="9" count="1">
            <x v="131"/>
          </reference>
        </references>
      </pivotArea>
    </format>
    <format dxfId="95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1"/>
          </reference>
          <reference field="9" count="1">
            <x v="128"/>
          </reference>
        </references>
      </pivotArea>
    </format>
    <format dxfId="95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2"/>
          </reference>
          <reference field="9" count="1">
            <x v="129"/>
          </reference>
        </references>
      </pivotArea>
    </format>
    <format dxfId="94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6"/>
          </reference>
          <reference field="9" count="1">
            <x v="130"/>
          </reference>
        </references>
      </pivotArea>
    </format>
    <format dxfId="94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9"/>
          </reference>
          <reference field="9" count="1">
            <x v="127"/>
          </reference>
        </references>
      </pivotArea>
    </format>
    <format dxfId="94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53"/>
          </reference>
          <reference field="9" count="1">
            <x v="109"/>
          </reference>
        </references>
      </pivotArea>
    </format>
    <format dxfId="94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1" selected="0">
            <x v="360"/>
          </reference>
          <reference field="9" count="1">
            <x v="39"/>
          </reference>
        </references>
      </pivotArea>
    </format>
    <format dxfId="94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1" selected="0">
            <x v="361"/>
          </reference>
          <reference field="9" count="1">
            <x v="40"/>
          </reference>
        </references>
      </pivotArea>
    </format>
    <format dxfId="94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1" selected="0">
            <x v="44"/>
          </reference>
          <reference field="9" count="1">
            <x v="42"/>
          </reference>
        </references>
      </pivotArea>
    </format>
    <format dxfId="94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1" selected="0">
            <x v="259"/>
          </reference>
          <reference field="9" count="1">
            <x v="88"/>
          </reference>
        </references>
      </pivotArea>
    </format>
    <format dxfId="94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7"/>
          </reference>
          <reference field="7" count="1" selected="0">
            <x v="12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4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4"/>
          </reference>
          <reference field="9" count="1">
            <x v="21"/>
          </reference>
        </references>
      </pivotArea>
    </format>
    <format dxfId="94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8"/>
          </reference>
          <reference field="9" count="1">
            <x v="41"/>
          </reference>
        </references>
      </pivotArea>
    </format>
    <format dxfId="93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46"/>
          </reference>
          <reference field="9" count="1">
            <x v="5"/>
          </reference>
        </references>
      </pivotArea>
    </format>
    <format dxfId="93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1"/>
          </reference>
          <reference field="9" count="1">
            <x v="65"/>
          </reference>
        </references>
      </pivotArea>
    </format>
    <format dxfId="937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2"/>
          </reference>
          <reference field="9" count="1">
            <x v="64"/>
          </reference>
        </references>
      </pivotArea>
    </format>
    <format dxfId="936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3"/>
          </reference>
          <reference field="9" count="1">
            <x v="66"/>
          </reference>
        </references>
      </pivotArea>
    </format>
    <format dxfId="935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19"/>
          </reference>
          <reference field="9" count="1">
            <x v="81"/>
          </reference>
        </references>
      </pivotArea>
    </format>
    <format dxfId="934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362"/>
          </reference>
          <reference field="9" count="1">
            <x v="123"/>
          </reference>
        </references>
      </pivotArea>
    </format>
    <format dxfId="933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363"/>
          </reference>
          <reference field="9" count="1">
            <x v="124"/>
          </reference>
        </references>
      </pivotArea>
    </format>
    <format dxfId="932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09"/>
          </reference>
          <reference field="7" count="1" selected="0">
            <x v="46"/>
          </reference>
          <reference field="8" count="1" selected="0">
            <x v="387"/>
          </reference>
          <reference field="9" count="1">
            <x v="95"/>
          </reference>
        </references>
      </pivotArea>
    </format>
    <format dxfId="931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10"/>
          </reference>
          <reference field="7" count="1" selected="0">
            <x v="19"/>
          </reference>
          <reference field="8" count="1" selected="0">
            <x v="405"/>
          </reference>
          <reference field="9" count="1">
            <x v="0"/>
          </reference>
        </references>
      </pivotArea>
    </format>
    <format dxfId="930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2"/>
          </reference>
          <reference field="9" count="1">
            <x v="1"/>
          </reference>
        </references>
      </pivotArea>
    </format>
    <format dxfId="929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5"/>
          </reference>
          <reference field="9" count="1">
            <x v="4"/>
          </reference>
        </references>
      </pivotArea>
    </format>
    <format dxfId="928">
      <pivotArea dataOnly="0" labelOnly="1" outline="0" fieldPosition="0">
        <references count="5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6"/>
          </reference>
          <reference field="9" count="1">
            <x v="3"/>
          </reference>
        </references>
      </pivotArea>
    </format>
    <format dxfId="927">
      <pivotArea dataOnly="0" labelOnly="1" outline="0" fieldPosition="0">
        <references count="6">
          <reference field="4" count="1" selected="0">
            <x v="0"/>
          </reference>
          <reference field="6" count="1" selected="0">
            <x v="5"/>
          </reference>
          <reference field="7" count="1" selected="0">
            <x v="29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926">
      <pivotArea dataOnly="0" labelOnly="1" outline="0" fieldPosition="0">
        <references count="6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116"/>
          </reference>
          <reference field="9" count="1" selected="0">
            <x v="37"/>
          </reference>
          <reference field="10" count="1">
            <x v="152"/>
          </reference>
        </references>
      </pivotArea>
    </format>
    <format dxfId="925">
      <pivotArea dataOnly="0" labelOnly="1" outline="0" fieldPosition="0">
        <references count="6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1" selected="0">
            <x v="206"/>
          </reference>
          <reference field="9" count="1" selected="0">
            <x v="111"/>
          </reference>
          <reference field="10" count="1">
            <x v="152"/>
          </reference>
        </references>
      </pivotArea>
    </format>
    <format dxfId="924">
      <pivotArea dataOnly="0" labelOnly="1" outline="0" fieldPosition="0">
        <references count="6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152"/>
          </reference>
        </references>
      </pivotArea>
    </format>
    <format dxfId="923">
      <pivotArea dataOnly="0" labelOnly="1" outline="0" fieldPosition="0">
        <references count="6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25"/>
          </reference>
          <reference field="9" count="1" selected="0">
            <x v="27"/>
          </reference>
          <reference field="10" count="1">
            <x v="152"/>
          </reference>
        </references>
      </pivotArea>
    </format>
    <format dxfId="92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40"/>
          </reference>
          <reference field="9" count="1" selected="0">
            <x v="6"/>
          </reference>
          <reference field="10" count="1">
            <x v="152"/>
          </reference>
        </references>
      </pivotArea>
    </format>
    <format dxfId="92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19"/>
          </reference>
          <reference field="9" count="1" selected="0">
            <x v="103"/>
          </reference>
          <reference field="10" count="2">
            <x v="88"/>
            <x v="127"/>
          </reference>
        </references>
      </pivotArea>
    </format>
    <format dxfId="920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59"/>
          </reference>
          <reference field="9" count="1" selected="0">
            <x v="121"/>
          </reference>
          <reference field="10" count="1">
            <x v="152"/>
          </reference>
        </references>
      </pivotArea>
    </format>
    <format dxfId="919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"/>
          </reference>
          <reference field="7" count="1" selected="0">
            <x v="3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918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98"/>
          </reference>
          <reference field="9" count="1" selected="0">
            <x v="9"/>
          </reference>
          <reference field="10" count="1">
            <x v="152"/>
          </reference>
        </references>
      </pivotArea>
    </format>
    <format dxfId="917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0"/>
          </reference>
          <reference field="7" count="1" selected="0">
            <x v="37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916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152"/>
          </reference>
        </references>
      </pivotArea>
    </format>
    <format dxfId="915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9"/>
          </reference>
          <reference field="7" count="1" selected="0">
            <x v="9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914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1" selected="0">
            <x v="378"/>
          </reference>
          <reference field="9" count="1" selected="0">
            <x v="54"/>
          </reference>
          <reference field="10" count="1">
            <x v="152"/>
          </reference>
        </references>
      </pivotArea>
    </format>
    <format dxfId="913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7"/>
          </reference>
          <reference field="9" count="1" selected="0">
            <x v="53"/>
          </reference>
          <reference field="10" count="3">
            <x v="49"/>
            <x v="95"/>
            <x v="109"/>
          </reference>
        </references>
      </pivotArea>
    </format>
    <format dxfId="91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5">
            <x v="51"/>
            <x v="96"/>
            <x v="105"/>
            <x v="111"/>
            <x v="120"/>
          </reference>
        </references>
      </pivotArea>
    </format>
    <format dxfId="91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0"/>
          </reference>
          <reference field="9" count="1" selected="0">
            <x v="51"/>
          </reference>
          <reference field="10" count="3">
            <x v="52"/>
            <x v="97"/>
            <x v="112"/>
          </reference>
        </references>
      </pivotArea>
    </format>
    <format dxfId="910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4"/>
          </reference>
          <reference field="9" count="1" selected="0">
            <x v="52"/>
          </reference>
          <reference field="10" count="3">
            <x v="56"/>
            <x v="101"/>
            <x v="116"/>
          </reference>
        </references>
      </pivotArea>
    </format>
    <format dxfId="909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7"/>
          </reference>
          <reference field="9" count="1" selected="0">
            <x v="49"/>
          </reference>
          <reference field="10" count="3">
            <x v="59"/>
            <x v="104"/>
            <x v="119"/>
          </reference>
        </references>
      </pivotArea>
    </format>
    <format dxfId="908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9"/>
          </reference>
          <reference field="9" count="1" selected="0">
            <x v="120"/>
          </reference>
          <reference field="10" count="3">
            <x v="106"/>
            <x v="107"/>
            <x v="108"/>
          </reference>
        </references>
      </pivotArea>
    </format>
    <format dxfId="907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5"/>
          </reference>
          <reference field="9" count="1" selected="0">
            <x v="32"/>
          </reference>
          <reference field="10" count="1">
            <x v="152"/>
          </reference>
        </references>
      </pivotArea>
    </format>
    <format dxfId="906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 selected="0">
            <x v="18"/>
          </reference>
          <reference field="10" count="4">
            <x v="121"/>
            <x v="122"/>
            <x v="126"/>
            <x v="147"/>
          </reference>
        </references>
      </pivotArea>
    </format>
    <format dxfId="905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 selected="0">
            <x v="15"/>
          </reference>
          <reference field="10" count="4">
            <x v="121"/>
            <x v="122"/>
            <x v="126"/>
            <x v="147"/>
          </reference>
        </references>
      </pivotArea>
    </format>
    <format dxfId="904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 selected="0">
            <x v="16"/>
          </reference>
          <reference field="10" count="4">
            <x v="121"/>
            <x v="122"/>
            <x v="126"/>
            <x v="147"/>
          </reference>
        </references>
      </pivotArea>
    </format>
    <format dxfId="903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 selected="0">
            <x v="17"/>
          </reference>
          <reference field="10" count="4">
            <x v="121"/>
            <x v="122"/>
            <x v="126"/>
            <x v="147"/>
          </reference>
        </references>
      </pivotArea>
    </format>
    <format dxfId="90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 selected="0">
            <x v="14"/>
          </reference>
          <reference field="10" count="4">
            <x v="121"/>
            <x v="122"/>
            <x v="126"/>
            <x v="147"/>
          </reference>
        </references>
      </pivotArea>
    </format>
    <format dxfId="90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39"/>
          </reference>
          <reference field="7" count="1" selected="0">
            <x v="10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90"/>
          </reference>
        </references>
      </pivotArea>
    </format>
    <format dxfId="900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41"/>
          </reference>
          <reference field="7" count="1" selected="0">
            <x v="18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152"/>
          </reference>
        </references>
      </pivotArea>
    </format>
    <format dxfId="899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43"/>
          </reference>
          <reference field="7" count="1" selected="0">
            <x v="35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98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26"/>
          </reference>
          <reference field="9" count="1" selected="0">
            <x v="110"/>
          </reference>
          <reference field="10" count="1">
            <x v="152"/>
          </reference>
        </references>
      </pivotArea>
    </format>
    <format dxfId="897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28"/>
          </reference>
          <reference field="9" count="1" selected="0">
            <x v="102"/>
          </reference>
          <reference field="10" count="1">
            <x v="152"/>
          </reference>
        </references>
      </pivotArea>
    </format>
    <format dxfId="896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55"/>
          </reference>
          <reference field="7" count="1" selected="0">
            <x v="66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95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3"/>
          </reference>
          <reference field="9" count="1" selected="0">
            <x v="48"/>
          </reference>
          <reference field="10" count="1">
            <x v="152"/>
          </reference>
        </references>
      </pivotArea>
    </format>
    <format dxfId="894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58"/>
          </reference>
          <reference field="7" count="1" selected="0">
            <x v="48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93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60"/>
          </reference>
          <reference field="7" count="1" selected="0">
            <x v="34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9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4"/>
          </reference>
          <reference field="9" count="1" selected="0">
            <x v="72"/>
          </reference>
          <reference field="10" count="1">
            <x v="152"/>
          </reference>
        </references>
      </pivotArea>
    </format>
    <format dxfId="89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5"/>
          </reference>
          <reference field="9" count="1" selected="0">
            <x v="93"/>
          </reference>
          <reference field="10" count="1">
            <x v="152"/>
          </reference>
        </references>
      </pivotArea>
    </format>
    <format dxfId="890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08"/>
          </reference>
          <reference field="9" count="1" selected="0">
            <x v="60"/>
          </reference>
          <reference field="10" count="1">
            <x v="152"/>
          </reference>
        </references>
      </pivotArea>
    </format>
    <format dxfId="889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115"/>
          </reference>
          <reference field="9" count="1" selected="0">
            <x v="35"/>
          </reference>
          <reference field="10" count="1">
            <x v="152"/>
          </reference>
        </references>
      </pivotArea>
    </format>
    <format dxfId="888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6"/>
          </reference>
          <reference field="9" count="1" selected="0">
            <x v="117"/>
          </reference>
          <reference field="10" count="1">
            <x v="152"/>
          </reference>
        </references>
      </pivotArea>
    </format>
    <format dxfId="887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164"/>
          </reference>
          <reference field="9" count="1" selected="0">
            <x v="108"/>
          </reference>
          <reference field="10" count="1">
            <x v="152"/>
          </reference>
        </references>
      </pivotArea>
    </format>
    <format dxfId="886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79"/>
          </reference>
          <reference field="7" count="1" selected="0">
            <x v="24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85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8">
            <x v="60"/>
            <x v="123"/>
            <x v="124"/>
            <x v="125"/>
            <x v="137"/>
            <x v="138"/>
            <x v="139"/>
            <x v="146"/>
          </reference>
        </references>
      </pivotArea>
    </format>
    <format dxfId="884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6">
            <x v="60"/>
            <x v="124"/>
            <x v="125"/>
            <x v="137"/>
            <x v="138"/>
            <x v="139"/>
          </reference>
        </references>
      </pivotArea>
    </format>
    <format dxfId="883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152"/>
          </reference>
        </references>
      </pivotArea>
    </format>
    <format dxfId="88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16"/>
          </reference>
          <reference field="9" count="1" selected="0">
            <x v="83"/>
          </reference>
          <reference field="10" count="1">
            <x v="152"/>
          </reference>
        </references>
      </pivotArea>
    </format>
    <format dxfId="88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17"/>
          </reference>
          <reference field="9" count="1" selected="0">
            <x v="132"/>
          </reference>
          <reference field="10" count="1">
            <x v="152"/>
          </reference>
        </references>
      </pivotArea>
    </format>
    <format dxfId="880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94"/>
          </reference>
          <reference field="7" count="1" selected="0">
            <x v="7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79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96"/>
          </reference>
          <reference field="7" count="1" selected="0">
            <x v="16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78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97"/>
          </reference>
          <reference field="7" count="1" selected="0">
            <x v="15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77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29"/>
          </reference>
          <reference field="9" count="1" selected="0">
            <x v="131"/>
          </reference>
          <reference field="10" count="1">
            <x v="152"/>
          </reference>
        </references>
      </pivotArea>
    </format>
    <format dxfId="876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1" selected="0">
            <x v="360"/>
          </reference>
          <reference field="9" count="1" selected="0">
            <x v="39"/>
          </reference>
          <reference field="10" count="1">
            <x v="152"/>
          </reference>
        </references>
      </pivotArea>
    </format>
    <format dxfId="875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1" selected="0">
            <x v="44"/>
          </reference>
          <reference field="9" count="1" selected="0">
            <x v="42"/>
          </reference>
          <reference field="10" count="1">
            <x v="152"/>
          </reference>
        </references>
      </pivotArea>
    </format>
    <format dxfId="874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07"/>
          </reference>
          <reference field="7" count="1" selected="0">
            <x v="12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73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4"/>
          </reference>
          <reference field="9" count="1" selected="0">
            <x v="21"/>
          </reference>
          <reference field="10" count="1">
            <x v="152"/>
          </reference>
        </references>
      </pivotArea>
    </format>
    <format dxfId="872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10"/>
          </reference>
          <reference field="7" count="1" selected="0">
            <x v="19"/>
          </reference>
          <reference field="8" count="1" selected="0">
            <x v="405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871">
      <pivotArea dataOnly="0" labelOnly="1" outline="0" fieldPosition="0">
        <references count="6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2"/>
          </reference>
          <reference field="9" count="1" selected="0">
            <x v="1"/>
          </reference>
          <reference field="10" count="1">
            <x v="152"/>
          </reference>
        </references>
      </pivotArea>
    </format>
    <format dxfId="870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5"/>
          </reference>
          <reference field="7" count="1" selected="0">
            <x v="29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9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116"/>
          </reference>
          <reference field="9" count="1" selected="0">
            <x v="3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8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55"/>
          </reference>
          <reference field="9" count="1" selected="0">
            <x v="6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7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56"/>
          </reference>
          <reference field="9" count="1" selected="0">
            <x v="6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6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278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5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"/>
          </reference>
          <reference field="7" count="1" selected="0">
            <x v="41"/>
          </reference>
          <reference field="8" count="1" selected="0">
            <x v="403"/>
          </reference>
          <reference field="9" count="1" selected="0">
            <x v="5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4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1" selected="0">
            <x v="206"/>
          </reference>
          <reference field="9" count="1" selected="0">
            <x v="11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3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4"/>
          </reference>
          <reference field="7" count="1" selected="0">
            <x v="36"/>
          </reference>
          <reference field="8" count="1" selected="0">
            <x v="207"/>
          </reference>
          <reference field="9" count="1" selected="0">
            <x v="11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2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1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60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65"/>
          </reference>
          <reference field="7" count="1" selected="0">
            <x v="58"/>
          </reference>
          <reference field="8" count="1" selected="0">
            <x v="6"/>
          </reference>
          <reference field="9" count="1" selected="0">
            <x v="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9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25"/>
          </reference>
          <reference field="9" count="1" selected="0">
            <x v="2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8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52"/>
          </reference>
          <reference field="9" count="1" selected="0">
            <x v="6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7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114"/>
          </reference>
          <reference field="9" count="1" selected="0">
            <x v="36"/>
          </reference>
          <reference field="10" count="1" selected="0">
            <x v="152"/>
          </reference>
          <reference field="11" count="1">
            <x v="45"/>
          </reference>
        </references>
      </pivotArea>
    </format>
    <format dxfId="856">
      <pivotArea dataOnly="0" labelOnly="1" outline="0" fieldPosition="0">
        <references count="7">
          <reference field="4" count="1" selected="0">
            <x v="0"/>
          </reference>
          <reference field="6" count="1" selected="0">
            <x v="71"/>
          </reference>
          <reference field="7" count="1" selected="0">
            <x v="45"/>
          </reference>
          <reference field="8" count="1" selected="0">
            <x v="278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40"/>
          </reference>
          <reference field="9" count="1" selected="0">
            <x v="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172"/>
          </reference>
          <reference field="9" count="1" selected="0">
            <x v="10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50"/>
          </reference>
          <reference field="9" count="1" selected="0">
            <x v="11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78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05"/>
          </reference>
          <reference field="9" count="1" selected="0">
            <x v="13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5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359"/>
          </reference>
          <reference field="9" count="1" selected="0">
            <x v="12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"/>
          </reference>
          <reference field="7" count="1" selected="0">
            <x v="3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98"/>
          </reference>
          <reference field="9" count="1" selected="0">
            <x v="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117"/>
          </reference>
          <reference field="9" count="1" selected="0">
            <x v="3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257"/>
          </reference>
          <reference field="9" count="1" selected="0">
            <x v="8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279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"/>
          </reference>
          <reference field="7" count="1" selected="0">
            <x v="40"/>
          </reference>
          <reference field="8" count="1" selected="0">
            <x v="402"/>
          </reference>
          <reference field="9" count="1" selected="0">
            <x v="5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"/>
          </reference>
          <reference field="7" count="1" selected="0">
            <x v="37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4"/>
          </reference>
          <reference field="7" count="1" selected="0">
            <x v="51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4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9"/>
          </reference>
          <reference field="7" count="1" selected="0">
            <x v="9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3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1" selected="0">
            <x v="378"/>
          </reference>
          <reference field="9" count="1" selected="0">
            <x v="5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3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3"/>
          </reference>
          <reference field="7" count="1" selected="0">
            <x v="47"/>
          </reference>
          <reference field="8" count="1" selected="0">
            <x v="379"/>
          </reference>
          <reference field="9" count="1" selected="0">
            <x v="9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3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7"/>
          </reference>
          <reference field="9" count="1" selected="0">
            <x v="53"/>
          </reference>
          <reference field="10" count="1" selected="0">
            <x v="95"/>
          </reference>
          <reference field="11" count="1">
            <x v="16"/>
          </reference>
        </references>
      </pivotArea>
    </format>
    <format dxfId="83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7"/>
          </reference>
          <reference field="9" count="1" selected="0">
            <x v="53"/>
          </reference>
          <reference field="10" count="1" selected="0">
            <x v="109"/>
          </reference>
          <reference field="11" count="1">
            <x v="34"/>
          </reference>
        </references>
      </pivotArea>
    </format>
    <format dxfId="83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7"/>
          </reference>
          <reference field="9" count="1" selected="0">
            <x v="53"/>
          </reference>
          <reference field="10" count="1" selected="0">
            <x v="49"/>
          </reference>
          <reference field="11" count="1">
            <x v="22"/>
          </reference>
        </references>
      </pivotArea>
    </format>
    <format dxfId="83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1" selected="0">
            <x v="105"/>
          </reference>
          <reference field="11" count="1">
            <x v="23"/>
          </reference>
        </references>
      </pivotArea>
    </format>
    <format dxfId="83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1" selected="0">
            <x v="120"/>
          </reference>
          <reference field="11" count="1">
            <x v="39"/>
          </reference>
        </references>
      </pivotArea>
    </format>
    <format dxfId="83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1" selected="0">
            <x v="96"/>
          </reference>
          <reference field="11" count="1">
            <x v="13"/>
          </reference>
        </references>
      </pivotArea>
    </format>
    <format dxfId="83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1" selected="0">
            <x v="111"/>
          </reference>
          <reference field="11" count="1">
            <x v="31"/>
          </reference>
        </references>
      </pivotArea>
    </format>
    <format dxfId="83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39"/>
          </reference>
          <reference field="9" count="1" selected="0">
            <x v="50"/>
          </reference>
          <reference field="10" count="1" selected="0">
            <x v="51"/>
          </reference>
          <reference field="11" count="1">
            <x v="19"/>
          </reference>
        </references>
      </pivotArea>
    </format>
    <format dxfId="82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0"/>
          </reference>
          <reference field="9" count="1" selected="0">
            <x v="51"/>
          </reference>
          <reference field="10" count="1" selected="0">
            <x v="97"/>
          </reference>
          <reference field="11" count="1">
            <x v="14"/>
          </reference>
        </references>
      </pivotArea>
    </format>
    <format dxfId="82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0"/>
          </reference>
          <reference field="9" count="1" selected="0">
            <x v="51"/>
          </reference>
          <reference field="10" count="1" selected="0">
            <x v="112"/>
          </reference>
          <reference field="11" count="1">
            <x v="32"/>
          </reference>
        </references>
      </pivotArea>
    </format>
    <format dxfId="82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0"/>
          </reference>
          <reference field="9" count="1" selected="0">
            <x v="51"/>
          </reference>
          <reference field="10" count="1" selected="0">
            <x v="52"/>
          </reference>
          <reference field="11" count="1">
            <x v="20"/>
          </reference>
        </references>
      </pivotArea>
    </format>
    <format dxfId="82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4"/>
          </reference>
          <reference field="9" count="1" selected="0">
            <x v="52"/>
          </reference>
          <reference field="10" count="1" selected="0">
            <x v="101"/>
          </reference>
          <reference field="11" count="1">
            <x v="15"/>
          </reference>
        </references>
      </pivotArea>
    </format>
    <format dxfId="82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4"/>
          </reference>
          <reference field="9" count="1" selected="0">
            <x v="52"/>
          </reference>
          <reference field="10" count="1" selected="0">
            <x v="116"/>
          </reference>
          <reference field="11" count="1">
            <x v="33"/>
          </reference>
        </references>
      </pivotArea>
    </format>
    <format dxfId="82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4"/>
          </reference>
          <reference field="9" count="1" selected="0">
            <x v="52"/>
          </reference>
          <reference field="10" count="1" selected="0">
            <x v="56"/>
          </reference>
          <reference field="11" count="1">
            <x v="21"/>
          </reference>
        </references>
      </pivotArea>
    </format>
    <format dxfId="82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7"/>
          </reference>
          <reference field="9" count="1" selected="0">
            <x v="49"/>
          </reference>
          <reference field="10" count="1" selected="0">
            <x v="104"/>
          </reference>
          <reference field="11" count="1">
            <x v="12"/>
          </reference>
        </references>
      </pivotArea>
    </format>
    <format dxfId="82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7"/>
          </reference>
          <reference field="9" count="1" selected="0">
            <x v="49"/>
          </reference>
          <reference field="10" count="1" selected="0">
            <x v="119"/>
          </reference>
          <reference field="11" count="1">
            <x v="30"/>
          </reference>
        </references>
      </pivotArea>
    </format>
    <format dxfId="82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7"/>
          </reference>
          <reference field="9" count="1" selected="0">
            <x v="49"/>
          </reference>
          <reference field="10" count="1" selected="0">
            <x v="59"/>
          </reference>
          <reference field="11" count="1">
            <x v="18"/>
          </reference>
        </references>
      </pivotArea>
    </format>
    <format dxfId="82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9"/>
          </reference>
          <reference field="9" count="1" selected="0">
            <x v="120"/>
          </reference>
          <reference field="10" count="1" selected="0">
            <x v="106"/>
          </reference>
          <reference field="11" count="1">
            <x v="40"/>
          </reference>
        </references>
      </pivotArea>
    </format>
    <format dxfId="81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9"/>
          </reference>
          <reference field="9" count="1" selected="0">
            <x v="120"/>
          </reference>
          <reference field="10" count="1" selected="0">
            <x v="108"/>
          </reference>
          <reference field="11" count="1">
            <x v="42"/>
          </reference>
        </references>
      </pivotArea>
    </format>
    <format dxfId="81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7"/>
          </reference>
          <reference field="7" count="1" selected="0">
            <x v="33"/>
          </reference>
          <reference field="8" count="1" selected="0">
            <x v="249"/>
          </reference>
          <reference field="9" count="1" selected="0">
            <x v="120"/>
          </reference>
          <reference field="10" count="1" selected="0">
            <x v="107"/>
          </reference>
          <reference field="11" count="1">
            <x v="41"/>
          </reference>
        </references>
      </pivotArea>
    </format>
    <format dxfId="81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5"/>
          </reference>
          <reference field="9" count="1" selected="0">
            <x v="3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1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7"/>
          </reference>
          <reference field="9" count="1" selected="0">
            <x v="2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1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78"/>
          </reference>
          <reference field="9" count="1" selected="0">
            <x v="3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1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81"/>
          </reference>
          <reference field="9" count="1" selected="0">
            <x v="3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1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29"/>
          </reference>
          <reference field="7" count="1" selected="0">
            <x v="28"/>
          </reference>
          <reference field="8" count="1" selected="0">
            <x v="84"/>
          </reference>
          <reference field="9" count="1" selected="0">
            <x v="2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81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 selected="0">
            <x v="18"/>
          </reference>
          <reference field="10" count="1" selected="0">
            <x v="121"/>
          </reference>
          <reference field="11" count="1">
            <x v="44"/>
          </reference>
        </references>
      </pivotArea>
    </format>
    <format dxfId="81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 selected="0">
            <x v="18"/>
          </reference>
          <reference field="10" count="1" selected="0">
            <x v="122"/>
          </reference>
          <reference field="11" count="1">
            <x v="2"/>
          </reference>
        </references>
      </pivotArea>
    </format>
    <format dxfId="81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 selected="0">
            <x v="18"/>
          </reference>
          <reference field="10" count="1" selected="0">
            <x v="126"/>
          </reference>
          <reference field="11" count="1">
            <x v="35"/>
          </reference>
        </references>
      </pivotArea>
    </format>
    <format dxfId="80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7"/>
          </reference>
          <reference field="9" count="1" selected="0">
            <x v="18"/>
          </reference>
          <reference field="10" count="1" selected="0">
            <x v="147"/>
          </reference>
          <reference field="11" count="1">
            <x v="17"/>
          </reference>
        </references>
      </pivotArea>
    </format>
    <format dxfId="80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 selected="0">
            <x v="15"/>
          </reference>
          <reference field="10" count="1" selected="0">
            <x v="121"/>
          </reference>
          <reference field="11" count="1">
            <x v="44"/>
          </reference>
        </references>
      </pivotArea>
    </format>
    <format dxfId="80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 selected="0">
            <x v="15"/>
          </reference>
          <reference field="10" count="1" selected="0">
            <x v="122"/>
          </reference>
          <reference field="11" count="1">
            <x v="2"/>
          </reference>
        </references>
      </pivotArea>
    </format>
    <format dxfId="80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 selected="0">
            <x v="15"/>
          </reference>
          <reference field="10" count="1" selected="0">
            <x v="126"/>
          </reference>
          <reference field="11" count="1">
            <x v="35"/>
          </reference>
        </references>
      </pivotArea>
    </format>
    <format dxfId="80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89"/>
          </reference>
          <reference field="9" count="1" selected="0">
            <x v="15"/>
          </reference>
          <reference field="10" count="1" selected="0">
            <x v="147"/>
          </reference>
          <reference field="11" count="1">
            <x v="17"/>
          </reference>
        </references>
      </pivotArea>
    </format>
    <format dxfId="80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 selected="0">
            <x v="16"/>
          </reference>
          <reference field="10" count="1" selected="0">
            <x v="121"/>
          </reference>
          <reference field="11" count="1">
            <x v="44"/>
          </reference>
        </references>
      </pivotArea>
    </format>
    <format dxfId="80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 selected="0">
            <x v="16"/>
          </reference>
          <reference field="10" count="1" selected="0">
            <x v="122"/>
          </reference>
          <reference field="11" count="1">
            <x v="2"/>
          </reference>
        </references>
      </pivotArea>
    </format>
    <format dxfId="80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 selected="0">
            <x v="16"/>
          </reference>
          <reference field="10" count="1" selected="0">
            <x v="126"/>
          </reference>
          <reference field="11" count="1">
            <x v="35"/>
          </reference>
        </references>
      </pivotArea>
    </format>
    <format dxfId="80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0"/>
          </reference>
          <reference field="9" count="1" selected="0">
            <x v="16"/>
          </reference>
          <reference field="10" count="1" selected="0">
            <x v="147"/>
          </reference>
          <reference field="11" count="1">
            <x v="17"/>
          </reference>
        </references>
      </pivotArea>
    </format>
    <format dxfId="80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 selected="0">
            <x v="17"/>
          </reference>
          <reference field="10" count="1" selected="0">
            <x v="121"/>
          </reference>
          <reference field="11" count="1">
            <x v="44"/>
          </reference>
        </references>
      </pivotArea>
    </format>
    <format dxfId="79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 selected="0">
            <x v="17"/>
          </reference>
          <reference field="10" count="1" selected="0">
            <x v="122"/>
          </reference>
          <reference field="11" count="1">
            <x v="2"/>
          </reference>
        </references>
      </pivotArea>
    </format>
    <format dxfId="79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 selected="0">
            <x v="17"/>
          </reference>
          <reference field="10" count="1" selected="0">
            <x v="126"/>
          </reference>
          <reference field="11" count="1">
            <x v="35"/>
          </reference>
        </references>
      </pivotArea>
    </format>
    <format dxfId="79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4"/>
          </reference>
          <reference field="9" count="1" selected="0">
            <x v="17"/>
          </reference>
          <reference field="10" count="1" selected="0">
            <x v="147"/>
          </reference>
          <reference field="11" count="1">
            <x v="17"/>
          </reference>
        </references>
      </pivotArea>
    </format>
    <format dxfId="79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 selected="0">
            <x v="14"/>
          </reference>
          <reference field="10" count="1" selected="0">
            <x v="121"/>
          </reference>
          <reference field="11" count="1">
            <x v="44"/>
          </reference>
        </references>
      </pivotArea>
    </format>
    <format dxfId="79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 selected="0">
            <x v="14"/>
          </reference>
          <reference field="10" count="1" selected="0">
            <x v="122"/>
          </reference>
          <reference field="11" count="1">
            <x v="2"/>
          </reference>
        </references>
      </pivotArea>
    </format>
    <format dxfId="79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 selected="0">
            <x v="14"/>
          </reference>
          <reference field="10" count="1" selected="0">
            <x v="126"/>
          </reference>
          <reference field="11" count="1">
            <x v="35"/>
          </reference>
        </references>
      </pivotArea>
    </format>
    <format dxfId="79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38"/>
          </reference>
          <reference field="7" count="1" selected="0">
            <x v="8"/>
          </reference>
          <reference field="8" count="1" selected="0">
            <x v="97"/>
          </reference>
          <reference field="9" count="1" selected="0">
            <x v="14"/>
          </reference>
          <reference field="10" count="1" selected="0">
            <x v="147"/>
          </reference>
          <reference field="11" count="1">
            <x v="17"/>
          </reference>
        </references>
      </pivotArea>
    </format>
    <format dxfId="79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1"/>
          </reference>
          <reference field="7" count="1" selected="0">
            <x v="18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9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3"/>
          </reference>
          <reference field="7" count="1" selected="0">
            <x v="35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9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26"/>
          </reference>
          <reference field="9" count="1" selected="0">
            <x v="11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27"/>
          </reference>
          <reference field="9" count="1" selected="0">
            <x v="10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40"/>
          </reference>
          <reference field="9" count="1" selected="0">
            <x v="126"/>
          </reference>
          <reference field="10" count="1" selected="0">
            <x v="152"/>
          </reference>
          <reference field="11" count="1">
            <x v="45"/>
          </reference>
        </references>
      </pivotArea>
    </format>
    <format dxfId="78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189"/>
          </reference>
          <reference field="9" count="1" selected="0">
            <x v="9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7"/>
          </reference>
          <reference field="7" count="1" selected="0">
            <x v="61"/>
          </reference>
          <reference field="8" count="1" selected="0">
            <x v="376"/>
          </reference>
          <reference field="9" count="1" selected="0">
            <x v="12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28"/>
          </reference>
          <reference field="9" count="1" selected="0">
            <x v="10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0"/>
          </reference>
          <reference field="9" count="1" selected="0">
            <x v="9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1"/>
          </reference>
          <reference field="9" count="1" selected="0">
            <x v="10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5"/>
          </reference>
          <reference field="9" count="1" selected="0">
            <x v="10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48"/>
          </reference>
          <reference field="7" count="1" selected="0">
            <x v="53"/>
          </reference>
          <reference field="8" count="1" selected="0">
            <x v="138"/>
          </reference>
          <reference field="9" count="1" selected="0">
            <x v="9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8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5"/>
          </reference>
          <reference field="7" count="1" selected="0">
            <x v="66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3"/>
          </reference>
          <reference field="9" count="1" selected="0">
            <x v="4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5"/>
          </reference>
          <reference field="9" count="1" selected="0">
            <x v="4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56"/>
          </reference>
          <reference field="9" count="1" selected="0">
            <x v="4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60"/>
          </reference>
          <reference field="9" count="1" selected="0">
            <x v="4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7"/>
          </reference>
          <reference field="7" count="1" selected="0">
            <x v="67"/>
          </reference>
          <reference field="8" count="1" selected="0">
            <x v="163"/>
          </reference>
          <reference field="9" count="1" selected="0">
            <x v="4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58"/>
          </reference>
          <reference field="7" count="1" selected="0">
            <x v="48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0"/>
          </reference>
          <reference field="7" count="1" selected="0">
            <x v="34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4"/>
          </reference>
          <reference field="9" count="1" selected="0">
            <x v="7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6"/>
          </reference>
          <reference field="9" count="1" selected="0">
            <x v="6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7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7"/>
          </reference>
          <reference field="9" count="1" selected="0">
            <x v="6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198"/>
          </reference>
          <reference field="9" count="1" selected="0">
            <x v="7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201"/>
          </reference>
          <reference field="9" count="1" selected="0">
            <x v="7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2"/>
          </reference>
          <reference field="7" count="1" selected="0">
            <x v="31"/>
          </reference>
          <reference field="8" count="1" selected="0">
            <x v="204"/>
          </reference>
          <reference field="9" count="1" selected="0">
            <x v="6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5"/>
          </reference>
          <reference field="9" count="1" selected="0">
            <x v="9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7"/>
          </reference>
          <reference field="9" count="1" selected="0">
            <x v="9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68"/>
          </reference>
          <reference field="9" count="1" selected="0">
            <x v="9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72"/>
          </reference>
          <reference field="9" count="1" selected="0">
            <x v="9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275"/>
          </reference>
          <reference field="9" count="1" selected="0">
            <x v="8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6"/>
          </reference>
          <reference field="7" count="1" selected="0">
            <x v="54"/>
          </reference>
          <reference field="8" count="1" selected="0">
            <x v="312"/>
          </reference>
          <reference field="9" count="1" selected="0">
            <x v="4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6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08"/>
          </reference>
          <reference field="9" count="1" selected="0">
            <x v="6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0"/>
          </reference>
          <reference field="9" count="1" selected="0">
            <x v="5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1"/>
          </reference>
          <reference field="9" count="1" selected="0">
            <x v="5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5"/>
          </reference>
          <reference field="9" count="1" selected="0">
            <x v="5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67"/>
          </reference>
          <reference field="7" count="1" selected="0">
            <x v="27"/>
          </reference>
          <reference field="8" count="1" selected="0">
            <x v="218"/>
          </reference>
          <reference field="9" count="1" selected="0">
            <x v="5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115"/>
          </reference>
          <reference field="9" count="1" selected="0">
            <x v="35"/>
          </reference>
          <reference field="10" count="1" selected="0">
            <x v="152"/>
          </reference>
          <reference field="11" count="1">
            <x v="45"/>
          </reference>
        </references>
      </pivotArea>
    </format>
    <format dxfId="75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177"/>
          </reference>
          <reference field="9" count="1" selected="0">
            <x v="11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2"/>
          </reference>
          <reference field="7" count="1" selected="0">
            <x v="44"/>
          </reference>
          <reference field="8" count="1" selected="0">
            <x v="278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6"/>
          </reference>
          <reference field="9" count="1" selected="0">
            <x v="11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8"/>
          </reference>
          <reference field="9" count="1" selected="0">
            <x v="11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5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59"/>
          </reference>
          <reference field="9" count="1" selected="0">
            <x v="11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63"/>
          </reference>
          <reference field="9" count="1" selected="0">
            <x v="11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66"/>
          </reference>
          <reference field="9" count="1" selected="0">
            <x v="11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19"/>
          </reference>
          <reference field="9" count="1" selected="0">
            <x v="1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1"/>
          </reference>
          <reference field="9" count="1" selected="0">
            <x v="1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6"/>
          </reference>
          <reference field="9" count="1" selected="0">
            <x v="1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29"/>
          </reference>
          <reference field="9" count="1" selected="0">
            <x v="1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0"/>
          </reference>
          <reference field="9" count="1" selected="0">
            <x v="2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2"/>
          </reference>
          <reference field="9" count="1" selected="0">
            <x v="2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3"/>
          </reference>
          <reference field="9" count="1" selected="0">
            <x v="2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4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87"/>
          </reference>
          <reference field="9" count="1" selected="0">
            <x v="2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6"/>
          </reference>
          <reference field="7" count="1" selected="0">
            <x v="52"/>
          </reference>
          <reference field="8" count="1" selected="0">
            <x v="290"/>
          </reference>
          <reference field="9" count="1" selected="0">
            <x v="2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164"/>
          </reference>
          <reference field="9" count="1" selected="0">
            <x v="10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175"/>
          </reference>
          <reference field="9" count="1" selected="0">
            <x v="10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36"/>
          </reference>
          <reference field="9" count="1" selected="0">
            <x v="7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52"/>
          </reference>
          <reference field="9" count="1" selected="0">
            <x v="10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292"/>
          </reference>
          <reference field="9" count="1" selected="0">
            <x v="8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16"/>
          </reference>
          <reference field="9" count="1" selected="0">
            <x v="3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18"/>
          </reference>
          <reference field="9" count="1" selected="0">
            <x v="3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7"/>
          </reference>
          <reference field="7" count="1" selected="0">
            <x v="23"/>
          </reference>
          <reference field="8" count="1" selected="0">
            <x v="359"/>
          </reference>
          <reference field="9" count="1" selected="0">
            <x v="12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3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79"/>
          </reference>
          <reference field="7" count="1" selected="0">
            <x v="24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2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23"/>
          </reference>
          <reference field="11" count="1">
            <x v="6"/>
          </reference>
        </references>
      </pivotArea>
    </format>
    <format dxfId="72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60"/>
          </reference>
          <reference field="11" count="1">
            <x v="36"/>
          </reference>
        </references>
      </pivotArea>
    </format>
    <format dxfId="72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24"/>
          </reference>
          <reference field="11" count="1">
            <x v="7"/>
          </reference>
        </references>
      </pivotArea>
    </format>
    <format dxfId="72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39"/>
          </reference>
          <reference field="11" count="1">
            <x v="5"/>
          </reference>
        </references>
      </pivotArea>
    </format>
    <format dxfId="72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38"/>
          </reference>
          <reference field="11" count="1">
            <x v="4"/>
          </reference>
        </references>
      </pivotArea>
    </format>
    <format dxfId="72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37"/>
          </reference>
          <reference field="11" count="1">
            <x v="3"/>
          </reference>
        </references>
      </pivotArea>
    </format>
    <format dxfId="72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46"/>
          </reference>
          <reference field="11" count="1">
            <x v="43"/>
          </reference>
        </references>
      </pivotArea>
    </format>
    <format dxfId="72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25"/>
          </reference>
          <reference field="11" count="1">
            <x v="29"/>
          </reference>
        </references>
      </pivotArea>
    </format>
    <format dxfId="72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60"/>
          </reference>
          <reference field="11" count="1">
            <x v="36"/>
          </reference>
        </references>
      </pivotArea>
    </format>
    <format dxfId="72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24"/>
          </reference>
          <reference field="11" count="1">
            <x v="7"/>
          </reference>
        </references>
      </pivotArea>
    </format>
    <format dxfId="71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39"/>
          </reference>
          <reference field="11" count="1">
            <x v="5"/>
          </reference>
        </references>
      </pivotArea>
    </format>
    <format dxfId="71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38"/>
          </reference>
          <reference field="11" count="1">
            <x v="4"/>
          </reference>
        </references>
      </pivotArea>
    </format>
    <format dxfId="71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37"/>
          </reference>
          <reference field="11" count="1">
            <x v="3"/>
          </reference>
        </references>
      </pivotArea>
    </format>
    <format dxfId="71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2"/>
          </reference>
          <reference field="7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25"/>
          </reference>
          <reference field="11" count="1">
            <x v="29"/>
          </reference>
        </references>
      </pivotArea>
    </format>
    <format dxfId="71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1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3"/>
          </reference>
          <reference field="7" count="1" selected="0">
            <x v="1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1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16"/>
          </reference>
          <reference field="9" count="1" selected="0">
            <x v="8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1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85"/>
          </reference>
          <reference field="9" count="1" selected="0">
            <x v="8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1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99"/>
          </reference>
          <reference field="9" count="1" selected="0">
            <x v="2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1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178"/>
          </reference>
          <reference field="9" count="1" selected="0">
            <x v="8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278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28"/>
          </reference>
          <reference field="9" count="1" selected="0">
            <x v="8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65"/>
          </reference>
          <reference field="9" count="1" selected="0">
            <x v="12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377"/>
          </reference>
          <reference field="9" count="1" selected="0">
            <x v="1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6"/>
          </reference>
          <reference field="7" count="1" selected="0">
            <x v="42"/>
          </reference>
          <reference field="8" count="1" selected="0">
            <x v="401"/>
          </reference>
          <reference field="9" count="1" selected="0">
            <x v="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17"/>
          </reference>
          <reference field="9" count="1" selected="0">
            <x v="13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279"/>
          </reference>
          <reference field="9" count="1" selected="0">
            <x v="9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329"/>
          </reference>
          <reference field="9" count="1" selected="0">
            <x v="13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87"/>
          </reference>
          <reference field="7" count="1" selected="0">
            <x v="65"/>
          </reference>
          <reference field="8" count="1" selected="0">
            <x v="383"/>
          </reference>
          <reference field="9" count="1" selected="0">
            <x v="7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70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4"/>
          </reference>
          <reference field="7" count="1" selected="0">
            <x v="7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6"/>
          </reference>
          <reference field="7" count="1" selected="0">
            <x v="16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7"/>
          </reference>
          <reference field="7" count="1" selected="0">
            <x v="15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29"/>
          </reference>
          <reference field="9" count="1" selected="0">
            <x v="13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1"/>
          </reference>
          <reference field="9" count="1" selected="0">
            <x v="12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2"/>
          </reference>
          <reference field="9" count="1" selected="0">
            <x v="12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6"/>
          </reference>
          <reference field="9" count="1" selected="0">
            <x v="13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9"/>
          </reference>
          <reference field="9" count="1" selected="0">
            <x v="127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99"/>
          </reference>
          <reference field="7" count="1" selected="0">
            <x v="30"/>
          </reference>
          <reference field="8" count="1" selected="0">
            <x v="353"/>
          </reference>
          <reference field="9" count="1" selected="0">
            <x v="10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1" selected="0">
            <x v="360"/>
          </reference>
          <reference field="9" count="1" selected="0">
            <x v="39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9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0"/>
          </reference>
          <reference field="7" count="1" selected="0">
            <x v="20"/>
          </reference>
          <reference field="8" count="1" selected="0">
            <x v="361"/>
          </reference>
          <reference field="9" count="1" selected="0">
            <x v="4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1" selected="0">
            <x v="44"/>
          </reference>
          <reference field="9" count="1" selected="0">
            <x v="42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5"/>
          </reference>
          <reference field="7" count="1" selected="0">
            <x v="64"/>
          </reference>
          <reference field="8" count="1" selected="0">
            <x v="259"/>
          </reference>
          <reference field="9" count="1" selected="0">
            <x v="88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7"/>
          </reference>
          <reference field="7" count="1" selected="0">
            <x v="12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4"/>
          </reference>
          <reference field="9" count="1" selected="0">
            <x v="2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8"/>
          </reference>
          <reference field="9" count="1" selected="0">
            <x v="4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46"/>
          </reference>
          <reference field="9" count="1" selected="0">
            <x v="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1"/>
          </reference>
          <reference field="9" count="1" selected="0">
            <x v="6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2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2"/>
          </reference>
          <reference field="9" count="1" selected="0">
            <x v="6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1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73"/>
          </reference>
          <reference field="9" count="1" selected="0">
            <x v="66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80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119"/>
          </reference>
          <reference field="9" count="1" selected="0">
            <x v="8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9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362"/>
          </reference>
          <reference field="9" count="1" selected="0">
            <x v="12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8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8"/>
          </reference>
          <reference field="7" count="1" selected="0">
            <x v="11"/>
          </reference>
          <reference field="8" count="1" selected="0">
            <x v="363"/>
          </reference>
          <reference field="9" count="1" selected="0">
            <x v="12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7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09"/>
          </reference>
          <reference field="7" count="1" selected="0">
            <x v="46"/>
          </reference>
          <reference field="8" count="1" selected="0">
            <x v="387"/>
          </reference>
          <reference field="9" count="1" selected="0">
            <x v="95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6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10"/>
          </reference>
          <reference field="7" count="1" selected="0">
            <x v="19"/>
          </reference>
          <reference field="8" count="1" selected="0">
            <x v="405"/>
          </reference>
          <reference field="9" count="1" selected="0">
            <x v="0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5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2"/>
          </reference>
          <reference field="9" count="1" selected="0">
            <x v="1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4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5"/>
          </reference>
          <reference field="9" count="1" selected="0">
            <x v="4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3">
      <pivotArea dataOnly="0" labelOnly="1" outline="0" fieldPosition="0">
        <references count="7">
          <reference field="4" count="1" selected="0">
            <x v="1"/>
          </reference>
          <reference field="6" count="1" selected="0">
            <x v="111"/>
          </reference>
          <reference field="7" count="1" selected="0">
            <x v="22"/>
          </reference>
          <reference field="8" count="1" selected="0">
            <x v="6"/>
          </reference>
          <reference field="9" count="1" selected="0">
            <x v="3"/>
          </reference>
          <reference field="10" count="1" selected="0">
            <x v="152"/>
          </reference>
          <reference field="11" count="1">
            <x v="0"/>
          </reference>
        </references>
      </pivotArea>
    </format>
    <format dxfId="67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71">
      <pivotArea dataOnly="0" labelOnly="1" outline="0" fieldPosition="0">
        <references count="1">
          <reference field="3" count="0"/>
        </references>
      </pivotArea>
    </format>
    <format dxfId="670">
      <pivotArea outline="0" fieldPosition="0"/>
    </format>
    <format dxfId="669">
      <pivotArea field="3" type="button" dataOnly="0" labelOnly="1" outline="0" axis="axisPage" fieldPosition="0"/>
    </format>
    <format dxfId="668">
      <pivotArea dataOnly="0" labelOnly="1" outline="0" fieldPosition="0">
        <references count="1">
          <reference field="3" count="0"/>
        </references>
      </pivotArea>
    </format>
    <format dxfId="667">
      <pivotArea field="3" type="button" dataOnly="0" labelOnly="1" outline="0" axis="axisPage" fieldPosition="0"/>
    </format>
    <format dxfId="666">
      <pivotArea dataOnly="0" labelOnly="1" outline="0" fieldPosition="0">
        <references count="1">
          <reference field="3" count="0"/>
        </references>
      </pivotArea>
    </format>
    <format dxfId="665">
      <pivotArea dataOnly="0" labelOnly="1" outline="0" fieldPosition="0">
        <references count="1">
          <reference field="3" count="0"/>
        </references>
      </pivotArea>
    </format>
    <format dxfId="664">
      <pivotArea field="3" type="button" dataOnly="0" labelOnly="1" outline="0" axis="axisPage" fieldPosition="0"/>
    </format>
    <format dxfId="663">
      <pivotArea dataOnly="0" labelOnly="1" outline="0" fieldPosition="0">
        <references count="1">
          <reference field="3" count="0"/>
        </references>
      </pivotArea>
    </format>
    <format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62">
      <pivotArea field="4" type="button" dataOnly="0" labelOnly="1" outline="0" axis="axisRow" fieldPosition="0"/>
    </format>
    <format dxfId="66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60">
      <pivotArea outline="0" fieldPosition="0">
        <references count="1">
          <reference field="4294967294" count="1" selected="0">
            <x v="0"/>
          </reference>
        </references>
      </pivotArea>
    </format>
    <format dxfId="659">
      <pivotArea field="-2" type="button" dataOnly="0" labelOnly="1" outline="0" axis="axisCol" fieldPosition="0"/>
    </format>
    <format dxfId="658">
      <pivotArea field="11" type="button" dataOnly="0" labelOnly="1" outline="0" axis="axisRow" fieldPosition="6"/>
    </format>
    <format>
      <pivotArea outline="0" fieldPosition="0"/>
    </format>
    <format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57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55">
      <pivotArea outline="0" fieldPosition="0">
        <references count="1">
          <reference field="4294967294" count="1" selected="0">
            <x v="15"/>
          </reference>
        </references>
      </pivotArea>
    </format>
    <format dxfId="654">
      <pivotArea dataOnly="0" outline="0" fieldPosition="0">
        <references count="1">
          <reference field="6" count="0" defaultSubtotal="1"/>
        </references>
      </pivotArea>
    </format>
    <format dxfId="653">
      <pivotArea dataOnly="0" outline="0" fieldPosition="0">
        <references count="1">
          <reference field="4" count="0" defaultSubtotal="1"/>
        </references>
      </pivotArea>
    </format>
    <format dxfId="652">
      <pivotArea dataOnly="0" labelOnly="1" outline="0" fieldPosition="0">
        <references count="1">
          <reference field="3" count="0"/>
        </references>
      </pivotArea>
    </format>
    <format dxfId="651">
      <pivotArea field="6" type="button" dataOnly="0" labelOnly="1" outline="0" axis="axisRow" fieldPosition="1"/>
    </format>
    <format dxfId="650">
      <pivotArea field="7" type="button" dataOnly="0" labelOnly="1" outline="0" axis="axisRow" fieldPosition="2"/>
    </format>
    <format dxfId="649">
      <pivotArea field="8" type="button" dataOnly="0" labelOnly="1" outline="0" axis="axisRow" fieldPosition="3"/>
    </format>
    <format dxfId="648">
      <pivotArea field="9" type="button" dataOnly="0" labelOnly="1" outline="0" axis="axisRow" fieldPosition="4"/>
    </format>
    <format dxfId="647">
      <pivotArea field="10" type="button" dataOnly="0" labelOnly="1" outline="0" axis="axisRow" fieldPosition="5"/>
    </format>
    <format dxfId="646">
      <pivotArea field="3" type="button" dataOnly="0" labelOnly="1" outline="0" axis="axisPage" fieldPosition="0"/>
    </format>
    <format dxfId="645">
      <pivotArea dataOnly="0" labelOnly="1" outline="0" fieldPosition="0">
        <references count="1">
          <reference field="3" count="0"/>
        </references>
      </pivotArea>
    </format>
    <format dxfId="644">
      <pivotArea field="3" type="button" dataOnly="0" labelOnly="1" outline="0" axis="axisPage" fieldPosition="0"/>
    </format>
    <format dxfId="643">
      <pivotArea dataOnly="0" labelOnly="1" outline="0" fieldPosition="0">
        <references count="1">
          <reference field="3" count="0"/>
        </references>
      </pivotArea>
    </format>
    <format dxfId="642">
      <pivotArea field="3" type="button" dataOnly="0" labelOnly="1" outline="0" axis="axisPage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AK105"/>
  <sheetViews>
    <sheetView tabSelected="1" view="pageBreakPreview" topLeftCell="B1" zoomScale="62" zoomScaleNormal="100" zoomScaleSheetLayoutView="62" workbookViewId="0">
      <selection activeCell="A10" sqref="A10"/>
    </sheetView>
  </sheetViews>
  <sheetFormatPr defaultRowHeight="15" outlineLevelCol="1"/>
  <cols>
    <col min="1" max="1" width="38.140625" hidden="1" customWidth="1" outlineLevel="1"/>
    <col min="2" max="2" width="42" customWidth="1" collapsed="1"/>
    <col min="3" max="3" width="42" customWidth="1"/>
    <col min="5" max="5" width="17.140625" style="138" customWidth="1"/>
    <col min="6" max="7" width="18" style="138" customWidth="1"/>
    <col min="8" max="8" width="19.85546875" style="138" customWidth="1"/>
    <col min="9" max="9" width="16" style="139" customWidth="1" collapsed="1"/>
    <col min="10" max="10" width="14.85546875" style="139" customWidth="1" collapsed="1"/>
    <col min="11" max="11" width="14.5703125" style="140" customWidth="1" collapsed="1"/>
    <col min="12" max="12" width="17.28515625" style="210" customWidth="1"/>
    <col min="13" max="13" width="15.140625" style="140" customWidth="1"/>
    <col min="14" max="14" width="15.7109375" style="140" customWidth="1" collapsed="1"/>
    <col min="15" max="15" width="14.85546875" style="140" customWidth="1" collapsed="1"/>
    <col min="16" max="16" width="17.28515625" style="210" customWidth="1"/>
    <col min="17" max="17" width="14.85546875" style="140" customWidth="1"/>
    <col min="18" max="18" width="15" style="140" customWidth="1" collapsed="1"/>
    <col min="19" max="19" width="16" style="140" customWidth="1" collapsed="1"/>
    <col min="20" max="20" width="16.7109375" style="210" customWidth="1"/>
    <col min="21" max="21" width="18.140625" style="216" customWidth="1"/>
    <col min="22" max="22" width="16.140625" style="215" customWidth="1"/>
    <col min="23" max="23" width="14.85546875" customWidth="1"/>
  </cols>
  <sheetData>
    <row r="1" spans="1:23" ht="23.25">
      <c r="Q1" s="250"/>
      <c r="R1" s="239"/>
    </row>
    <row r="2" spans="1:23" ht="23.25">
      <c r="B2" s="7" t="s">
        <v>1231</v>
      </c>
      <c r="M2" s="168"/>
      <c r="N2" s="168"/>
      <c r="P2" s="21"/>
      <c r="Q2" s="250"/>
      <c r="R2" s="240"/>
    </row>
    <row r="3" spans="1:23" ht="45.75" customHeight="1">
      <c r="B3" s="7" t="s">
        <v>1232</v>
      </c>
      <c r="M3" s="168"/>
      <c r="N3" s="168"/>
      <c r="P3" s="21"/>
      <c r="Q3" s="251"/>
      <c r="R3" s="234"/>
    </row>
    <row r="4" spans="1:23" ht="24.75" customHeight="1">
      <c r="B4" s="7"/>
      <c r="E4" s="207"/>
      <c r="F4" s="207"/>
      <c r="G4" s="207"/>
      <c r="H4" s="206"/>
      <c r="I4" s="207"/>
      <c r="J4" s="207"/>
      <c r="K4" s="207"/>
      <c r="L4" s="226"/>
      <c r="M4" s="207"/>
      <c r="N4" s="207"/>
      <c r="O4" s="207"/>
      <c r="P4" s="226"/>
      <c r="Q4" s="252"/>
      <c r="R4" s="235"/>
      <c r="S4" s="238"/>
      <c r="V4" s="238"/>
    </row>
    <row r="5" spans="1:23" ht="24.75" customHeight="1">
      <c r="B5" s="7"/>
      <c r="E5" s="207"/>
      <c r="F5" s="207"/>
      <c r="G5" s="207"/>
      <c r="H5" s="206"/>
      <c r="I5" s="207"/>
      <c r="J5" s="207"/>
      <c r="K5" s="207"/>
      <c r="L5" s="226"/>
      <c r="M5" s="207"/>
      <c r="N5" s="207"/>
      <c r="O5" s="207"/>
      <c r="P5" s="226"/>
      <c r="Q5" s="252"/>
      <c r="R5" s="235"/>
      <c r="S5" s="238"/>
      <c r="V5" s="238"/>
    </row>
    <row r="6" spans="1:23" ht="18.75">
      <c r="A6" s="12"/>
      <c r="B6" s="518" t="s">
        <v>593</v>
      </c>
      <c r="C6" s="520" t="s">
        <v>592</v>
      </c>
      <c r="D6" s="521" t="s">
        <v>354</v>
      </c>
      <c r="E6" s="141" t="s">
        <v>358</v>
      </c>
      <c r="F6" s="141" t="s">
        <v>359</v>
      </c>
      <c r="G6" s="141" t="s">
        <v>349</v>
      </c>
      <c r="H6" s="196" t="s">
        <v>362</v>
      </c>
      <c r="I6" s="136" t="s">
        <v>350</v>
      </c>
      <c r="J6" s="136" t="s">
        <v>360</v>
      </c>
      <c r="K6" s="136" t="s">
        <v>361</v>
      </c>
      <c r="L6" s="429" t="s">
        <v>363</v>
      </c>
      <c r="M6" s="136" t="s">
        <v>351</v>
      </c>
      <c r="N6" s="136" t="s">
        <v>352</v>
      </c>
      <c r="O6" s="136" t="s">
        <v>345</v>
      </c>
      <c r="P6" s="429" t="s">
        <v>364</v>
      </c>
      <c r="Q6" s="136" t="s">
        <v>346</v>
      </c>
      <c r="R6" s="136" t="s">
        <v>347</v>
      </c>
      <c r="S6" s="136" t="s">
        <v>348</v>
      </c>
      <c r="T6" s="137" t="s">
        <v>942</v>
      </c>
      <c r="U6" s="222"/>
      <c r="V6" s="228"/>
      <c r="W6" s="228"/>
    </row>
    <row r="7" spans="1:23" ht="18.75" customHeight="1">
      <c r="A7" s="12"/>
      <c r="B7" s="519"/>
      <c r="C7" s="520"/>
      <c r="D7" s="521"/>
      <c r="E7" s="141" t="s">
        <v>355</v>
      </c>
      <c r="F7" s="141" t="s">
        <v>355</v>
      </c>
      <c r="G7" s="141" t="s">
        <v>355</v>
      </c>
      <c r="H7" s="141" t="s">
        <v>355</v>
      </c>
      <c r="I7" s="136" t="s">
        <v>355</v>
      </c>
      <c r="J7" s="136" t="s">
        <v>355</v>
      </c>
      <c r="K7" s="136" t="s">
        <v>355</v>
      </c>
      <c r="L7" s="212" t="s">
        <v>355</v>
      </c>
      <c r="M7" s="136" t="s">
        <v>355</v>
      </c>
      <c r="N7" s="136" t="s">
        <v>355</v>
      </c>
      <c r="O7" s="136" t="s">
        <v>355</v>
      </c>
      <c r="P7" s="212" t="s">
        <v>355</v>
      </c>
      <c r="Q7" s="136" t="s">
        <v>355</v>
      </c>
      <c r="R7" s="136" t="s">
        <v>355</v>
      </c>
      <c r="S7" s="136" t="s">
        <v>355</v>
      </c>
      <c r="T7" s="212" t="s">
        <v>355</v>
      </c>
      <c r="U7" s="217"/>
      <c r="V7" s="217"/>
    </row>
    <row r="8" spans="1:23" ht="18.75">
      <c r="A8" s="10"/>
      <c r="B8" s="51" t="s">
        <v>380</v>
      </c>
      <c r="C8" s="51" t="s">
        <v>583</v>
      </c>
      <c r="D8" s="52" t="s">
        <v>343</v>
      </c>
      <c r="E8" s="144">
        <f>VLOOKUP($B8,'Свод. ст.'!$A:$R,2,0)</f>
        <v>315000</v>
      </c>
      <c r="F8" s="144">
        <f>VLOOKUP($B8,'Свод. ст.'!$A:$R,3,0)</f>
        <v>315000</v>
      </c>
      <c r="G8" s="144">
        <f>VLOOKUP($B8,'Свод. ст.'!$A:$R,4,0)</f>
        <v>315000</v>
      </c>
      <c r="H8" s="145">
        <f>E8+F8+G8</f>
        <v>945000</v>
      </c>
      <c r="I8" s="144">
        <f>VLOOKUP($B8,'Свод. ст.'!$A:$R,6,0)</f>
        <v>315000</v>
      </c>
      <c r="J8" s="144">
        <f>VLOOKUP($B8,'Свод. ст.'!$A:$R,7,0)</f>
        <v>315000</v>
      </c>
      <c r="K8" s="144">
        <f>VLOOKUP($B8,'Свод. ст.'!$A:$R,8,0)</f>
        <v>315000</v>
      </c>
      <c r="L8" s="145">
        <f>K8+J8+I8+H8</f>
        <v>1890000</v>
      </c>
      <c r="M8" s="144">
        <f>VLOOKUP($B8,'Свод. ст.'!$A:$R,10,0)</f>
        <v>315000</v>
      </c>
      <c r="N8" s="144">
        <f>VLOOKUP($B8,'Свод. ст.'!$A:$R,11,0)</f>
        <v>315000</v>
      </c>
      <c r="O8" s="144">
        <f>VLOOKUP($B8,'Свод. ст.'!$A:$R,12,0)</f>
        <v>315000</v>
      </c>
      <c r="P8" s="145">
        <f t="shared" ref="P8:P39" si="0">O8+N8+M8+L8</f>
        <v>2835000</v>
      </c>
      <c r="Q8" s="144">
        <f>VLOOKUP($B8,'Свод. ст.'!$A:$R,14,0)</f>
        <v>315000</v>
      </c>
      <c r="R8" s="144">
        <f>VLOOKUP($B8,'Свод. ст.'!$A:$R,15,0)</f>
        <v>315000</v>
      </c>
      <c r="S8" s="144">
        <f>VLOOKUP($B8,'Свод. ст.'!$A:$R,16,0)</f>
        <v>315000</v>
      </c>
      <c r="T8" s="145">
        <f t="shared" ref="T8:T39" si="1">S8+R8+Q8+P8</f>
        <v>3780000</v>
      </c>
      <c r="U8" s="217"/>
      <c r="V8" s="217"/>
    </row>
    <row r="9" spans="1:23" ht="18.75">
      <c r="A9" s="8"/>
      <c r="B9" s="53" t="s">
        <v>331</v>
      </c>
      <c r="C9" s="53" t="s">
        <v>470</v>
      </c>
      <c r="D9" s="54"/>
      <c r="E9" s="143"/>
      <c r="F9" s="143"/>
      <c r="G9" s="143"/>
      <c r="H9" s="145">
        <f t="shared" ref="H9:H82" si="2">E9+F9+G9</f>
        <v>0</v>
      </c>
      <c r="I9" s="143"/>
      <c r="J9" s="143"/>
      <c r="K9" s="143"/>
      <c r="L9" s="145">
        <f t="shared" ref="L9:L82" si="3">K9+J9+I9+H9</f>
        <v>0</v>
      </c>
      <c r="M9" s="143"/>
      <c r="N9" s="143"/>
      <c r="O9" s="143"/>
      <c r="P9" s="145">
        <f t="shared" si="0"/>
        <v>0</v>
      </c>
      <c r="Q9" s="143"/>
      <c r="R9" s="143"/>
      <c r="S9" s="143"/>
      <c r="T9" s="145">
        <f t="shared" si="1"/>
        <v>0</v>
      </c>
      <c r="U9" s="217"/>
      <c r="V9" s="217"/>
    </row>
    <row r="10" spans="1:23" ht="30.75">
      <c r="A10" s="8" t="str">
        <f>$B$8&amp;B10</f>
        <v>Выручка от реализации лотереи"6 из 40"</v>
      </c>
      <c r="B10" s="53" t="s">
        <v>86</v>
      </c>
      <c r="C10" s="53" t="s">
        <v>780</v>
      </c>
      <c r="D10" s="54" t="s">
        <v>343</v>
      </c>
      <c r="E10" s="143">
        <f>VLOOKUP($A10,'Свод. ст.-подст.'!$A:$T,4,0)</f>
        <v>200000</v>
      </c>
      <c r="F10" s="143">
        <f>VLOOKUP($A10,'Свод. ст.-подст.'!$A:$T,5,0)</f>
        <v>200000</v>
      </c>
      <c r="G10" s="143">
        <f>VLOOKUP($A10,'Свод. ст.-подст.'!$A:$T,6,0)</f>
        <v>200000</v>
      </c>
      <c r="H10" s="145">
        <f t="shared" si="2"/>
        <v>600000</v>
      </c>
      <c r="I10" s="143">
        <f>VLOOKUP($A10,'Свод. ст.-подст.'!$A:$T,8,0)</f>
        <v>200000</v>
      </c>
      <c r="J10" s="143">
        <f>VLOOKUP($A10,'Свод. ст.-подст.'!$A:$T,9,0)</f>
        <v>200000</v>
      </c>
      <c r="K10" s="143">
        <f>VLOOKUP($A10,'Свод. ст.-подст.'!$A:$T,10,0)</f>
        <v>200000</v>
      </c>
      <c r="L10" s="145">
        <f t="shared" si="3"/>
        <v>1200000</v>
      </c>
      <c r="M10" s="143">
        <f>VLOOKUP($A10,'Свод. ст.-подст.'!$A:$T,12,0)</f>
        <v>200000</v>
      </c>
      <c r="N10" s="143">
        <f>VLOOKUP($A10,'Свод. ст.-подст.'!$A:$T,13,0)</f>
        <v>200000</v>
      </c>
      <c r="O10" s="143">
        <f>VLOOKUP($A10,'Свод. ст.-подст.'!$A:$T,14,0)</f>
        <v>200000</v>
      </c>
      <c r="P10" s="145">
        <f t="shared" si="0"/>
        <v>1800000</v>
      </c>
      <c r="Q10" s="143">
        <f>VLOOKUP($A10,'Свод. ст.-подст.'!$A:$T,16,0)</f>
        <v>200000</v>
      </c>
      <c r="R10" s="143">
        <f>VLOOKUP($A10,'Свод. ст.-подст.'!$A:$T,17,0)</f>
        <v>200000</v>
      </c>
      <c r="S10" s="143">
        <f>VLOOKUP($A10,'Свод. ст.-подст.'!$A:$T,18,0)</f>
        <v>200000</v>
      </c>
      <c r="T10" s="145">
        <f t="shared" si="1"/>
        <v>2400000</v>
      </c>
      <c r="U10" s="217"/>
      <c r="V10" s="217"/>
    </row>
    <row r="11" spans="1:23" ht="30.75">
      <c r="A11" s="8" t="str">
        <f>$B$8&amp;B11</f>
        <v>Выручка от реализации лотереи"Джокер"</v>
      </c>
      <c r="B11" s="53" t="s">
        <v>601</v>
      </c>
      <c r="C11" s="53" t="s">
        <v>602</v>
      </c>
      <c r="D11" s="54" t="s">
        <v>343</v>
      </c>
      <c r="E11" s="143">
        <f>VLOOKUP($A11,'Свод. ст.-подст.'!$A:$T,4,0)</f>
        <v>100000</v>
      </c>
      <c r="F11" s="143">
        <f>VLOOKUP($A11,'Свод. ст.-подст.'!$A:$T,5,0)</f>
        <v>100000</v>
      </c>
      <c r="G11" s="143">
        <f>VLOOKUP($A11,'Свод. ст.-подст.'!$A:$T,6,0)</f>
        <v>100000</v>
      </c>
      <c r="H11" s="145">
        <f t="shared" si="2"/>
        <v>300000</v>
      </c>
      <c r="I11" s="143">
        <f>VLOOKUP($A11,'Свод. ст.-подст.'!$A:$T,8,0)</f>
        <v>100000</v>
      </c>
      <c r="J11" s="143">
        <f>VLOOKUP($A11,'Свод. ст.-подст.'!$A:$T,9,0)</f>
        <v>100000</v>
      </c>
      <c r="K11" s="143">
        <f>VLOOKUP($A11,'Свод. ст.-подст.'!$A:$T,10,0)</f>
        <v>100000</v>
      </c>
      <c r="L11" s="145">
        <f t="shared" si="3"/>
        <v>600000</v>
      </c>
      <c r="M11" s="143">
        <f>VLOOKUP($A11,'Свод. ст.-подст.'!$A:$T,12,0)</f>
        <v>100000</v>
      </c>
      <c r="N11" s="143">
        <f>VLOOKUP($A11,'Свод. ст.-подст.'!$A:$T,13,0)</f>
        <v>100000</v>
      </c>
      <c r="O11" s="143">
        <f>VLOOKUP($A11,'Свод. ст.-подст.'!$A:$T,14,0)</f>
        <v>100000</v>
      </c>
      <c r="P11" s="145">
        <f t="shared" si="0"/>
        <v>900000</v>
      </c>
      <c r="Q11" s="143">
        <f>VLOOKUP($A11,'Свод. ст.-подст.'!$A:$T,16,0)</f>
        <v>100000</v>
      </c>
      <c r="R11" s="143">
        <f>VLOOKUP($A11,'Свод. ст.-подст.'!$A:$T,17,0)</f>
        <v>100000</v>
      </c>
      <c r="S11" s="143">
        <f>VLOOKUP($A11,'Свод. ст.-подст.'!$A:$T,18,0)</f>
        <v>100000</v>
      </c>
      <c r="T11" s="145">
        <f t="shared" si="1"/>
        <v>1200000</v>
      </c>
      <c r="U11" s="217"/>
      <c r="V11" s="217"/>
    </row>
    <row r="12" spans="1:23" ht="30.75">
      <c r="A12" s="8" t="str">
        <f>$B$8&amp;B12</f>
        <v>Выручка от реализации лотереи"Счастливые сердца"</v>
      </c>
      <c r="B12" s="53" t="s">
        <v>85</v>
      </c>
      <c r="C12" s="53" t="s">
        <v>138</v>
      </c>
      <c r="D12" s="54" t="s">
        <v>343</v>
      </c>
      <c r="E12" s="143">
        <f>VLOOKUP($A12,'Свод. ст.-подст.'!$A:$T,4,0)</f>
        <v>10000</v>
      </c>
      <c r="F12" s="143">
        <f>VLOOKUP($A12,'Свод. ст.-подст.'!$A:$T,5,0)</f>
        <v>10000</v>
      </c>
      <c r="G12" s="143">
        <f>VLOOKUP($A12,'Свод. ст.-подст.'!$A:$T,6,0)</f>
        <v>10000</v>
      </c>
      <c r="H12" s="145">
        <f t="shared" si="2"/>
        <v>30000</v>
      </c>
      <c r="I12" s="143">
        <f>VLOOKUP($A12,'Свод. ст.-подст.'!$A:$T,8,0)</f>
        <v>10000</v>
      </c>
      <c r="J12" s="143">
        <f>VLOOKUP($A12,'Свод. ст.-подст.'!$A:$T,9,0)</f>
        <v>10000</v>
      </c>
      <c r="K12" s="143">
        <f>VLOOKUP($A12,'Свод. ст.-подст.'!$A:$T,10,0)</f>
        <v>10000</v>
      </c>
      <c r="L12" s="145">
        <f t="shared" si="3"/>
        <v>60000</v>
      </c>
      <c r="M12" s="143">
        <f>VLOOKUP($A12,'Свод. ст.-подст.'!$A:$T,12,0)</f>
        <v>10000</v>
      </c>
      <c r="N12" s="143">
        <f>VLOOKUP($A12,'Свод. ст.-подст.'!$A:$T,13,0)</f>
        <v>10000</v>
      </c>
      <c r="O12" s="143">
        <f>VLOOKUP($A12,'Свод. ст.-подст.'!$A:$T,14,0)</f>
        <v>10000</v>
      </c>
      <c r="P12" s="145">
        <f t="shared" si="0"/>
        <v>90000</v>
      </c>
      <c r="Q12" s="143">
        <f>VLOOKUP($A12,'Свод. ст.-подст.'!$A:$T,16,0)</f>
        <v>10000</v>
      </c>
      <c r="R12" s="143">
        <f>VLOOKUP($A12,'Свод. ст.-подст.'!$A:$T,17,0)</f>
        <v>10000</v>
      </c>
      <c r="S12" s="143">
        <f>VLOOKUP($A12,'Свод. ст.-подст.'!$A:$T,18,0)</f>
        <v>10000</v>
      </c>
      <c r="T12" s="145">
        <f t="shared" si="1"/>
        <v>120000</v>
      </c>
      <c r="U12" s="217"/>
      <c r="V12" s="217"/>
    </row>
    <row r="13" spans="1:23" ht="30.75">
      <c r="A13" s="8" t="str">
        <f>$B$8&amp;B13</f>
        <v>Выручка от реализации лотереи"SCRATCH 2011"</v>
      </c>
      <c r="B13" s="53" t="s">
        <v>882</v>
      </c>
      <c r="C13" s="53" t="s">
        <v>882</v>
      </c>
      <c r="D13" s="54" t="s">
        <v>343</v>
      </c>
      <c r="E13" s="143">
        <f>VLOOKUP($A13,'Свод. ст.-подст.'!$A:$T,4,0)</f>
        <v>5000</v>
      </c>
      <c r="F13" s="143">
        <f>VLOOKUP($A13,'Свод. ст.-подст.'!$A:$T,5,0)</f>
        <v>5000</v>
      </c>
      <c r="G13" s="143">
        <f>VLOOKUP($A13,'Свод. ст.-подст.'!$A:$T,6,0)</f>
        <v>5000</v>
      </c>
      <c r="H13" s="145">
        <f>E13+F13+G13</f>
        <v>15000</v>
      </c>
      <c r="I13" s="143">
        <f>VLOOKUP($A13,'Свод. ст.-подст.'!$A:$T,8,0)</f>
        <v>5000</v>
      </c>
      <c r="J13" s="143">
        <f>VLOOKUP($A13,'Свод. ст.-подст.'!$A:$T,9,0)</f>
        <v>5000</v>
      </c>
      <c r="K13" s="143">
        <f>VLOOKUP($A13,'Свод. ст.-подст.'!$A:$T,10,0)</f>
        <v>5000</v>
      </c>
      <c r="L13" s="145">
        <f>K13+J13+I13+H13</f>
        <v>30000</v>
      </c>
      <c r="M13" s="143">
        <f>VLOOKUP($A13,'Свод. ст.-подст.'!$A:$T,12,0)</f>
        <v>5000</v>
      </c>
      <c r="N13" s="143">
        <f>VLOOKUP($A13,'Свод. ст.-подст.'!$A:$T,13,0)</f>
        <v>5000</v>
      </c>
      <c r="O13" s="143">
        <f>VLOOKUP($A13,'Свод. ст.-подст.'!$A:$T,14,0)</f>
        <v>5000</v>
      </c>
      <c r="P13" s="145">
        <f t="shared" si="0"/>
        <v>45000</v>
      </c>
      <c r="Q13" s="143">
        <f>VLOOKUP($A13,'Свод. ст.-подст.'!$A:$T,16,0)</f>
        <v>5000</v>
      </c>
      <c r="R13" s="143">
        <f>VLOOKUP($A13,'Свод. ст.-подст.'!$A:$T,17,0)</f>
        <v>5000</v>
      </c>
      <c r="S13" s="143">
        <f>VLOOKUP($A13,'Свод. ст.-подст.'!$A:$T,18,0)</f>
        <v>5000</v>
      </c>
      <c r="T13" s="145">
        <f t="shared" si="1"/>
        <v>60000</v>
      </c>
      <c r="U13" s="217"/>
      <c r="V13" s="217"/>
    </row>
    <row r="14" spans="1:23" s="4" customFormat="1" ht="19.5" thickBot="1">
      <c r="A14" s="37"/>
      <c r="B14" s="431" t="s">
        <v>20</v>
      </c>
      <c r="C14" s="431" t="s">
        <v>116</v>
      </c>
      <c r="D14" s="432" t="s">
        <v>343</v>
      </c>
      <c r="E14" s="433">
        <f>VLOOKUP($B14,'Свод. ст.'!$A:$R,2,0)</f>
        <v>0</v>
      </c>
      <c r="F14" s="433">
        <f>VLOOKUP($B14,'Свод. ст.'!$A:$R,3,0)</f>
        <v>0</v>
      </c>
      <c r="G14" s="433">
        <f>VLOOKUP($B14,'Свод. ст.'!$A:$R,4,0)</f>
        <v>0</v>
      </c>
      <c r="H14" s="433">
        <f>E14+F14+G14</f>
        <v>0</v>
      </c>
      <c r="I14" s="433">
        <f>VLOOKUP($B14,'Свод. ст.'!$A:$R,6,0)</f>
        <v>0</v>
      </c>
      <c r="J14" s="433">
        <f>VLOOKUP($B14,'Свод. ст.'!$A:$R,7,0)</f>
        <v>0</v>
      </c>
      <c r="K14" s="433">
        <f>VLOOKUP($B14,'Свод. ст.'!$A:$R,8,0)</f>
        <v>0</v>
      </c>
      <c r="L14" s="433">
        <f>K14+J14+I14+H14</f>
        <v>0</v>
      </c>
      <c r="M14" s="433">
        <f>VLOOKUP($B14,'Свод. ст.'!$A:$R,10,0)</f>
        <v>0</v>
      </c>
      <c r="N14" s="433">
        <f>VLOOKUP($B14,'Свод. ст.'!$A:$R,11,0)</f>
        <v>0</v>
      </c>
      <c r="O14" s="433">
        <f>VLOOKUP($B14,'Свод. ст.'!$A:$R,12,0)</f>
        <v>0</v>
      </c>
      <c r="P14" s="433">
        <f t="shared" si="0"/>
        <v>0</v>
      </c>
      <c r="Q14" s="433">
        <f>VLOOKUP($B14,'Свод. ст.'!$A:$R,14,0)</f>
        <v>0</v>
      </c>
      <c r="R14" s="433">
        <f>VLOOKUP($B14,'Свод. ст.'!$A:$R,15,0)</f>
        <v>0</v>
      </c>
      <c r="S14" s="433">
        <f>VLOOKUP($B14,'Свод. ст.'!$A:$R,16,0)</f>
        <v>0</v>
      </c>
      <c r="T14" s="433">
        <f t="shared" si="1"/>
        <v>0</v>
      </c>
      <c r="U14" s="229"/>
      <c r="V14" s="232"/>
      <c r="W14" s="430"/>
    </row>
    <row r="15" spans="1:23" ht="38.25" thickTop="1">
      <c r="A15" s="8"/>
      <c r="B15" s="434" t="s">
        <v>865</v>
      </c>
      <c r="C15" s="434" t="s">
        <v>866</v>
      </c>
      <c r="D15" s="435" t="s">
        <v>343</v>
      </c>
      <c r="E15" s="436">
        <f>E16+E40+E62</f>
        <v>287400</v>
      </c>
      <c r="F15" s="436">
        <f>F16+F40+F62</f>
        <v>223400</v>
      </c>
      <c r="G15" s="436">
        <f>G16+G40+G62</f>
        <v>190100</v>
      </c>
      <c r="H15" s="437">
        <f t="shared" si="2"/>
        <v>700900</v>
      </c>
      <c r="I15" s="436">
        <f>I16+I40+I62</f>
        <v>250300</v>
      </c>
      <c r="J15" s="436">
        <f>J16+J40+J62</f>
        <v>236300</v>
      </c>
      <c r="K15" s="436">
        <f>K16+K40+K62</f>
        <v>190000</v>
      </c>
      <c r="L15" s="437">
        <f t="shared" si="3"/>
        <v>1377500</v>
      </c>
      <c r="M15" s="436">
        <f>M16+M40+M62</f>
        <v>195300</v>
      </c>
      <c r="N15" s="436">
        <f>N16+N40+N62</f>
        <v>290300</v>
      </c>
      <c r="O15" s="436">
        <f>O16+O40+O62</f>
        <v>190000</v>
      </c>
      <c r="P15" s="437">
        <f t="shared" si="0"/>
        <v>2053100</v>
      </c>
      <c r="Q15" s="436">
        <f>Q16+Q40+Q62</f>
        <v>216300</v>
      </c>
      <c r="R15" s="436">
        <f>R16+R40+R62</f>
        <v>270300</v>
      </c>
      <c r="S15" s="436">
        <f>S16+S40+S62</f>
        <v>190000</v>
      </c>
      <c r="T15" s="437">
        <f t="shared" si="1"/>
        <v>2729700</v>
      </c>
      <c r="U15" s="229"/>
      <c r="V15" s="230"/>
      <c r="W15" s="163"/>
    </row>
    <row r="16" spans="1:23" ht="18.75">
      <c r="A16" s="8"/>
      <c r="B16" s="133" t="s">
        <v>861</v>
      </c>
      <c r="C16" s="133" t="s">
        <v>862</v>
      </c>
      <c r="D16" s="73" t="s">
        <v>343</v>
      </c>
      <c r="E16" s="146">
        <f>E17+E23+E30</f>
        <v>213000</v>
      </c>
      <c r="F16" s="146">
        <f>F17+F23+F30</f>
        <v>189000</v>
      </c>
      <c r="G16" s="146">
        <f>G17+G23+G30</f>
        <v>189000</v>
      </c>
      <c r="H16" s="142">
        <f t="shared" si="2"/>
        <v>591000</v>
      </c>
      <c r="I16" s="146">
        <f>I17+I23+I30</f>
        <v>189000</v>
      </c>
      <c r="J16" s="146">
        <f>J17+J23+J30</f>
        <v>189000</v>
      </c>
      <c r="K16" s="146">
        <f>K17+K23+K30</f>
        <v>189000</v>
      </c>
      <c r="L16" s="211">
        <f t="shared" si="3"/>
        <v>1158000</v>
      </c>
      <c r="M16" s="146">
        <f>M17+M23+M30</f>
        <v>189000</v>
      </c>
      <c r="N16" s="146">
        <f>N17+N23+N30</f>
        <v>189000</v>
      </c>
      <c r="O16" s="146">
        <f>O17+O23+O30</f>
        <v>189000</v>
      </c>
      <c r="P16" s="211">
        <f t="shared" si="0"/>
        <v>1725000</v>
      </c>
      <c r="Q16" s="146">
        <f>Q17+Q23+Q30</f>
        <v>189000</v>
      </c>
      <c r="R16" s="146">
        <f>R17+R23+R30</f>
        <v>189000</v>
      </c>
      <c r="S16" s="146">
        <f>S17+S23+S30</f>
        <v>189000</v>
      </c>
      <c r="T16" s="211">
        <f t="shared" si="1"/>
        <v>2292000</v>
      </c>
      <c r="U16" s="229"/>
      <c r="V16" s="229"/>
      <c r="W16" s="231"/>
    </row>
    <row r="17" spans="1:23" s="1" customFormat="1" ht="18.75">
      <c r="A17" s="22"/>
      <c r="B17" s="52" t="s">
        <v>403</v>
      </c>
      <c r="C17" s="52" t="s">
        <v>155</v>
      </c>
      <c r="D17" s="52" t="s">
        <v>343</v>
      </c>
      <c r="E17" s="144">
        <f>VLOOKUP($B17,'Свод. ст.'!$A:$R,2,0)</f>
        <v>157500</v>
      </c>
      <c r="F17" s="144">
        <f>VLOOKUP($B17,'Свод. ст.'!$A:$R,3,0)</f>
        <v>157500</v>
      </c>
      <c r="G17" s="144">
        <f>VLOOKUP($B17,'Свод. ст.'!$A:$R,4,0)</f>
        <v>157500</v>
      </c>
      <c r="H17" s="145">
        <f t="shared" si="2"/>
        <v>472500</v>
      </c>
      <c r="I17" s="144">
        <f>VLOOKUP($B17,'Свод. ст.'!$A:$R,6,0)</f>
        <v>157500</v>
      </c>
      <c r="J17" s="144">
        <f>VLOOKUP($B17,'Свод. ст.'!$A:$R,7,0)</f>
        <v>157500</v>
      </c>
      <c r="K17" s="144">
        <f>VLOOKUP($B17,'Свод. ст.'!$A:$R,8,0)</f>
        <v>157500</v>
      </c>
      <c r="L17" s="145">
        <f t="shared" si="3"/>
        <v>945000</v>
      </c>
      <c r="M17" s="144">
        <f>VLOOKUP($B17,'Свод. ст.'!$A:$R,10,0)</f>
        <v>157500</v>
      </c>
      <c r="N17" s="144">
        <f>VLOOKUP($B17,'Свод. ст.'!$A:$R,11,0)</f>
        <v>157500</v>
      </c>
      <c r="O17" s="144">
        <f>VLOOKUP($B17,'Свод. ст.'!$A:$R,12,0)</f>
        <v>157500</v>
      </c>
      <c r="P17" s="145">
        <f t="shared" si="0"/>
        <v>1417500</v>
      </c>
      <c r="Q17" s="144">
        <f>VLOOKUP($B17,'Свод. ст.'!$A:$R,14,0)</f>
        <v>157500</v>
      </c>
      <c r="R17" s="144">
        <f>VLOOKUP($B17,'Свод. ст.'!$A:$R,15,0)</f>
        <v>157500</v>
      </c>
      <c r="S17" s="144">
        <f>VLOOKUP($B17,'Свод. ст.'!$A:$R,16,0)</f>
        <v>157500</v>
      </c>
      <c r="T17" s="145">
        <f t="shared" si="1"/>
        <v>1890000</v>
      </c>
      <c r="U17" s="229"/>
      <c r="V17" s="229"/>
      <c r="W17" s="231"/>
    </row>
    <row r="18" spans="1:23" ht="18.75">
      <c r="A18" s="8"/>
      <c r="B18" s="53" t="s">
        <v>331</v>
      </c>
      <c r="C18" s="53" t="s">
        <v>470</v>
      </c>
      <c r="D18" s="54"/>
      <c r="E18" s="143"/>
      <c r="F18" s="143"/>
      <c r="G18" s="143"/>
      <c r="H18" s="145">
        <f t="shared" si="2"/>
        <v>0</v>
      </c>
      <c r="I18" s="143"/>
      <c r="J18" s="143"/>
      <c r="K18" s="143"/>
      <c r="L18" s="145">
        <f t="shared" si="3"/>
        <v>0</v>
      </c>
      <c r="M18" s="143"/>
      <c r="N18" s="143"/>
      <c r="O18" s="143"/>
      <c r="P18" s="145">
        <f t="shared" si="0"/>
        <v>0</v>
      </c>
      <c r="Q18" s="143"/>
      <c r="R18" s="143"/>
      <c r="S18" s="143"/>
      <c r="T18" s="145">
        <f t="shared" si="1"/>
        <v>0</v>
      </c>
      <c r="U18" s="229"/>
      <c r="V18" s="229"/>
      <c r="W18" s="231"/>
    </row>
    <row r="19" spans="1:23" ht="18.75">
      <c r="A19" s="8" t="str">
        <f>B$17&amp;B19</f>
        <v>Призовой фонд лотереи"6 из 40"</v>
      </c>
      <c r="B19" s="53" t="s">
        <v>86</v>
      </c>
      <c r="C19" s="53" t="s">
        <v>780</v>
      </c>
      <c r="D19" s="54" t="s">
        <v>343</v>
      </c>
      <c r="E19" s="143">
        <f>VLOOKUP($A19,'Свод. ст.-подст.'!$A:$T,4,0)</f>
        <v>100000</v>
      </c>
      <c r="F19" s="143">
        <f>VLOOKUP($A19,'Свод. ст.-подст.'!$A:$T,5,0)</f>
        <v>100000</v>
      </c>
      <c r="G19" s="143">
        <f>VLOOKUP($A19,'Свод. ст.-подст.'!$A:$T,6,0)</f>
        <v>100000</v>
      </c>
      <c r="H19" s="145">
        <f t="shared" si="2"/>
        <v>300000</v>
      </c>
      <c r="I19" s="143">
        <f>VLOOKUP($A19,'Свод. ст.-подст.'!$A:$T,8,0)</f>
        <v>100000</v>
      </c>
      <c r="J19" s="143">
        <f>VLOOKUP($A19,'Свод. ст.-подст.'!$A:$T,9,0)</f>
        <v>100000</v>
      </c>
      <c r="K19" s="143">
        <f>VLOOKUP($A19,'Свод. ст.-подст.'!$A:$T,10,0)</f>
        <v>100000</v>
      </c>
      <c r="L19" s="145">
        <f t="shared" si="3"/>
        <v>600000</v>
      </c>
      <c r="M19" s="143">
        <f>VLOOKUP($A19,'Свод. ст.-подст.'!$A:$T,12,0)</f>
        <v>100000</v>
      </c>
      <c r="N19" s="143">
        <f>VLOOKUP($A19,'Свод. ст.-подст.'!$A:$T,13,0)</f>
        <v>100000</v>
      </c>
      <c r="O19" s="143">
        <f>VLOOKUP($A19,'Свод. ст.-подст.'!$A:$T,14,0)</f>
        <v>100000</v>
      </c>
      <c r="P19" s="145">
        <f t="shared" si="0"/>
        <v>900000</v>
      </c>
      <c r="Q19" s="143">
        <f>VLOOKUP($A19,'Свод. ст.-подст.'!$A:$T,16,0)</f>
        <v>100000</v>
      </c>
      <c r="R19" s="143">
        <f>VLOOKUP($A19,'Свод. ст.-подст.'!$A:$T,17,0)</f>
        <v>100000</v>
      </c>
      <c r="S19" s="143">
        <f>VLOOKUP($A19,'Свод. ст.-подст.'!$A:$T,18,0)</f>
        <v>100000</v>
      </c>
      <c r="T19" s="145">
        <f t="shared" si="1"/>
        <v>1200000</v>
      </c>
      <c r="U19" s="229"/>
      <c r="V19" s="229"/>
      <c r="W19" s="231"/>
    </row>
    <row r="20" spans="1:23" ht="18.75">
      <c r="A20" s="8" t="str">
        <f>B$17&amp;B20</f>
        <v>Призовой фонд лотереи"Джокер"</v>
      </c>
      <c r="B20" s="53" t="s">
        <v>601</v>
      </c>
      <c r="C20" s="53" t="s">
        <v>602</v>
      </c>
      <c r="D20" s="54" t="s">
        <v>343</v>
      </c>
      <c r="E20" s="143">
        <f>VLOOKUP($A20,'Свод. ст.-подст.'!$A:$T,4,0)</f>
        <v>50000</v>
      </c>
      <c r="F20" s="143">
        <f>VLOOKUP($A20,'Свод. ст.-подст.'!$A:$T,5,0)</f>
        <v>50000</v>
      </c>
      <c r="G20" s="143">
        <f>VLOOKUP($A20,'Свод. ст.-подст.'!$A:$T,6,0)</f>
        <v>50000</v>
      </c>
      <c r="H20" s="145">
        <f t="shared" si="2"/>
        <v>150000</v>
      </c>
      <c r="I20" s="143">
        <f>VLOOKUP($A20,'Свод. ст.-подст.'!$A:$T,8,0)</f>
        <v>50000</v>
      </c>
      <c r="J20" s="143">
        <f>VLOOKUP($A20,'Свод. ст.-подст.'!$A:$T,9,0)</f>
        <v>50000</v>
      </c>
      <c r="K20" s="143">
        <f>VLOOKUP($A20,'Свод. ст.-подст.'!$A:$T,10,0)</f>
        <v>50000</v>
      </c>
      <c r="L20" s="145">
        <f t="shared" si="3"/>
        <v>300000</v>
      </c>
      <c r="M20" s="143">
        <f>VLOOKUP($A20,'Свод. ст.-подст.'!$A:$T,12,0)</f>
        <v>50000</v>
      </c>
      <c r="N20" s="143">
        <f>VLOOKUP($A20,'Свод. ст.-подст.'!$A:$T,13,0)</f>
        <v>50000</v>
      </c>
      <c r="O20" s="143">
        <f>VLOOKUP($A20,'Свод. ст.-подст.'!$A:$T,14,0)</f>
        <v>50000</v>
      </c>
      <c r="P20" s="145">
        <f t="shared" si="0"/>
        <v>450000</v>
      </c>
      <c r="Q20" s="143">
        <f>VLOOKUP($A20,'Свод. ст.-подст.'!$A:$T,16,0)</f>
        <v>50000</v>
      </c>
      <c r="R20" s="143">
        <f>VLOOKUP($A20,'Свод. ст.-подст.'!$A:$T,17,0)</f>
        <v>50000</v>
      </c>
      <c r="S20" s="143">
        <f>VLOOKUP($A20,'Свод. ст.-подст.'!$A:$T,18,0)</f>
        <v>50000</v>
      </c>
      <c r="T20" s="145">
        <f t="shared" si="1"/>
        <v>600000</v>
      </c>
      <c r="U20" s="229"/>
      <c r="V20" s="229"/>
      <c r="W20" s="231"/>
    </row>
    <row r="21" spans="1:23" ht="30.75">
      <c r="A21" s="8" t="str">
        <f>B$17&amp;B21</f>
        <v>Призовой фонд лотереи"Счастливые сердца"</v>
      </c>
      <c r="B21" s="53" t="s">
        <v>85</v>
      </c>
      <c r="C21" s="53" t="s">
        <v>138</v>
      </c>
      <c r="D21" s="54" t="s">
        <v>343</v>
      </c>
      <c r="E21" s="143">
        <f>VLOOKUP($A21,'Свод. ст.-подст.'!$A:$T,4,0)</f>
        <v>5000</v>
      </c>
      <c r="F21" s="143">
        <f>VLOOKUP($A21,'Свод. ст.-подст.'!$A:$T,5,0)</f>
        <v>5000</v>
      </c>
      <c r="G21" s="143">
        <f>VLOOKUP($A21,'Свод. ст.-подст.'!$A:$T,6,0)</f>
        <v>5000</v>
      </c>
      <c r="H21" s="145">
        <f t="shared" si="2"/>
        <v>15000</v>
      </c>
      <c r="I21" s="143">
        <f>VLOOKUP($A21,'Свод. ст.-подст.'!$A:$T,8,0)</f>
        <v>5000</v>
      </c>
      <c r="J21" s="143">
        <f>VLOOKUP($A21,'Свод. ст.-подст.'!$A:$T,9,0)</f>
        <v>5000</v>
      </c>
      <c r="K21" s="143">
        <f>VLOOKUP($A21,'Свод. ст.-подст.'!$A:$T,10,0)</f>
        <v>5000</v>
      </c>
      <c r="L21" s="145">
        <f t="shared" si="3"/>
        <v>30000</v>
      </c>
      <c r="M21" s="143">
        <f>VLOOKUP($A21,'Свод. ст.-подст.'!$A:$T,12,0)</f>
        <v>5000</v>
      </c>
      <c r="N21" s="143">
        <f>VLOOKUP($A21,'Свод. ст.-подст.'!$A:$T,13,0)</f>
        <v>5000</v>
      </c>
      <c r="O21" s="143">
        <f>VLOOKUP($A21,'Свод. ст.-подст.'!$A:$T,14,0)</f>
        <v>5000</v>
      </c>
      <c r="P21" s="145">
        <f t="shared" si="0"/>
        <v>45000</v>
      </c>
      <c r="Q21" s="143">
        <f>VLOOKUP($A21,'Свод. ст.-подст.'!$A:$T,16,0)</f>
        <v>5000</v>
      </c>
      <c r="R21" s="143">
        <f>VLOOKUP($A21,'Свод. ст.-подст.'!$A:$T,17,0)</f>
        <v>5000</v>
      </c>
      <c r="S21" s="143">
        <f>VLOOKUP($A21,'Свод. ст.-подст.'!$A:$T,18,0)</f>
        <v>5000</v>
      </c>
      <c r="T21" s="145">
        <f t="shared" si="1"/>
        <v>60000</v>
      </c>
      <c r="U21" s="229"/>
      <c r="V21" s="229"/>
      <c r="W21" s="231"/>
    </row>
    <row r="22" spans="1:23" ht="30.75">
      <c r="A22" s="8" t="str">
        <f>B$17&amp;B22</f>
        <v>Призовой фонд лотереи"SCRATCH 2011"</v>
      </c>
      <c r="B22" s="53" t="s">
        <v>882</v>
      </c>
      <c r="C22" s="53" t="s">
        <v>882</v>
      </c>
      <c r="D22" s="54" t="s">
        <v>343</v>
      </c>
      <c r="E22" s="143">
        <f>VLOOKUP($A22,'Свод. ст.-подст.'!$A:$T,4,0)</f>
        <v>2500</v>
      </c>
      <c r="F22" s="143">
        <f>VLOOKUP($A22,'Свод. ст.-подст.'!$A:$T,5,0)</f>
        <v>2500</v>
      </c>
      <c r="G22" s="143">
        <f>VLOOKUP($A22,'Свод. ст.-подст.'!$A:$T,6,0)</f>
        <v>2500</v>
      </c>
      <c r="H22" s="145">
        <f>E22+F22+G22</f>
        <v>7500</v>
      </c>
      <c r="I22" s="143">
        <f>VLOOKUP($A22,'Свод. ст.-подст.'!$A:$T,8,0)</f>
        <v>2500</v>
      </c>
      <c r="J22" s="143">
        <f>VLOOKUP($A22,'Свод. ст.-подст.'!$A:$T,9,0)</f>
        <v>2500</v>
      </c>
      <c r="K22" s="143">
        <f>VLOOKUP($A22,'Свод. ст.-подст.'!$A:$T,10,0)</f>
        <v>2500</v>
      </c>
      <c r="L22" s="145">
        <f>K22+J22+I22+H22</f>
        <v>15000</v>
      </c>
      <c r="M22" s="143">
        <f>VLOOKUP($A22,'Свод. ст.-подст.'!$A:$T,12,0)</f>
        <v>2500</v>
      </c>
      <c r="N22" s="143">
        <f>VLOOKUP($A22,'Свод. ст.-подст.'!$A:$T,13,0)</f>
        <v>2500</v>
      </c>
      <c r="O22" s="143">
        <f>VLOOKUP($A22,'Свод. ст.-подст.'!$A:$T,14,0)</f>
        <v>2500</v>
      </c>
      <c r="P22" s="145">
        <f t="shared" si="0"/>
        <v>22500</v>
      </c>
      <c r="Q22" s="143">
        <f>VLOOKUP($A22,'Свод. ст.-подст.'!$A:$T,16,0)</f>
        <v>2500</v>
      </c>
      <c r="R22" s="143">
        <f>VLOOKUP($A22,'Свод. ст.-подст.'!$A:$T,17,0)</f>
        <v>2500</v>
      </c>
      <c r="S22" s="143">
        <f>VLOOKUP($A22,'Свод. ст.-подст.'!$A:$T,18,0)</f>
        <v>2500</v>
      </c>
      <c r="T22" s="145">
        <f t="shared" si="1"/>
        <v>30000</v>
      </c>
      <c r="U22" s="229"/>
      <c r="V22" s="229"/>
      <c r="W22" s="231"/>
    </row>
    <row r="23" spans="1:23" s="1" customFormat="1" ht="18.75">
      <c r="A23" s="22"/>
      <c r="B23" s="52" t="s">
        <v>399</v>
      </c>
      <c r="C23" s="52" t="s">
        <v>148</v>
      </c>
      <c r="D23" s="52" t="s">
        <v>343</v>
      </c>
      <c r="E23" s="144">
        <f>VLOOKUP($B23,'Свод. ст.'!$A:$R,2,0)</f>
        <v>31500</v>
      </c>
      <c r="F23" s="144">
        <f>VLOOKUP($B23,'Свод. ст.'!$A:$R,3,0)</f>
        <v>31500</v>
      </c>
      <c r="G23" s="144">
        <f>VLOOKUP($B23,'Свод. ст.'!$A:$R,4,0)</f>
        <v>31500</v>
      </c>
      <c r="H23" s="145">
        <f t="shared" si="2"/>
        <v>94500</v>
      </c>
      <c r="I23" s="144">
        <f>VLOOKUP($B23,'Свод. ст.'!$A:$R,6,0)</f>
        <v>31500</v>
      </c>
      <c r="J23" s="144">
        <f>VLOOKUP($B23,'Свод. ст.'!$A:$R,7,0)</f>
        <v>31500</v>
      </c>
      <c r="K23" s="144">
        <f>VLOOKUP($B23,'Свод. ст.'!$A:$R,8,0)</f>
        <v>31500</v>
      </c>
      <c r="L23" s="145">
        <f t="shared" si="3"/>
        <v>189000</v>
      </c>
      <c r="M23" s="144">
        <f>VLOOKUP($B23,'Свод. ст.'!$A:$R,10,0)</f>
        <v>31500</v>
      </c>
      <c r="N23" s="144">
        <f>VLOOKUP($B23,'Свод. ст.'!$A:$R,11,0)</f>
        <v>31500</v>
      </c>
      <c r="O23" s="144">
        <f>VLOOKUP($B23,'Свод. ст.'!$A:$R,12,0)</f>
        <v>31500</v>
      </c>
      <c r="P23" s="145">
        <f t="shared" si="0"/>
        <v>283500</v>
      </c>
      <c r="Q23" s="144">
        <f>VLOOKUP($B23,'Свод. ст.'!$A:$R,14,0)</f>
        <v>31500</v>
      </c>
      <c r="R23" s="144">
        <f>VLOOKUP($B23,'Свод. ст.'!$A:$R,15,0)</f>
        <v>31500</v>
      </c>
      <c r="S23" s="144">
        <f>VLOOKUP($B23,'Свод. ст.'!$A:$R,16,0)</f>
        <v>31500</v>
      </c>
      <c r="T23" s="145">
        <f t="shared" si="1"/>
        <v>378000</v>
      </c>
      <c r="U23" s="229"/>
      <c r="V23" s="229"/>
      <c r="W23" s="231"/>
    </row>
    <row r="24" spans="1:23" ht="18.75">
      <c r="A24" s="8"/>
      <c r="B24" s="53" t="s">
        <v>331</v>
      </c>
      <c r="C24" s="53" t="s">
        <v>470</v>
      </c>
      <c r="D24" s="54"/>
      <c r="E24" s="143"/>
      <c r="F24" s="143"/>
      <c r="G24" s="143"/>
      <c r="H24" s="145">
        <f t="shared" si="2"/>
        <v>0</v>
      </c>
      <c r="I24" s="143"/>
      <c r="J24" s="143"/>
      <c r="K24" s="143"/>
      <c r="L24" s="145">
        <f t="shared" si="3"/>
        <v>0</v>
      </c>
      <c r="M24" s="143"/>
      <c r="N24" s="143"/>
      <c r="O24" s="143"/>
      <c r="P24" s="145">
        <f t="shared" si="0"/>
        <v>0</v>
      </c>
      <c r="Q24" s="143"/>
      <c r="R24" s="143"/>
      <c r="S24" s="143"/>
      <c r="T24" s="145">
        <f t="shared" si="1"/>
        <v>0</v>
      </c>
      <c r="U24" s="229"/>
      <c r="V24" s="229"/>
      <c r="W24" s="231"/>
    </row>
    <row r="25" spans="1:23" ht="30.75">
      <c r="A25" s="8" t="str">
        <f>$B$23&amp;B25</f>
        <v>Целевые отчисления от лотереи"6 из 40"</v>
      </c>
      <c r="B25" s="53" t="s">
        <v>86</v>
      </c>
      <c r="C25" s="53" t="s">
        <v>780</v>
      </c>
      <c r="D25" s="54" t="s">
        <v>343</v>
      </c>
      <c r="E25" s="143">
        <f>VLOOKUP($A25,'Свод. ст.-подст.'!$A:$T,4,0)</f>
        <v>20000</v>
      </c>
      <c r="F25" s="143">
        <f>VLOOKUP($A25,'Свод. ст.-подст.'!$A:$T,5,0)</f>
        <v>20000</v>
      </c>
      <c r="G25" s="143">
        <f>VLOOKUP($A25,'Свод. ст.-подст.'!$A:$T,6,0)</f>
        <v>20000</v>
      </c>
      <c r="H25" s="145">
        <f t="shared" si="2"/>
        <v>60000</v>
      </c>
      <c r="I25" s="143">
        <f>VLOOKUP($A25,'Свод. ст.-подст.'!$A:$T,8,0)</f>
        <v>20000</v>
      </c>
      <c r="J25" s="143">
        <f>VLOOKUP($A25,'Свод. ст.-подст.'!$A:$T,9,0)</f>
        <v>20000</v>
      </c>
      <c r="K25" s="143">
        <f>VLOOKUP($A25,'Свод. ст.-подст.'!$A:$T,10,0)</f>
        <v>20000</v>
      </c>
      <c r="L25" s="145">
        <f t="shared" si="3"/>
        <v>120000</v>
      </c>
      <c r="M25" s="143">
        <f>VLOOKUP($A25,'Свод. ст.-подст.'!$A:$T,12,0)</f>
        <v>20000</v>
      </c>
      <c r="N25" s="143">
        <f>VLOOKUP($A25,'Свод. ст.-подст.'!$A:$T,13,0)</f>
        <v>20000</v>
      </c>
      <c r="O25" s="143">
        <f>VLOOKUP($A25,'Свод. ст.-подст.'!$A:$T,14,0)</f>
        <v>20000</v>
      </c>
      <c r="P25" s="145">
        <f t="shared" si="0"/>
        <v>180000</v>
      </c>
      <c r="Q25" s="143">
        <f>VLOOKUP($A25,'Свод. ст.-подст.'!$A:$T,16,0)</f>
        <v>20000</v>
      </c>
      <c r="R25" s="143">
        <f>VLOOKUP($A25,'Свод. ст.-подст.'!$A:$T,17,0)</f>
        <v>20000</v>
      </c>
      <c r="S25" s="143">
        <f>VLOOKUP($A25,'Свод. ст.-подст.'!$A:$T,18,0)</f>
        <v>20000</v>
      </c>
      <c r="T25" s="145">
        <f t="shared" si="1"/>
        <v>240000</v>
      </c>
      <c r="U25" s="229"/>
      <c r="V25" s="229"/>
      <c r="W25" s="231"/>
    </row>
    <row r="26" spans="1:23" ht="30.75">
      <c r="A26" s="8" t="str">
        <f>$B$23&amp;B26</f>
        <v>Целевые отчисления от лотереи"6 из 40" бесплатные ставки</v>
      </c>
      <c r="B26" s="53" t="s">
        <v>867</v>
      </c>
      <c r="C26" s="53" t="s">
        <v>868</v>
      </c>
      <c r="D26" s="54" t="s">
        <v>343</v>
      </c>
      <c r="E26" s="143">
        <f>VLOOKUP($A26,'Свод. ст.-подст.'!$A:$T,4,0)</f>
        <v>0</v>
      </c>
      <c r="F26" s="143">
        <f>VLOOKUP($A26,'Свод. ст.-подст.'!$A:$T,5,0)</f>
        <v>0</v>
      </c>
      <c r="G26" s="143">
        <f>VLOOKUP($A26,'Свод. ст.-подст.'!$A:$T,6,0)</f>
        <v>0</v>
      </c>
      <c r="H26" s="145">
        <f>E26+F26+G26</f>
        <v>0</v>
      </c>
      <c r="I26" s="143">
        <f>VLOOKUP($A26,'Свод. ст.-подст.'!$A:$T,8,0)</f>
        <v>0</v>
      </c>
      <c r="J26" s="143">
        <f>VLOOKUP($A26,'Свод. ст.-подст.'!$A:$T,9,0)</f>
        <v>0</v>
      </c>
      <c r="K26" s="143">
        <f>VLOOKUP($A26,'Свод. ст.-подст.'!$A:$T,10,0)</f>
        <v>0</v>
      </c>
      <c r="L26" s="145">
        <f>K26+J26+I26+H26</f>
        <v>0</v>
      </c>
      <c r="M26" s="143">
        <f>VLOOKUP($A26,'Свод. ст.-подст.'!$A:$T,12,0)</f>
        <v>0</v>
      </c>
      <c r="N26" s="143">
        <f>VLOOKUP($A26,'Свод. ст.-подст.'!$A:$T,13,0)</f>
        <v>0</v>
      </c>
      <c r="O26" s="143">
        <f>VLOOKUP($A26,'Свод. ст.-подст.'!$A:$T,14,0)</f>
        <v>0</v>
      </c>
      <c r="P26" s="145">
        <f t="shared" si="0"/>
        <v>0</v>
      </c>
      <c r="Q26" s="143">
        <f>VLOOKUP($A26,'Свод. ст.-подст.'!$A:$T,16,0)</f>
        <v>0</v>
      </c>
      <c r="R26" s="143">
        <f>VLOOKUP($A26,'Свод. ст.-подст.'!$A:$T,17,0)</f>
        <v>0</v>
      </c>
      <c r="S26" s="143">
        <f>VLOOKUP($A26,'Свод. ст.-подст.'!$A:$T,18,0)</f>
        <v>0</v>
      </c>
      <c r="T26" s="145">
        <f t="shared" si="1"/>
        <v>0</v>
      </c>
      <c r="U26" s="229"/>
      <c r="V26" s="229"/>
      <c r="W26" s="231"/>
    </row>
    <row r="27" spans="1:23" ht="30.75">
      <c r="A27" s="8" t="str">
        <f>$B$23&amp;B27</f>
        <v>Целевые отчисления от лотереи"Джокер"</v>
      </c>
      <c r="B27" s="53" t="s">
        <v>601</v>
      </c>
      <c r="C27" s="53" t="s">
        <v>602</v>
      </c>
      <c r="D27" s="54" t="s">
        <v>343</v>
      </c>
      <c r="E27" s="143">
        <f>VLOOKUP($A27,'Свод. ст.-подст.'!$A:$T,4,0)</f>
        <v>10000</v>
      </c>
      <c r="F27" s="143">
        <f>VLOOKUP($A27,'Свод. ст.-подст.'!$A:$T,5,0)</f>
        <v>10000</v>
      </c>
      <c r="G27" s="143">
        <f>VLOOKUP($A27,'Свод. ст.-подст.'!$A:$T,6,0)</f>
        <v>10000</v>
      </c>
      <c r="H27" s="145">
        <f t="shared" si="2"/>
        <v>30000</v>
      </c>
      <c r="I27" s="143">
        <f>VLOOKUP($A27,'Свод. ст.-подст.'!$A:$T,8,0)</f>
        <v>10000</v>
      </c>
      <c r="J27" s="143">
        <f>VLOOKUP($A27,'Свод. ст.-подст.'!$A:$T,9,0)</f>
        <v>10000</v>
      </c>
      <c r="K27" s="143">
        <f>VLOOKUP($A27,'Свод. ст.-подст.'!$A:$T,10,0)</f>
        <v>10000</v>
      </c>
      <c r="L27" s="145">
        <f t="shared" si="3"/>
        <v>60000</v>
      </c>
      <c r="M27" s="143">
        <f>VLOOKUP($A27,'Свод. ст.-подст.'!$A:$T,12,0)</f>
        <v>10000</v>
      </c>
      <c r="N27" s="143">
        <f>VLOOKUP($A27,'Свод. ст.-подст.'!$A:$T,13,0)</f>
        <v>10000</v>
      </c>
      <c r="O27" s="143">
        <f>VLOOKUP($A27,'Свод. ст.-подст.'!$A:$T,14,0)</f>
        <v>10000</v>
      </c>
      <c r="P27" s="145">
        <f t="shared" si="0"/>
        <v>90000</v>
      </c>
      <c r="Q27" s="143">
        <f>VLOOKUP($A27,'Свод. ст.-подст.'!$A:$T,16,0)</f>
        <v>10000</v>
      </c>
      <c r="R27" s="143">
        <f>VLOOKUP($A27,'Свод. ст.-подст.'!$A:$T,17,0)</f>
        <v>10000</v>
      </c>
      <c r="S27" s="143">
        <f>VLOOKUP($A27,'Свод. ст.-подст.'!$A:$T,18,0)</f>
        <v>10000</v>
      </c>
      <c r="T27" s="145">
        <f t="shared" si="1"/>
        <v>120000</v>
      </c>
      <c r="U27" s="229"/>
      <c r="V27" s="229"/>
      <c r="W27" s="231"/>
    </row>
    <row r="28" spans="1:23" ht="30.75">
      <c r="A28" s="8" t="str">
        <f>$B$23&amp;B28</f>
        <v>Целевые отчисления от лотереи"Счастливые сердца"</v>
      </c>
      <c r="B28" s="53" t="s">
        <v>85</v>
      </c>
      <c r="C28" s="53" t="s">
        <v>138</v>
      </c>
      <c r="D28" s="54" t="s">
        <v>343</v>
      </c>
      <c r="E28" s="143">
        <f>VLOOKUP($A28,'Свод. ст.-подст.'!$A:$T,4,0)</f>
        <v>1000</v>
      </c>
      <c r="F28" s="143">
        <f>VLOOKUP($A28,'Свод. ст.-подст.'!$A:$T,5,0)</f>
        <v>1000</v>
      </c>
      <c r="G28" s="143">
        <f>VLOOKUP($A28,'Свод. ст.-подст.'!$A:$T,6,0)</f>
        <v>1000</v>
      </c>
      <c r="H28" s="145">
        <f t="shared" si="2"/>
        <v>3000</v>
      </c>
      <c r="I28" s="143">
        <f>VLOOKUP($A28,'Свод. ст.-подст.'!$A:$T,8,0)</f>
        <v>1000</v>
      </c>
      <c r="J28" s="143">
        <f>VLOOKUP($A28,'Свод. ст.-подст.'!$A:$T,9,0)</f>
        <v>1000</v>
      </c>
      <c r="K28" s="143">
        <f>VLOOKUP($A28,'Свод. ст.-подст.'!$A:$T,10,0)</f>
        <v>1000</v>
      </c>
      <c r="L28" s="145">
        <f t="shared" si="3"/>
        <v>6000</v>
      </c>
      <c r="M28" s="143">
        <f>VLOOKUP($A28,'Свод. ст.-подст.'!$A:$T,12,0)</f>
        <v>1000</v>
      </c>
      <c r="N28" s="143">
        <f>VLOOKUP($A28,'Свод. ст.-подст.'!$A:$T,13,0)</f>
        <v>1000</v>
      </c>
      <c r="O28" s="143">
        <f>VLOOKUP($A28,'Свод. ст.-подст.'!$A:$T,14,0)</f>
        <v>1000</v>
      </c>
      <c r="P28" s="145">
        <f t="shared" si="0"/>
        <v>9000</v>
      </c>
      <c r="Q28" s="143">
        <f>VLOOKUP($A28,'Свод. ст.-подст.'!$A:$T,16,0)</f>
        <v>1000</v>
      </c>
      <c r="R28" s="143">
        <f>VLOOKUP($A28,'Свод. ст.-подст.'!$A:$T,17,0)</f>
        <v>1000</v>
      </c>
      <c r="S28" s="143">
        <f>VLOOKUP($A28,'Свод. ст.-подст.'!$A:$T,18,0)</f>
        <v>1000</v>
      </c>
      <c r="T28" s="145">
        <f t="shared" si="1"/>
        <v>12000</v>
      </c>
      <c r="U28" s="229"/>
      <c r="V28" s="229"/>
      <c r="W28" s="231"/>
    </row>
    <row r="29" spans="1:23" ht="30.75">
      <c r="A29" s="8" t="str">
        <f>$B$23&amp;B29</f>
        <v>Целевые отчисления от лотереи"SCRATCH 2011"</v>
      </c>
      <c r="B29" s="53" t="s">
        <v>882</v>
      </c>
      <c r="C29" s="53" t="s">
        <v>882</v>
      </c>
      <c r="D29" s="54" t="s">
        <v>343</v>
      </c>
      <c r="E29" s="143">
        <f>VLOOKUP($A29,'Свод. ст.-подст.'!$A:$T,4,0)</f>
        <v>500</v>
      </c>
      <c r="F29" s="143">
        <f>VLOOKUP($A29,'Свод. ст.-подст.'!$A:$T,5,0)</f>
        <v>500</v>
      </c>
      <c r="G29" s="143">
        <f>VLOOKUP($A29,'Свод. ст.-подст.'!$A:$T,6,0)</f>
        <v>500</v>
      </c>
      <c r="H29" s="145">
        <f>E29+F29+G29</f>
        <v>1500</v>
      </c>
      <c r="I29" s="143">
        <f>VLOOKUP($A29,'Свод. ст.-подст.'!$A:$T,8,0)</f>
        <v>500</v>
      </c>
      <c r="J29" s="143">
        <f>VLOOKUP($A29,'Свод. ст.-подст.'!$A:$T,9,0)</f>
        <v>500</v>
      </c>
      <c r="K29" s="143">
        <f>VLOOKUP($A29,'Свод. ст.-подст.'!$A:$T,10,0)</f>
        <v>500</v>
      </c>
      <c r="L29" s="145">
        <f>K29+J29+I29+H29</f>
        <v>3000</v>
      </c>
      <c r="M29" s="143">
        <f>VLOOKUP($A29,'Свод. ст.-подст.'!$A:$T,12,0)</f>
        <v>500</v>
      </c>
      <c r="N29" s="143">
        <f>VLOOKUP($A29,'Свод. ст.-подст.'!$A:$T,13,0)</f>
        <v>500</v>
      </c>
      <c r="O29" s="143">
        <f>VLOOKUP($A29,'Свод. ст.-подст.'!$A:$T,14,0)</f>
        <v>500</v>
      </c>
      <c r="P29" s="145">
        <f t="shared" si="0"/>
        <v>4500</v>
      </c>
      <c r="Q29" s="143">
        <f>VLOOKUP($A29,'Свод. ст.-подст.'!$A:$T,16,0)</f>
        <v>500</v>
      </c>
      <c r="R29" s="143">
        <f>VLOOKUP($A29,'Свод. ст.-подст.'!$A:$T,17,0)</f>
        <v>500</v>
      </c>
      <c r="S29" s="143">
        <f>VLOOKUP($A29,'Свод. ст.-подст.'!$A:$T,18,0)</f>
        <v>500</v>
      </c>
      <c r="T29" s="145">
        <f t="shared" si="1"/>
        <v>6000</v>
      </c>
      <c r="U29" s="229"/>
      <c r="V29" s="229"/>
      <c r="W29" s="231"/>
    </row>
    <row r="30" spans="1:23" s="1" customFormat="1" ht="18.75">
      <c r="A30" s="22"/>
      <c r="B30" s="52" t="s">
        <v>88</v>
      </c>
      <c r="C30" s="52" t="s">
        <v>137</v>
      </c>
      <c r="D30" s="52" t="s">
        <v>343</v>
      </c>
      <c r="E30" s="144">
        <f>VLOOKUP($B30,'Свод. ст.'!$A:$R,2,0)</f>
        <v>24000.000000000004</v>
      </c>
      <c r="F30" s="144">
        <f>VLOOKUP($B30,'Свод. ст.'!$A:$R,3,0)</f>
        <v>0</v>
      </c>
      <c r="G30" s="144">
        <f>VLOOKUP($B30,'Свод. ст.'!$A:$R,4,0)</f>
        <v>0</v>
      </c>
      <c r="H30" s="145">
        <f t="shared" si="2"/>
        <v>24000.000000000004</v>
      </c>
      <c r="I30" s="144">
        <f>VLOOKUP($B30,'Свод. ст.'!$A:$R,6,0)</f>
        <v>0</v>
      </c>
      <c r="J30" s="144">
        <f>VLOOKUP($B30,'Свод. ст.'!$A:$R,7,0)</f>
        <v>0</v>
      </c>
      <c r="K30" s="144">
        <f>VLOOKUP($B30,'Свод. ст.'!$A:$R,8,0)</f>
        <v>0</v>
      </c>
      <c r="L30" s="145">
        <f t="shared" si="3"/>
        <v>24000.000000000004</v>
      </c>
      <c r="M30" s="144">
        <f>VLOOKUP($B30,'Свод. ст.'!$A:$R,10,0)</f>
        <v>0</v>
      </c>
      <c r="N30" s="144">
        <f>VLOOKUP($B30,'Свод. ст.'!$A:$R,11,0)</f>
        <v>0</v>
      </c>
      <c r="O30" s="144">
        <f>VLOOKUP($B30,'Свод. ст.'!$A:$R,12,0)</f>
        <v>0</v>
      </c>
      <c r="P30" s="145">
        <f t="shared" si="0"/>
        <v>24000.000000000004</v>
      </c>
      <c r="Q30" s="144">
        <f>VLOOKUP($B30,'Свод. ст.'!$A:$R,14,0)</f>
        <v>0</v>
      </c>
      <c r="R30" s="144">
        <f>VLOOKUP($B30,'Свод. ст.'!$A:$R,15,0)</f>
        <v>0</v>
      </c>
      <c r="S30" s="144">
        <f>VLOOKUP($B30,'Свод. ст.'!$A:$R,16,0)</f>
        <v>0</v>
      </c>
      <c r="T30" s="145">
        <f t="shared" si="1"/>
        <v>24000.000000000004</v>
      </c>
      <c r="U30" s="229"/>
      <c r="V30" s="229"/>
      <c r="W30" s="231"/>
    </row>
    <row r="31" spans="1:23" s="1" customFormat="1" ht="18.75">
      <c r="A31" s="22"/>
      <c r="B31" s="53" t="s">
        <v>331</v>
      </c>
      <c r="C31" s="53" t="s">
        <v>470</v>
      </c>
      <c r="D31" s="52"/>
      <c r="E31" s="144"/>
      <c r="F31" s="144"/>
      <c r="G31" s="144"/>
      <c r="H31" s="145">
        <f t="shared" si="2"/>
        <v>0</v>
      </c>
      <c r="I31" s="144"/>
      <c r="J31" s="144"/>
      <c r="K31" s="144"/>
      <c r="L31" s="145">
        <f t="shared" si="3"/>
        <v>0</v>
      </c>
      <c r="M31" s="144"/>
      <c r="N31" s="144"/>
      <c r="O31" s="144"/>
      <c r="P31" s="145">
        <f t="shared" si="0"/>
        <v>0</v>
      </c>
      <c r="Q31" s="144"/>
      <c r="R31" s="144"/>
      <c r="S31" s="144"/>
      <c r="T31" s="145">
        <f t="shared" si="1"/>
        <v>0</v>
      </c>
      <c r="U31" s="229"/>
      <c r="V31" s="229"/>
      <c r="W31" s="231"/>
    </row>
    <row r="32" spans="1:23" ht="30.75">
      <c r="A32" s="8" t="str">
        <f>$B$30&amp;B32</f>
        <v>Комиссионные вознаграждения агентам"6 из 40 и Джокер"</v>
      </c>
      <c r="B32" s="53" t="s">
        <v>1075</v>
      </c>
      <c r="C32" s="53" t="s">
        <v>1076</v>
      </c>
      <c r="D32" s="54" t="s">
        <v>343</v>
      </c>
      <c r="E32" s="143">
        <f>VLOOKUP($A32,'Свод. ст.-подст.'!$A:$T,4,0)</f>
        <v>21000.000000000004</v>
      </c>
      <c r="F32" s="143">
        <f>VLOOKUP($A32,'Свод. ст.-подст.'!$A:$T,5,0)</f>
        <v>0</v>
      </c>
      <c r="G32" s="143">
        <f>VLOOKUP($A32,'Свод. ст.-подст.'!$A:$T,6,0)</f>
        <v>0</v>
      </c>
      <c r="H32" s="145">
        <f t="shared" si="2"/>
        <v>21000.000000000004</v>
      </c>
      <c r="I32" s="143">
        <f>VLOOKUP($A32,'Свод. ст.-подст.'!$A:$T,8,0)</f>
        <v>0</v>
      </c>
      <c r="J32" s="143">
        <f>VLOOKUP($A32,'Свод. ст.-подст.'!$A:$T,9,0)</f>
        <v>0</v>
      </c>
      <c r="K32" s="143">
        <f>VLOOKUP($A32,'Свод. ст.-подст.'!$A:$T,10,0)</f>
        <v>0</v>
      </c>
      <c r="L32" s="145">
        <f t="shared" si="3"/>
        <v>21000.000000000004</v>
      </c>
      <c r="M32" s="143">
        <f>VLOOKUP($A32,'Свод. ст.-подст.'!$A:$T,12,0)</f>
        <v>0</v>
      </c>
      <c r="N32" s="143">
        <f>VLOOKUP($A32,'Свод. ст.-подст.'!$A:$T,13,0)</f>
        <v>0</v>
      </c>
      <c r="O32" s="143">
        <f>VLOOKUP($A32,'Свод. ст.-подст.'!$A:$T,14,0)</f>
        <v>0</v>
      </c>
      <c r="P32" s="145">
        <f t="shared" si="0"/>
        <v>21000.000000000004</v>
      </c>
      <c r="Q32" s="143">
        <f>VLOOKUP($A32,'Свод. ст.-подст.'!$A:$T,16,0)</f>
        <v>0</v>
      </c>
      <c r="R32" s="143">
        <f>VLOOKUP($A32,'Свод. ст.-подст.'!$A:$T,17,0)</f>
        <v>0</v>
      </c>
      <c r="S32" s="143">
        <f>VLOOKUP($A32,'Свод. ст.-подст.'!$A:$T,18,0)</f>
        <v>0</v>
      </c>
      <c r="T32" s="145">
        <f t="shared" si="1"/>
        <v>21000.000000000004</v>
      </c>
      <c r="U32" s="229"/>
      <c r="V32" s="229"/>
      <c r="W32" s="231"/>
    </row>
    <row r="33" spans="1:23" ht="30.75">
      <c r="A33" s="8" t="str">
        <f>$B$30&amp;B33</f>
        <v>Комиссионные вознаграждения агентам"Счастливые сердца"</v>
      </c>
      <c r="B33" s="53" t="s">
        <v>85</v>
      </c>
      <c r="C33" s="53" t="s">
        <v>138</v>
      </c>
      <c r="D33" s="54" t="s">
        <v>343</v>
      </c>
      <c r="E33" s="143">
        <f>VLOOKUP($A33,'Свод. ст.-подст.'!$A:$T,4,0)</f>
        <v>2000</v>
      </c>
      <c r="F33" s="143">
        <f>VLOOKUP($A33,'Свод. ст.-подст.'!$A:$T,5,0)</f>
        <v>0</v>
      </c>
      <c r="G33" s="143">
        <f>VLOOKUP($A33,'Свод. ст.-подст.'!$A:$T,6,0)</f>
        <v>0</v>
      </c>
      <c r="H33" s="145">
        <f t="shared" si="2"/>
        <v>2000</v>
      </c>
      <c r="I33" s="143">
        <f>VLOOKUP($A33,'Свод. ст.-подст.'!$A:$T,8,0)</f>
        <v>0</v>
      </c>
      <c r="J33" s="143">
        <f>VLOOKUP($A33,'Свод. ст.-подст.'!$A:$T,9,0)</f>
        <v>0</v>
      </c>
      <c r="K33" s="143">
        <f>VLOOKUP($A33,'Свод. ст.-подст.'!$A:$T,10,0)</f>
        <v>0</v>
      </c>
      <c r="L33" s="145">
        <f t="shared" si="3"/>
        <v>2000</v>
      </c>
      <c r="M33" s="143">
        <f>VLOOKUP($A33,'Свод. ст.-подст.'!$A:$T,12,0)</f>
        <v>0</v>
      </c>
      <c r="N33" s="143">
        <f>VLOOKUP($A33,'Свод. ст.-подст.'!$A:$T,13,0)</f>
        <v>0</v>
      </c>
      <c r="O33" s="143">
        <f>VLOOKUP($A33,'Свод. ст.-подст.'!$A:$T,14,0)</f>
        <v>0</v>
      </c>
      <c r="P33" s="145">
        <f t="shared" si="0"/>
        <v>2000</v>
      </c>
      <c r="Q33" s="143">
        <f>VLOOKUP($A33,'Свод. ст.-подст.'!$A:$T,16,0)</f>
        <v>0</v>
      </c>
      <c r="R33" s="143">
        <f>VLOOKUP($A33,'Свод. ст.-подст.'!$A:$T,17,0)</f>
        <v>0</v>
      </c>
      <c r="S33" s="143">
        <f>VLOOKUP($A33,'Свод. ст.-подст.'!$A:$T,18,0)</f>
        <v>0</v>
      </c>
      <c r="T33" s="145">
        <f t="shared" si="1"/>
        <v>2000</v>
      </c>
      <c r="U33" s="229"/>
      <c r="V33" s="229"/>
      <c r="W33" s="231"/>
    </row>
    <row r="34" spans="1:23" ht="30.75">
      <c r="A34" s="8" t="str">
        <f>$B$30&amp;B34</f>
        <v>Комиссионные вознаграждения агентам"SCRATCH 2011"</v>
      </c>
      <c r="B34" s="53" t="s">
        <v>882</v>
      </c>
      <c r="C34" s="53" t="s">
        <v>882</v>
      </c>
      <c r="D34" s="54" t="s">
        <v>343</v>
      </c>
      <c r="E34" s="143">
        <f>VLOOKUP($A34,'Свод. ст.-подст.'!$A:$T,4,0)</f>
        <v>1000</v>
      </c>
      <c r="F34" s="143">
        <f>VLOOKUP($A34,'Свод. ст.-подст.'!$A:$T,5,0)</f>
        <v>0</v>
      </c>
      <c r="G34" s="143">
        <f>VLOOKUP($A34,'Свод. ст.-подст.'!$A:$T,6,0)</f>
        <v>0</v>
      </c>
      <c r="H34" s="145">
        <f>E34+F34+G34</f>
        <v>1000</v>
      </c>
      <c r="I34" s="143">
        <f>VLOOKUP($A34,'Свод. ст.-подст.'!$A:$T,8,0)</f>
        <v>0</v>
      </c>
      <c r="J34" s="143">
        <f>VLOOKUP($A34,'Свод. ст.-подст.'!$A:$T,9,0)</f>
        <v>0</v>
      </c>
      <c r="K34" s="143">
        <f>VLOOKUP($A34,'Свод. ст.-подст.'!$A:$T,10,0)</f>
        <v>0</v>
      </c>
      <c r="L34" s="145">
        <f>K34+J34+I34+H34</f>
        <v>1000</v>
      </c>
      <c r="M34" s="143">
        <f>VLOOKUP($A34,'Свод. ст.-подст.'!$A:$T,12,0)</f>
        <v>0</v>
      </c>
      <c r="N34" s="143">
        <f>VLOOKUP($A34,'Свод. ст.-подст.'!$A:$T,13,0)</f>
        <v>0</v>
      </c>
      <c r="O34" s="143">
        <f>VLOOKUP($A34,'Свод. ст.-подст.'!$A:$T,14,0)</f>
        <v>0</v>
      </c>
      <c r="P34" s="145">
        <f t="shared" si="0"/>
        <v>1000</v>
      </c>
      <c r="Q34" s="143">
        <f>VLOOKUP($A34,'Свод. ст.-подст.'!$A:$T,16,0)</f>
        <v>0</v>
      </c>
      <c r="R34" s="143">
        <f>VLOOKUP($A34,'Свод. ст.-подст.'!$A:$T,17,0)</f>
        <v>0</v>
      </c>
      <c r="S34" s="143">
        <f>VLOOKUP($A34,'Свод. ст.-подст.'!$A:$T,18,0)</f>
        <v>0</v>
      </c>
      <c r="T34" s="145">
        <f t="shared" si="1"/>
        <v>1000</v>
      </c>
      <c r="U34" s="229"/>
      <c r="V34" s="229"/>
      <c r="W34" s="231"/>
    </row>
    <row r="35" spans="1:23" s="1" customFormat="1" ht="18.75">
      <c r="A35" s="69"/>
      <c r="B35" s="71" t="s">
        <v>353</v>
      </c>
      <c r="C35" s="71" t="s">
        <v>472</v>
      </c>
      <c r="D35" s="71" t="s">
        <v>343</v>
      </c>
      <c r="E35" s="147">
        <f>E8-E16</f>
        <v>102000</v>
      </c>
      <c r="F35" s="147">
        <f>F8-F16</f>
        <v>126000</v>
      </c>
      <c r="G35" s="147">
        <f>G8-G16</f>
        <v>126000</v>
      </c>
      <c r="H35" s="147">
        <f t="shared" si="2"/>
        <v>354000</v>
      </c>
      <c r="I35" s="147">
        <f t="shared" ref="I35:S35" si="4">I8-I16</f>
        <v>126000</v>
      </c>
      <c r="J35" s="147">
        <f t="shared" si="4"/>
        <v>126000</v>
      </c>
      <c r="K35" s="147">
        <f t="shared" si="4"/>
        <v>126000</v>
      </c>
      <c r="L35" s="147">
        <f t="shared" si="3"/>
        <v>732000</v>
      </c>
      <c r="M35" s="147">
        <f t="shared" si="4"/>
        <v>126000</v>
      </c>
      <c r="N35" s="147">
        <f t="shared" si="4"/>
        <v>126000</v>
      </c>
      <c r="O35" s="147">
        <f t="shared" si="4"/>
        <v>126000</v>
      </c>
      <c r="P35" s="147">
        <f t="shared" si="0"/>
        <v>1110000</v>
      </c>
      <c r="Q35" s="147">
        <f t="shared" si="4"/>
        <v>126000</v>
      </c>
      <c r="R35" s="147">
        <f t="shared" si="4"/>
        <v>126000</v>
      </c>
      <c r="S35" s="147">
        <f t="shared" si="4"/>
        <v>126000</v>
      </c>
      <c r="T35" s="147">
        <f t="shared" si="1"/>
        <v>1488000</v>
      </c>
      <c r="U35" s="229"/>
      <c r="V35" s="229"/>
      <c r="W35" s="231"/>
    </row>
    <row r="36" spans="1:23" s="2" customFormat="1" ht="18.75">
      <c r="A36" s="5"/>
      <c r="B36" s="71" t="s">
        <v>331</v>
      </c>
      <c r="C36" s="71" t="s">
        <v>470</v>
      </c>
      <c r="D36" s="72"/>
      <c r="E36" s="148"/>
      <c r="F36" s="148"/>
      <c r="G36" s="148"/>
      <c r="H36" s="147">
        <f t="shared" si="2"/>
        <v>0</v>
      </c>
      <c r="I36" s="148"/>
      <c r="J36" s="148"/>
      <c r="K36" s="148"/>
      <c r="L36" s="147">
        <f t="shared" si="3"/>
        <v>0</v>
      </c>
      <c r="M36" s="148"/>
      <c r="N36" s="148"/>
      <c r="O36" s="148"/>
      <c r="P36" s="147">
        <f t="shared" si="0"/>
        <v>0</v>
      </c>
      <c r="Q36" s="148"/>
      <c r="R36" s="148"/>
      <c r="S36" s="148"/>
      <c r="T36" s="147">
        <f t="shared" si="1"/>
        <v>0</v>
      </c>
      <c r="U36" s="229"/>
      <c r="V36" s="229"/>
      <c r="W36" s="231"/>
    </row>
    <row r="37" spans="1:23" s="2" customFormat="1" ht="18.75">
      <c r="A37" s="5"/>
      <c r="B37" s="71" t="s">
        <v>1075</v>
      </c>
      <c r="C37" s="71" t="s">
        <v>1076</v>
      </c>
      <c r="D37" s="72" t="s">
        <v>343</v>
      </c>
      <c r="E37" s="148">
        <f>E10+E11-E19-E20-E25-E26-E27-E32</f>
        <v>99000</v>
      </c>
      <c r="F37" s="148">
        <f>F10+F11-F19-F20-F25-F26-F27-F32</f>
        <v>120000</v>
      </c>
      <c r="G37" s="148">
        <f>G10+G11-G19-G20-G25-G26-G27-G32</f>
        <v>120000</v>
      </c>
      <c r="H37" s="147">
        <f t="shared" si="2"/>
        <v>339000</v>
      </c>
      <c r="I37" s="148">
        <f>I10+I11-I19-I20-I25-I26-I27-I32</f>
        <v>120000</v>
      </c>
      <c r="J37" s="148">
        <f>J10+J11-J19-J20-J25-J26-J27-J32</f>
        <v>120000</v>
      </c>
      <c r="K37" s="148">
        <f>K10+K11-K19-K20-K25-K26-K27-K32</f>
        <v>120000</v>
      </c>
      <c r="L37" s="147">
        <f t="shared" si="3"/>
        <v>699000</v>
      </c>
      <c r="M37" s="148">
        <f>M10+M11-M19-M20-M25-M26-M27-M32</f>
        <v>120000</v>
      </c>
      <c r="N37" s="148">
        <f>N10+N11-N19-N20-N25-N26-N27-N32</f>
        <v>120000</v>
      </c>
      <c r="O37" s="148">
        <f>O10+O11-O19-O20-O25-O26-O27-O32</f>
        <v>120000</v>
      </c>
      <c r="P37" s="147">
        <f t="shared" si="0"/>
        <v>1059000</v>
      </c>
      <c r="Q37" s="148">
        <f>Q10+Q11-Q19-Q20-Q25-Q26-Q27-Q32</f>
        <v>120000</v>
      </c>
      <c r="R37" s="148">
        <f>R10+R11-R19-R20-R25-R26-R27-R32</f>
        <v>120000</v>
      </c>
      <c r="S37" s="148">
        <f>S10+S11-S19-S20-S25-S26-S27-S32</f>
        <v>120000</v>
      </c>
      <c r="T37" s="147">
        <f t="shared" si="1"/>
        <v>1419000</v>
      </c>
      <c r="U37" s="229"/>
      <c r="V37" s="229"/>
      <c r="W37" s="231"/>
    </row>
    <row r="38" spans="1:23" s="2" customFormat="1" ht="18.75">
      <c r="A38" s="5"/>
      <c r="B38" s="71" t="s">
        <v>85</v>
      </c>
      <c r="C38" s="71" t="s">
        <v>138</v>
      </c>
      <c r="D38" s="72" t="s">
        <v>343</v>
      </c>
      <c r="E38" s="148">
        <f t="shared" ref="E38:G39" si="5">E21-E28-E33</f>
        <v>2000</v>
      </c>
      <c r="F38" s="148">
        <f t="shared" si="5"/>
        <v>4000</v>
      </c>
      <c r="G38" s="148">
        <f t="shared" si="5"/>
        <v>4000</v>
      </c>
      <c r="H38" s="147">
        <f t="shared" si="2"/>
        <v>10000</v>
      </c>
      <c r="I38" s="148">
        <f t="shared" ref="I38:K39" si="6">I21-I28-I33</f>
        <v>4000</v>
      </c>
      <c r="J38" s="148">
        <f t="shared" si="6"/>
        <v>4000</v>
      </c>
      <c r="K38" s="148">
        <f t="shared" si="6"/>
        <v>4000</v>
      </c>
      <c r="L38" s="147">
        <f t="shared" si="3"/>
        <v>22000</v>
      </c>
      <c r="M38" s="148">
        <f t="shared" ref="M38:O39" si="7">M21-M28-M33</f>
        <v>4000</v>
      </c>
      <c r="N38" s="148">
        <f t="shared" si="7"/>
        <v>4000</v>
      </c>
      <c r="O38" s="148">
        <f t="shared" si="7"/>
        <v>4000</v>
      </c>
      <c r="P38" s="147">
        <f t="shared" si="0"/>
        <v>34000</v>
      </c>
      <c r="Q38" s="148">
        <f t="shared" ref="Q38:S39" si="8">Q21-Q28-Q33</f>
        <v>4000</v>
      </c>
      <c r="R38" s="148">
        <f t="shared" si="8"/>
        <v>4000</v>
      </c>
      <c r="S38" s="148">
        <f t="shared" si="8"/>
        <v>4000</v>
      </c>
      <c r="T38" s="147">
        <f t="shared" si="1"/>
        <v>46000</v>
      </c>
      <c r="U38" s="229"/>
      <c r="V38" s="229"/>
      <c r="W38" s="231"/>
    </row>
    <row r="39" spans="1:23" s="2" customFormat="1" ht="18.75">
      <c r="A39" s="5"/>
      <c r="B39" s="71" t="s">
        <v>882</v>
      </c>
      <c r="C39" s="71" t="s">
        <v>882</v>
      </c>
      <c r="D39" s="72" t="s">
        <v>343</v>
      </c>
      <c r="E39" s="148">
        <f t="shared" si="5"/>
        <v>1000</v>
      </c>
      <c r="F39" s="148">
        <f t="shared" si="5"/>
        <v>2000</v>
      </c>
      <c r="G39" s="148">
        <f t="shared" si="5"/>
        <v>2000</v>
      </c>
      <c r="H39" s="147">
        <f>E39+F39+G39</f>
        <v>5000</v>
      </c>
      <c r="I39" s="148">
        <f t="shared" si="6"/>
        <v>2000</v>
      </c>
      <c r="J39" s="148">
        <f t="shared" si="6"/>
        <v>2000</v>
      </c>
      <c r="K39" s="148">
        <f t="shared" si="6"/>
        <v>2000</v>
      </c>
      <c r="L39" s="147">
        <f>K39+J39+I39+H39</f>
        <v>11000</v>
      </c>
      <c r="M39" s="148">
        <f t="shared" si="7"/>
        <v>2000</v>
      </c>
      <c r="N39" s="148">
        <f t="shared" si="7"/>
        <v>2000</v>
      </c>
      <c r="O39" s="148">
        <f t="shared" si="7"/>
        <v>2000</v>
      </c>
      <c r="P39" s="147">
        <f t="shared" si="0"/>
        <v>17000</v>
      </c>
      <c r="Q39" s="148">
        <f t="shared" si="8"/>
        <v>2000</v>
      </c>
      <c r="R39" s="148">
        <f t="shared" si="8"/>
        <v>2000</v>
      </c>
      <c r="S39" s="148">
        <f t="shared" si="8"/>
        <v>2000</v>
      </c>
      <c r="T39" s="147">
        <f t="shared" si="1"/>
        <v>23000</v>
      </c>
      <c r="U39" s="229"/>
      <c r="V39" s="229"/>
      <c r="W39" s="231"/>
    </row>
    <row r="40" spans="1:23" s="2" customFormat="1" ht="18.75">
      <c r="A40" s="8"/>
      <c r="B40" s="73" t="s">
        <v>863</v>
      </c>
      <c r="C40" s="133" t="s">
        <v>864</v>
      </c>
      <c r="D40" s="73" t="s">
        <v>343</v>
      </c>
      <c r="E40" s="211">
        <f>SUM(E41:E60)</f>
        <v>37300</v>
      </c>
      <c r="F40" s="211">
        <f>SUM(F41:F60)</f>
        <v>5300</v>
      </c>
      <c r="G40" s="211">
        <f>SUM(G41:G60)</f>
        <v>0</v>
      </c>
      <c r="H40" s="142">
        <f t="shared" si="2"/>
        <v>42600</v>
      </c>
      <c r="I40" s="142">
        <f>SUM(I41:I60)</f>
        <v>25300</v>
      </c>
      <c r="J40" s="142">
        <f>SUM(J41:J60)</f>
        <v>17300</v>
      </c>
      <c r="K40" s="142">
        <f>SUM(K41:K60)</f>
        <v>0</v>
      </c>
      <c r="L40" s="211">
        <f t="shared" si="3"/>
        <v>85200</v>
      </c>
      <c r="M40" s="142">
        <f>SUM(M41:M60)</f>
        <v>5300</v>
      </c>
      <c r="N40" s="142">
        <f>SUM(N41:N60)</f>
        <v>37300</v>
      </c>
      <c r="O40" s="142">
        <f>SUM(O41:O60)</f>
        <v>0</v>
      </c>
      <c r="P40" s="211">
        <f t="shared" ref="P40:P71" si="9">O40+N40+M40+L40</f>
        <v>127800</v>
      </c>
      <c r="Q40" s="142">
        <f>SUM(Q41:Q60)</f>
        <v>25300</v>
      </c>
      <c r="R40" s="142">
        <f>SUM(R41:R60)</f>
        <v>17300</v>
      </c>
      <c r="S40" s="142">
        <f>SUM(S41:S60)</f>
        <v>0</v>
      </c>
      <c r="T40" s="211">
        <f t="shared" ref="T40:T71" si="10">S40+R40+Q40+P40</f>
        <v>170400</v>
      </c>
      <c r="U40" s="229"/>
      <c r="V40" s="229"/>
      <c r="W40" s="231"/>
    </row>
    <row r="41" spans="1:23" ht="18.75">
      <c r="A41" s="10"/>
      <c r="B41" s="51" t="s">
        <v>1090</v>
      </c>
      <c r="C41" s="51" t="s">
        <v>1093</v>
      </c>
      <c r="D41" s="54" t="s">
        <v>343</v>
      </c>
      <c r="E41" s="143">
        <f>VLOOKUP($B41,'Свод. ст.'!$A:$R,2,0)</f>
        <v>0</v>
      </c>
      <c r="F41" s="143">
        <f>VLOOKUP($B41,'Свод. ст.'!$A:$R,3,0)</f>
        <v>0</v>
      </c>
      <c r="G41" s="143">
        <f>VLOOKUP($B41,'Свод. ст.'!$A:$R,4,0)</f>
        <v>0</v>
      </c>
      <c r="H41" s="145">
        <f t="shared" si="2"/>
        <v>0</v>
      </c>
      <c r="I41" s="143">
        <f>VLOOKUP($B41,'Свод. ст.'!$A:$R,6,0)</f>
        <v>0</v>
      </c>
      <c r="J41" s="143">
        <f>VLOOKUP($B41,'Свод. ст.'!$A:$R,7,0)</f>
        <v>0</v>
      </c>
      <c r="K41" s="143">
        <f>VLOOKUP($B41,'Свод. ст.'!$A:$R,8,0)</f>
        <v>0</v>
      </c>
      <c r="L41" s="145">
        <f t="shared" si="3"/>
        <v>0</v>
      </c>
      <c r="M41" s="143">
        <f>VLOOKUP($B41,'Свод. ст.'!$A:$R,10,0)</f>
        <v>0</v>
      </c>
      <c r="N41" s="143">
        <f>VLOOKUP($B41,'Свод. ст.'!$A:$R,11,0)</f>
        <v>0</v>
      </c>
      <c r="O41" s="143">
        <f>VLOOKUP($B41,'Свод. ст.'!$A:$R,12,0)</f>
        <v>0</v>
      </c>
      <c r="P41" s="145">
        <f t="shared" si="9"/>
        <v>0</v>
      </c>
      <c r="Q41" s="143">
        <f>VLOOKUP($B41,'Свод. ст.'!$A:$R,14,0)</f>
        <v>0</v>
      </c>
      <c r="R41" s="143">
        <f>VLOOKUP($B41,'Свод. ст.'!$A:$R,15,0)</f>
        <v>0</v>
      </c>
      <c r="S41" s="143">
        <f>VLOOKUP($B41,'Свод. ст.'!$A:$R,16,0)</f>
        <v>0</v>
      </c>
      <c r="T41" s="145">
        <f t="shared" si="10"/>
        <v>0</v>
      </c>
      <c r="U41" s="229"/>
      <c r="V41" s="229"/>
      <c r="W41" s="231"/>
    </row>
    <row r="42" spans="1:23" ht="18.75">
      <c r="A42" s="10"/>
      <c r="B42" s="51" t="s">
        <v>515</v>
      </c>
      <c r="C42" s="51" t="s">
        <v>1091</v>
      </c>
      <c r="D42" s="54" t="s">
        <v>343</v>
      </c>
      <c r="E42" s="143">
        <f>VLOOKUP($B42,'Свод. ст.'!$A:$R,2,0)</f>
        <v>0</v>
      </c>
      <c r="F42" s="143">
        <f>VLOOKUP($B42,'Свод. ст.'!$A:$R,3,0)</f>
        <v>0</v>
      </c>
      <c r="G42" s="143">
        <f>VLOOKUP($B42,'Свод. ст.'!$A:$R,4,0)</f>
        <v>0</v>
      </c>
      <c r="H42" s="145">
        <f t="shared" si="2"/>
        <v>0</v>
      </c>
      <c r="I42" s="143">
        <f>VLOOKUP($B42,'Свод. ст.'!$A:$R,6,0)</f>
        <v>0</v>
      </c>
      <c r="J42" s="143">
        <f>VLOOKUP($B42,'Свод. ст.'!$A:$R,7,0)</f>
        <v>0</v>
      </c>
      <c r="K42" s="143">
        <f>VLOOKUP($B42,'Свод. ст.'!$A:$R,8,0)</f>
        <v>0</v>
      </c>
      <c r="L42" s="145">
        <f t="shared" si="3"/>
        <v>0</v>
      </c>
      <c r="M42" s="143">
        <f>VLOOKUP($B42,'Свод. ст.'!$A:$R,10,0)</f>
        <v>0</v>
      </c>
      <c r="N42" s="143">
        <f>VLOOKUP($B42,'Свод. ст.'!$A:$R,11,0)</f>
        <v>0</v>
      </c>
      <c r="O42" s="143">
        <f>VLOOKUP($B42,'Свод. ст.'!$A:$R,12,0)</f>
        <v>0</v>
      </c>
      <c r="P42" s="145">
        <f t="shared" si="9"/>
        <v>0</v>
      </c>
      <c r="Q42" s="143">
        <f>VLOOKUP($B42,'Свод. ст.'!$A:$R,14,0)</f>
        <v>0</v>
      </c>
      <c r="R42" s="143">
        <f>VLOOKUP($B42,'Свод. ст.'!$A:$R,15,0)</f>
        <v>0</v>
      </c>
      <c r="S42" s="143">
        <f>VLOOKUP($B42,'Свод. ст.'!$A:$R,16,0)</f>
        <v>0</v>
      </c>
      <c r="T42" s="145">
        <f t="shared" si="10"/>
        <v>0</v>
      </c>
      <c r="U42" s="229"/>
      <c r="V42" s="229"/>
      <c r="W42" s="231"/>
    </row>
    <row r="43" spans="1:23" ht="18.75">
      <c r="A43" s="10"/>
      <c r="B43" s="51" t="s">
        <v>1089</v>
      </c>
      <c r="C43" s="51" t="s">
        <v>1092</v>
      </c>
      <c r="D43" s="54" t="s">
        <v>343</v>
      </c>
      <c r="E43" s="143">
        <f>VLOOKUP($B43,'Свод. ст.'!$A:$R,2,0)</f>
        <v>0</v>
      </c>
      <c r="F43" s="143">
        <f>VLOOKUP($B43,'Свод. ст.'!$A:$R,3,0)</f>
        <v>0</v>
      </c>
      <c r="G43" s="143">
        <f>VLOOKUP($B43,'Свод. ст.'!$A:$R,4,0)</f>
        <v>0</v>
      </c>
      <c r="H43" s="145">
        <f t="shared" si="2"/>
        <v>0</v>
      </c>
      <c r="I43" s="143">
        <f>VLOOKUP($B43,'Свод. ст.'!$A:$R,6,0)</f>
        <v>0</v>
      </c>
      <c r="J43" s="143">
        <f>VLOOKUP($B43,'Свод. ст.'!$A:$R,7,0)</f>
        <v>0</v>
      </c>
      <c r="K43" s="143">
        <f>VLOOKUP($B43,'Свод. ст.'!$A:$R,8,0)</f>
        <v>0</v>
      </c>
      <c r="L43" s="145">
        <f t="shared" si="3"/>
        <v>0</v>
      </c>
      <c r="M43" s="143">
        <f>VLOOKUP($B43,'Свод. ст.'!$A:$R,10,0)</f>
        <v>0</v>
      </c>
      <c r="N43" s="143">
        <f>VLOOKUP($B43,'Свод. ст.'!$A:$R,11,0)</f>
        <v>0</v>
      </c>
      <c r="O43" s="143">
        <f>VLOOKUP($B43,'Свод. ст.'!$A:$R,12,0)</f>
        <v>0</v>
      </c>
      <c r="P43" s="145">
        <f t="shared" si="9"/>
        <v>0</v>
      </c>
      <c r="Q43" s="143">
        <f>VLOOKUP($B43,'Свод. ст.'!$A:$R,14,0)</f>
        <v>0</v>
      </c>
      <c r="R43" s="143">
        <f>VLOOKUP($B43,'Свод. ст.'!$A:$R,15,0)</f>
        <v>0</v>
      </c>
      <c r="S43" s="143">
        <f>VLOOKUP($B43,'Свод. ст.'!$A:$R,16,0)</f>
        <v>0</v>
      </c>
      <c r="T43" s="145">
        <f t="shared" si="10"/>
        <v>0</v>
      </c>
      <c r="U43" s="229"/>
      <c r="V43" s="229"/>
      <c r="W43" s="231"/>
    </row>
    <row r="44" spans="1:23" ht="37.5">
      <c r="A44" s="23"/>
      <c r="B44" s="55" t="s">
        <v>8</v>
      </c>
      <c r="C44" s="55" t="s">
        <v>1094</v>
      </c>
      <c r="D44" s="54" t="s">
        <v>343</v>
      </c>
      <c r="E44" s="143">
        <f>VLOOKUP($B44,'Свод. ст.'!$A:$R,2,0)</f>
        <v>300</v>
      </c>
      <c r="F44" s="143">
        <f>VLOOKUP($B44,'Свод. ст.'!$A:$R,3,0)</f>
        <v>300</v>
      </c>
      <c r="G44" s="143">
        <f>VLOOKUP($B44,'Свод. ст.'!$A:$R,4,0)</f>
        <v>0</v>
      </c>
      <c r="H44" s="145">
        <f t="shared" si="2"/>
        <v>600</v>
      </c>
      <c r="I44" s="143">
        <f>VLOOKUP($B44,'Свод. ст.'!$A:$R,6,0)</f>
        <v>300</v>
      </c>
      <c r="J44" s="143">
        <f>VLOOKUP($B44,'Свод. ст.'!$A:$R,7,0)</f>
        <v>300</v>
      </c>
      <c r="K44" s="143">
        <f>VLOOKUP($B44,'Свод. ст.'!$A:$R,8,0)</f>
        <v>0</v>
      </c>
      <c r="L44" s="145">
        <f t="shared" si="3"/>
        <v>1200</v>
      </c>
      <c r="M44" s="143">
        <f>VLOOKUP($B44,'Свод. ст.'!$A:$R,10,0)</f>
        <v>300</v>
      </c>
      <c r="N44" s="143">
        <f>VLOOKUP($B44,'Свод. ст.'!$A:$R,11,0)</f>
        <v>300</v>
      </c>
      <c r="O44" s="143">
        <f>VLOOKUP($B44,'Свод. ст.'!$A:$R,12,0)</f>
        <v>0</v>
      </c>
      <c r="P44" s="145">
        <f t="shared" si="9"/>
        <v>1800</v>
      </c>
      <c r="Q44" s="143">
        <f>VLOOKUP($B44,'Свод. ст.'!$A:$R,14,0)</f>
        <v>300</v>
      </c>
      <c r="R44" s="143">
        <f>VLOOKUP($B44,'Свод. ст.'!$A:$R,15,0)</f>
        <v>300</v>
      </c>
      <c r="S44" s="143">
        <f>VLOOKUP($B44,'Свод. ст.'!$A:$R,16,0)</f>
        <v>0</v>
      </c>
      <c r="T44" s="145">
        <f t="shared" si="10"/>
        <v>2400</v>
      </c>
      <c r="U44" s="229"/>
      <c r="V44" s="229"/>
      <c r="W44" s="231"/>
    </row>
    <row r="45" spans="1:23" ht="37.5">
      <c r="A45" s="23"/>
      <c r="B45" s="55" t="s">
        <v>496</v>
      </c>
      <c r="C45" s="55" t="s">
        <v>1088</v>
      </c>
      <c r="D45" s="54" t="s">
        <v>343</v>
      </c>
      <c r="E45" s="143">
        <f>VLOOKUP($B45,'Свод. ст.'!$A:$R,2,0)</f>
        <v>0</v>
      </c>
      <c r="F45" s="143">
        <f>VLOOKUP($B45,'Свод. ст.'!$A:$R,3,0)</f>
        <v>0</v>
      </c>
      <c r="G45" s="143">
        <f>VLOOKUP($B45,'Свод. ст.'!$A:$R,4,0)</f>
        <v>0</v>
      </c>
      <c r="H45" s="145">
        <f>E45+F45+G45</f>
        <v>0</v>
      </c>
      <c r="I45" s="143">
        <f>VLOOKUP($B45,'Свод. ст.'!$A:$R,6,0)</f>
        <v>0</v>
      </c>
      <c r="J45" s="143">
        <f>VLOOKUP($B45,'Свод. ст.'!$A:$R,7,0)</f>
        <v>0</v>
      </c>
      <c r="K45" s="143">
        <f>VLOOKUP($B45,'Свод. ст.'!$A:$R,8,0)</f>
        <v>0</v>
      </c>
      <c r="L45" s="145">
        <f>K45+J45+I45+H45</f>
        <v>0</v>
      </c>
      <c r="M45" s="143">
        <f>VLOOKUP($B45,'Свод. ст.'!$A:$R,10,0)</f>
        <v>0</v>
      </c>
      <c r="N45" s="143">
        <f>VLOOKUP($B45,'Свод. ст.'!$A:$R,11,0)</f>
        <v>0</v>
      </c>
      <c r="O45" s="143">
        <f>VLOOKUP($B45,'Свод. ст.'!$A:$R,12,0)</f>
        <v>0</v>
      </c>
      <c r="P45" s="145">
        <f t="shared" si="9"/>
        <v>0</v>
      </c>
      <c r="Q45" s="143">
        <f>VLOOKUP($B45,'Свод. ст.'!$A:$R,14,0)</f>
        <v>0</v>
      </c>
      <c r="R45" s="143">
        <f>VLOOKUP($B45,'Свод. ст.'!$A:$R,15,0)</f>
        <v>0</v>
      </c>
      <c r="S45" s="143">
        <f>VLOOKUP($B45,'Свод. ст.'!$A:$R,16,0)</f>
        <v>0</v>
      </c>
      <c r="T45" s="145">
        <f t="shared" si="10"/>
        <v>0</v>
      </c>
      <c r="U45" s="229"/>
      <c r="V45" s="229"/>
      <c r="W45" s="231"/>
    </row>
    <row r="46" spans="1:23" ht="37.5">
      <c r="A46" s="23"/>
      <c r="B46" s="55" t="s">
        <v>55</v>
      </c>
      <c r="C46" s="55" t="s">
        <v>208</v>
      </c>
      <c r="D46" s="54" t="s">
        <v>343</v>
      </c>
      <c r="E46" s="143">
        <f>VLOOKUP($B46,'Свод. ст.'!$A:$R,2,0)</f>
        <v>0</v>
      </c>
      <c r="F46" s="143">
        <f>VLOOKUP($B46,'Свод. ст.'!$A:$R,3,0)</f>
        <v>0</v>
      </c>
      <c r="G46" s="143">
        <f>VLOOKUP($B46,'Свод. ст.'!$A:$R,4,0)</f>
        <v>0</v>
      </c>
      <c r="H46" s="145">
        <f t="shared" si="2"/>
        <v>0</v>
      </c>
      <c r="I46" s="143">
        <f>VLOOKUP($B46,'Свод. ст.'!$A:$R,6,0)</f>
        <v>0</v>
      </c>
      <c r="J46" s="143">
        <f>VLOOKUP($B46,'Свод. ст.'!$A:$R,7,0)</f>
        <v>0</v>
      </c>
      <c r="K46" s="143">
        <f>VLOOKUP($B46,'Свод. ст.'!$A:$R,8,0)</f>
        <v>0</v>
      </c>
      <c r="L46" s="145">
        <f t="shared" si="3"/>
        <v>0</v>
      </c>
      <c r="M46" s="143">
        <f>VLOOKUP($B46,'Свод. ст.'!$A:$R,10,0)</f>
        <v>0</v>
      </c>
      <c r="N46" s="143">
        <f>VLOOKUP($B46,'Свод. ст.'!$A:$R,11,0)</f>
        <v>0</v>
      </c>
      <c r="O46" s="143">
        <f>VLOOKUP($B46,'Свод. ст.'!$A:$R,12,0)</f>
        <v>0</v>
      </c>
      <c r="P46" s="145">
        <f t="shared" si="9"/>
        <v>0</v>
      </c>
      <c r="Q46" s="143">
        <f>VLOOKUP($B46,'Свод. ст.'!$A:$R,14,0)</f>
        <v>0</v>
      </c>
      <c r="R46" s="143">
        <f>VLOOKUP($B46,'Свод. ст.'!$A:$R,15,0)</f>
        <v>0</v>
      </c>
      <c r="S46" s="143">
        <f>VLOOKUP($B46,'Свод. ст.'!$A:$R,16,0)</f>
        <v>0</v>
      </c>
      <c r="T46" s="145">
        <f t="shared" si="10"/>
        <v>0</v>
      </c>
      <c r="U46" s="229"/>
      <c r="V46" s="229"/>
      <c r="W46" s="231"/>
    </row>
    <row r="47" spans="1:23" ht="18.75">
      <c r="A47" s="23"/>
      <c r="B47" s="55" t="s">
        <v>9</v>
      </c>
      <c r="C47" s="55" t="s">
        <v>181</v>
      </c>
      <c r="D47" s="54" t="s">
        <v>343</v>
      </c>
      <c r="E47" s="143">
        <f>VLOOKUP($B47,'Свод. ст.'!$A:$R,2,0)</f>
        <v>25000</v>
      </c>
      <c r="F47" s="143">
        <f>VLOOKUP($B47,'Свод. ст.'!$A:$R,3,0)</f>
        <v>5000</v>
      </c>
      <c r="G47" s="143">
        <f>VLOOKUP($B47,'Свод. ст.'!$A:$R,4,0)</f>
        <v>0</v>
      </c>
      <c r="H47" s="145">
        <f t="shared" si="2"/>
        <v>30000</v>
      </c>
      <c r="I47" s="143">
        <f>VLOOKUP($B47,'Свод. ст.'!$A:$R,6,0)</f>
        <v>25000</v>
      </c>
      <c r="J47" s="143">
        <f>VLOOKUP($B47,'Свод. ст.'!$A:$R,7,0)</f>
        <v>5000</v>
      </c>
      <c r="K47" s="143">
        <f>VLOOKUP($B47,'Свод. ст.'!$A:$R,8,0)</f>
        <v>0</v>
      </c>
      <c r="L47" s="145">
        <f t="shared" si="3"/>
        <v>60000</v>
      </c>
      <c r="M47" s="143">
        <f>VLOOKUP($B47,'Свод. ст.'!$A:$R,10,0)</f>
        <v>5000</v>
      </c>
      <c r="N47" s="143">
        <f>VLOOKUP($B47,'Свод. ст.'!$A:$R,11,0)</f>
        <v>25000</v>
      </c>
      <c r="O47" s="143">
        <f>VLOOKUP($B47,'Свод. ст.'!$A:$R,12,0)</f>
        <v>0</v>
      </c>
      <c r="P47" s="145">
        <f t="shared" si="9"/>
        <v>90000</v>
      </c>
      <c r="Q47" s="143">
        <f>VLOOKUP($B47,'Свод. ст.'!$A:$R,14,0)</f>
        <v>25000</v>
      </c>
      <c r="R47" s="143">
        <f>VLOOKUP($B47,'Свод. ст.'!$A:$R,15,0)</f>
        <v>5000</v>
      </c>
      <c r="S47" s="143">
        <f>VLOOKUP($B47,'Свод. ст.'!$A:$R,16,0)</f>
        <v>0</v>
      </c>
      <c r="T47" s="145">
        <f t="shared" si="10"/>
        <v>120000</v>
      </c>
      <c r="U47" s="229"/>
      <c r="V47" s="229"/>
      <c r="W47" s="231"/>
    </row>
    <row r="48" spans="1:23" ht="37.5">
      <c r="A48" s="23"/>
      <c r="B48" s="55" t="s">
        <v>943</v>
      </c>
      <c r="C48" s="55" t="s">
        <v>945</v>
      </c>
      <c r="D48" s="54" t="s">
        <v>343</v>
      </c>
      <c r="E48" s="143">
        <f>VLOOKUP($B48,'Свод. ст.'!$A:$R,2,0)</f>
        <v>0</v>
      </c>
      <c r="F48" s="143">
        <f>VLOOKUP($B48,'Свод. ст.'!$A:$R,3,0)</f>
        <v>0</v>
      </c>
      <c r="G48" s="143">
        <f>VLOOKUP($B48,'Свод. ст.'!$A:$R,4,0)</f>
        <v>0</v>
      </c>
      <c r="H48" s="145">
        <f>E48+F48+G48</f>
        <v>0</v>
      </c>
      <c r="I48" s="143">
        <f>VLOOKUP($B48,'Свод. ст.'!$A:$R,6,0)</f>
        <v>0</v>
      </c>
      <c r="J48" s="143">
        <f>VLOOKUP($B48,'Свод. ст.'!$A:$R,7,0)</f>
        <v>0</v>
      </c>
      <c r="K48" s="143">
        <f>VLOOKUP($B48,'Свод. ст.'!$A:$R,8,0)</f>
        <v>0</v>
      </c>
      <c r="L48" s="145">
        <f>K48+J48+I48+H48</f>
        <v>0</v>
      </c>
      <c r="M48" s="143">
        <f>VLOOKUP($B48,'Свод. ст.'!$A:$R,10,0)</f>
        <v>0</v>
      </c>
      <c r="N48" s="143">
        <f>VLOOKUP($B48,'Свод. ст.'!$A:$R,11,0)</f>
        <v>0</v>
      </c>
      <c r="O48" s="143">
        <f>VLOOKUP($B48,'Свод. ст.'!$A:$R,12,0)</f>
        <v>0</v>
      </c>
      <c r="P48" s="145">
        <f t="shared" si="9"/>
        <v>0</v>
      </c>
      <c r="Q48" s="143">
        <f>VLOOKUP($B48,'Свод. ст.'!$A:$R,14,0)</f>
        <v>0</v>
      </c>
      <c r="R48" s="143">
        <f>VLOOKUP($B48,'Свод. ст.'!$A:$R,15,0)</f>
        <v>0</v>
      </c>
      <c r="S48" s="143">
        <f>VLOOKUP($B48,'Свод. ст.'!$A:$R,16,0)</f>
        <v>0</v>
      </c>
      <c r="T48" s="145">
        <f t="shared" si="10"/>
        <v>0</v>
      </c>
      <c r="U48" s="229"/>
      <c r="V48" s="229"/>
      <c r="W48" s="231"/>
    </row>
    <row r="49" spans="1:23" ht="37.5">
      <c r="A49" s="23"/>
      <c r="B49" s="55" t="s">
        <v>373</v>
      </c>
      <c r="C49" s="55" t="s">
        <v>479</v>
      </c>
      <c r="D49" s="54" t="s">
        <v>343</v>
      </c>
      <c r="E49" s="143">
        <f>VLOOKUP($B49,'Свод. ст.'!$A:$R,2,0)</f>
        <v>0</v>
      </c>
      <c r="F49" s="143">
        <f>VLOOKUP($B49,'Свод. ст.'!$A:$R,3,0)</f>
        <v>0</v>
      </c>
      <c r="G49" s="143">
        <f>VLOOKUP($B49,'Свод. ст.'!$A:$R,4,0)</f>
        <v>0</v>
      </c>
      <c r="H49" s="145">
        <f>E49+F49+G49</f>
        <v>0</v>
      </c>
      <c r="I49" s="143">
        <f>VLOOKUP($B49,'Свод. ст.'!$A:$R,6,0)</f>
        <v>0</v>
      </c>
      <c r="J49" s="143">
        <f>VLOOKUP($B49,'Свод. ст.'!$A:$R,7,0)</f>
        <v>0</v>
      </c>
      <c r="K49" s="143">
        <f>VLOOKUP($B49,'Свод. ст.'!$A:$R,8,0)</f>
        <v>0</v>
      </c>
      <c r="L49" s="145">
        <f>K49+J49+I49+H49</f>
        <v>0</v>
      </c>
      <c r="M49" s="143">
        <f>VLOOKUP($B49,'Свод. ст.'!$A:$R,10,0)</f>
        <v>0</v>
      </c>
      <c r="N49" s="143">
        <f>VLOOKUP($B49,'Свод. ст.'!$A:$R,11,0)</f>
        <v>0</v>
      </c>
      <c r="O49" s="143">
        <f>VLOOKUP($B49,'Свод. ст.'!$A:$R,12,0)</f>
        <v>0</v>
      </c>
      <c r="P49" s="145">
        <f t="shared" si="9"/>
        <v>0</v>
      </c>
      <c r="Q49" s="143">
        <f>VLOOKUP($B49,'Свод. ст.'!$A:$R,14,0)</f>
        <v>0</v>
      </c>
      <c r="R49" s="143">
        <f>VLOOKUP($B49,'Свод. ст.'!$A:$R,15,0)</f>
        <v>0</v>
      </c>
      <c r="S49" s="143">
        <f>VLOOKUP($B49,'Свод. ст.'!$A:$R,16,0)</f>
        <v>0</v>
      </c>
      <c r="T49" s="145">
        <f t="shared" si="10"/>
        <v>0</v>
      </c>
      <c r="U49" s="229"/>
      <c r="V49" s="229"/>
      <c r="W49" s="231"/>
    </row>
    <row r="50" spans="1:23" ht="18.75">
      <c r="A50" s="23"/>
      <c r="B50" s="55" t="s">
        <v>30</v>
      </c>
      <c r="C50" s="55" t="s">
        <v>220</v>
      </c>
      <c r="D50" s="54" t="s">
        <v>343</v>
      </c>
      <c r="E50" s="143">
        <f>VLOOKUP($B50,'Свод. ст.'!$A:$R,2,0)</f>
        <v>0</v>
      </c>
      <c r="F50" s="143">
        <f>VLOOKUP($B50,'Свод. ст.'!$A:$R,3,0)</f>
        <v>0</v>
      </c>
      <c r="G50" s="143">
        <f>VLOOKUP($B50,'Свод. ст.'!$A:$R,4,0)</f>
        <v>0</v>
      </c>
      <c r="H50" s="145">
        <f t="shared" si="2"/>
        <v>0</v>
      </c>
      <c r="I50" s="143">
        <f>VLOOKUP($B50,'Свод. ст.'!$A:$R,6,0)</f>
        <v>0</v>
      </c>
      <c r="J50" s="143">
        <f>VLOOKUP($B50,'Свод. ст.'!$A:$R,7,0)</f>
        <v>0</v>
      </c>
      <c r="K50" s="143">
        <f>VLOOKUP($B50,'Свод. ст.'!$A:$R,8,0)</f>
        <v>0</v>
      </c>
      <c r="L50" s="145">
        <f t="shared" si="3"/>
        <v>0</v>
      </c>
      <c r="M50" s="143">
        <f>VLOOKUP($B50,'Свод. ст.'!$A:$R,10,0)</f>
        <v>0</v>
      </c>
      <c r="N50" s="143">
        <f>VLOOKUP($B50,'Свод. ст.'!$A:$R,11,0)</f>
        <v>0</v>
      </c>
      <c r="O50" s="143">
        <f>VLOOKUP($B50,'Свод. ст.'!$A:$R,12,0)</f>
        <v>0</v>
      </c>
      <c r="P50" s="145">
        <f t="shared" si="9"/>
        <v>0</v>
      </c>
      <c r="Q50" s="143">
        <f>VLOOKUP($B50,'Свод. ст.'!$A:$R,14,0)</f>
        <v>0</v>
      </c>
      <c r="R50" s="143">
        <f>VLOOKUP($B50,'Свод. ст.'!$A:$R,15,0)</f>
        <v>0</v>
      </c>
      <c r="S50" s="143">
        <f>VLOOKUP($B50,'Свод. ст.'!$A:$R,16,0)</f>
        <v>0</v>
      </c>
      <c r="T50" s="145">
        <f t="shared" si="10"/>
        <v>0</v>
      </c>
      <c r="U50" s="229"/>
      <c r="V50" s="229"/>
      <c r="W50" s="231"/>
    </row>
    <row r="51" spans="1:23" ht="18.75">
      <c r="A51" s="23"/>
      <c r="B51" s="55" t="s">
        <v>72</v>
      </c>
      <c r="C51" s="55" t="s">
        <v>172</v>
      </c>
      <c r="D51" s="54" t="s">
        <v>343</v>
      </c>
      <c r="E51" s="143">
        <f>VLOOKUP($B51,'Свод. ст.'!$A:$R,2,0)</f>
        <v>12000</v>
      </c>
      <c r="F51" s="143">
        <f>VLOOKUP($B51,'Свод. ст.'!$A:$R,3,0)</f>
        <v>0</v>
      </c>
      <c r="G51" s="143">
        <f>VLOOKUP($B51,'Свод. ст.'!$A:$R,4,0)</f>
        <v>0</v>
      </c>
      <c r="H51" s="145">
        <f t="shared" si="2"/>
        <v>12000</v>
      </c>
      <c r="I51" s="143">
        <f>VLOOKUP($B51,'Свод. ст.'!$A:$R,6,0)</f>
        <v>0</v>
      </c>
      <c r="J51" s="143">
        <f>VLOOKUP($B51,'Свод. ст.'!$A:$R,7,0)</f>
        <v>12000</v>
      </c>
      <c r="K51" s="143">
        <f>VLOOKUP($B51,'Свод. ст.'!$A:$R,8,0)</f>
        <v>0</v>
      </c>
      <c r="L51" s="145">
        <f t="shared" si="3"/>
        <v>24000</v>
      </c>
      <c r="M51" s="143">
        <f>VLOOKUP($B51,'Свод. ст.'!$A:$R,10,0)</f>
        <v>0</v>
      </c>
      <c r="N51" s="143">
        <f>VLOOKUP($B51,'Свод. ст.'!$A:$R,11,0)</f>
        <v>12000</v>
      </c>
      <c r="O51" s="143">
        <f>VLOOKUP($B51,'Свод. ст.'!$A:$R,12,0)</f>
        <v>0</v>
      </c>
      <c r="P51" s="145">
        <f t="shared" si="9"/>
        <v>36000</v>
      </c>
      <c r="Q51" s="143">
        <f>VLOOKUP($B51,'Свод. ст.'!$A:$R,14,0)</f>
        <v>0</v>
      </c>
      <c r="R51" s="143">
        <f>VLOOKUP($B51,'Свод. ст.'!$A:$R,15,0)</f>
        <v>12000</v>
      </c>
      <c r="S51" s="143">
        <f>VLOOKUP($B51,'Свод. ст.'!$A:$R,16,0)</f>
        <v>0</v>
      </c>
      <c r="T51" s="145">
        <f t="shared" si="10"/>
        <v>48000</v>
      </c>
      <c r="U51" s="229"/>
      <c r="V51" s="229"/>
      <c r="W51" s="231"/>
    </row>
    <row r="52" spans="1:23" ht="37.5">
      <c r="A52" s="23"/>
      <c r="B52" s="55" t="s">
        <v>417</v>
      </c>
      <c r="C52" s="55" t="s">
        <v>179</v>
      </c>
      <c r="D52" s="54" t="s">
        <v>343</v>
      </c>
      <c r="E52" s="143">
        <f>VLOOKUP($B52,'Свод. ст.'!$A:$R,2,0)</f>
        <v>0</v>
      </c>
      <c r="F52" s="143">
        <f>VLOOKUP($B52,'Свод. ст.'!$A:$R,3,0)</f>
        <v>0</v>
      </c>
      <c r="G52" s="143">
        <f>VLOOKUP($B52,'Свод. ст.'!$A:$R,4,0)</f>
        <v>0</v>
      </c>
      <c r="H52" s="145">
        <f t="shared" si="2"/>
        <v>0</v>
      </c>
      <c r="I52" s="143">
        <f>VLOOKUP($B52,'Свод. ст.'!$A:$R,6,0)</f>
        <v>0</v>
      </c>
      <c r="J52" s="143">
        <f>VLOOKUP($B52,'Свод. ст.'!$A:$R,7,0)</f>
        <v>0</v>
      </c>
      <c r="K52" s="143">
        <f>VLOOKUP($B52,'Свод. ст.'!$A:$R,8,0)</f>
        <v>0</v>
      </c>
      <c r="L52" s="145">
        <f t="shared" si="3"/>
        <v>0</v>
      </c>
      <c r="M52" s="143">
        <f>VLOOKUP($B52,'Свод. ст.'!$A:$R,10,0)</f>
        <v>0</v>
      </c>
      <c r="N52" s="143">
        <f>VLOOKUP($B52,'Свод. ст.'!$A:$R,11,0)</f>
        <v>0</v>
      </c>
      <c r="O52" s="143">
        <f>VLOOKUP($B52,'Свод. ст.'!$A:$R,12,0)</f>
        <v>0</v>
      </c>
      <c r="P52" s="145">
        <f t="shared" si="9"/>
        <v>0</v>
      </c>
      <c r="Q52" s="143">
        <f>VLOOKUP($B52,'Свод. ст.'!$A:$R,14,0)</f>
        <v>0</v>
      </c>
      <c r="R52" s="143">
        <f>VLOOKUP($B52,'Свод. ст.'!$A:$R,15,0)</f>
        <v>0</v>
      </c>
      <c r="S52" s="143">
        <f>VLOOKUP($B52,'Свод. ст.'!$A:$R,16,0)</f>
        <v>0</v>
      </c>
      <c r="T52" s="145">
        <f t="shared" si="10"/>
        <v>0</v>
      </c>
      <c r="U52" s="229"/>
      <c r="V52" s="229"/>
      <c r="W52" s="231"/>
    </row>
    <row r="53" spans="1:23" ht="18.75">
      <c r="A53" s="23"/>
      <c r="B53" s="55" t="s">
        <v>427</v>
      </c>
      <c r="C53" s="55" t="s">
        <v>205</v>
      </c>
      <c r="D53" s="54" t="s">
        <v>343</v>
      </c>
      <c r="E53" s="143">
        <f>VLOOKUP($B53,'Свод. ст.'!$A:$R,2,0)</f>
        <v>0</v>
      </c>
      <c r="F53" s="143">
        <f>VLOOKUP($B53,'Свод. ст.'!$A:$R,3,0)</f>
        <v>0</v>
      </c>
      <c r="G53" s="143">
        <f>VLOOKUP($B53,'Свод. ст.'!$A:$R,4,0)</f>
        <v>0</v>
      </c>
      <c r="H53" s="145">
        <f t="shared" si="2"/>
        <v>0</v>
      </c>
      <c r="I53" s="143">
        <f>VLOOKUP($B53,'Свод. ст.'!$A:$R,6,0)</f>
        <v>0</v>
      </c>
      <c r="J53" s="143">
        <f>VLOOKUP($B53,'Свод. ст.'!$A:$R,7,0)</f>
        <v>0</v>
      </c>
      <c r="K53" s="143">
        <f>VLOOKUP($B53,'Свод. ст.'!$A:$R,8,0)</f>
        <v>0</v>
      </c>
      <c r="L53" s="145">
        <f t="shared" si="3"/>
        <v>0</v>
      </c>
      <c r="M53" s="143">
        <f>VLOOKUP($B53,'Свод. ст.'!$A:$R,10,0)</f>
        <v>0</v>
      </c>
      <c r="N53" s="143">
        <f>VLOOKUP($B53,'Свод. ст.'!$A:$R,11,0)</f>
        <v>0</v>
      </c>
      <c r="O53" s="143">
        <f>VLOOKUP($B53,'Свод. ст.'!$A:$R,12,0)</f>
        <v>0</v>
      </c>
      <c r="P53" s="145">
        <f t="shared" si="9"/>
        <v>0</v>
      </c>
      <c r="Q53" s="143">
        <f>VLOOKUP($B53,'Свод. ст.'!$A:$R,14,0)</f>
        <v>0</v>
      </c>
      <c r="R53" s="143">
        <f>VLOOKUP($B53,'Свод. ст.'!$A:$R,15,0)</f>
        <v>0</v>
      </c>
      <c r="S53" s="143">
        <f>VLOOKUP($B53,'Свод. ст.'!$A:$R,16,0)</f>
        <v>0</v>
      </c>
      <c r="T53" s="145">
        <f t="shared" si="10"/>
        <v>0</v>
      </c>
      <c r="U53" s="229"/>
      <c r="V53" s="229"/>
      <c r="W53" s="231"/>
    </row>
    <row r="54" spans="1:23" ht="35.25" customHeight="1">
      <c r="A54" s="23"/>
      <c r="B54" s="55" t="s">
        <v>859</v>
      </c>
      <c r="C54" s="55" t="s">
        <v>860</v>
      </c>
      <c r="D54" s="54" t="s">
        <v>343</v>
      </c>
      <c r="E54" s="143"/>
      <c r="F54" s="143"/>
      <c r="G54" s="143"/>
      <c r="H54" s="145">
        <f t="shared" si="2"/>
        <v>0</v>
      </c>
      <c r="I54" s="143"/>
      <c r="J54" s="143"/>
      <c r="K54" s="143"/>
      <c r="L54" s="145">
        <f t="shared" si="3"/>
        <v>0</v>
      </c>
      <c r="M54" s="143"/>
      <c r="N54" s="143"/>
      <c r="O54" s="143"/>
      <c r="P54" s="145">
        <f t="shared" si="9"/>
        <v>0</v>
      </c>
      <c r="Q54" s="143"/>
      <c r="R54" s="143"/>
      <c r="S54" s="143"/>
      <c r="T54" s="145">
        <f t="shared" si="10"/>
        <v>0</v>
      </c>
      <c r="U54" s="229"/>
      <c r="V54" s="229"/>
      <c r="W54" s="231"/>
    </row>
    <row r="55" spans="1:23" ht="37.5">
      <c r="A55" s="23"/>
      <c r="B55" s="60" t="s">
        <v>609</v>
      </c>
      <c r="C55" s="60" t="s">
        <v>610</v>
      </c>
      <c r="D55" s="54" t="s">
        <v>343</v>
      </c>
      <c r="E55" s="143">
        <f>VLOOKUP($B55,'Свод. ст.'!$A:$R,2,0)</f>
        <v>0</v>
      </c>
      <c r="F55" s="143">
        <f>VLOOKUP($B55,'Свод. ст.'!$A:$R,3,0)</f>
        <v>0</v>
      </c>
      <c r="G55" s="143">
        <f>VLOOKUP($B55,'Свод. ст.'!$A:$R,4,0)</f>
        <v>0</v>
      </c>
      <c r="H55" s="145">
        <f t="shared" si="2"/>
        <v>0</v>
      </c>
      <c r="I55" s="143">
        <f>VLOOKUP($B55,'Свод. ст.'!$A:$R,6,0)</f>
        <v>0</v>
      </c>
      <c r="J55" s="143">
        <f>VLOOKUP($B55,'Свод. ст.'!$A:$R,7,0)</f>
        <v>0</v>
      </c>
      <c r="K55" s="143">
        <f>VLOOKUP($B55,'Свод. ст.'!$A:$R,8,0)</f>
        <v>0</v>
      </c>
      <c r="L55" s="145">
        <f t="shared" si="3"/>
        <v>0</v>
      </c>
      <c r="M55" s="143">
        <f>VLOOKUP($B55,'Свод. ст.'!$A:$R,10,0)</f>
        <v>0</v>
      </c>
      <c r="N55" s="143">
        <f>VLOOKUP($B55,'Свод. ст.'!$A:$R,11,0)</f>
        <v>0</v>
      </c>
      <c r="O55" s="143">
        <f>VLOOKUP($B55,'Свод. ст.'!$A:$R,12,0)</f>
        <v>0</v>
      </c>
      <c r="P55" s="145">
        <f t="shared" si="9"/>
        <v>0</v>
      </c>
      <c r="Q55" s="143">
        <f>VLOOKUP($B55,'Свод. ст.'!$A:$R,14,0)</f>
        <v>0</v>
      </c>
      <c r="R55" s="143">
        <f>VLOOKUP($B55,'Свод. ст.'!$A:$R,15,0)</f>
        <v>0</v>
      </c>
      <c r="S55" s="143">
        <f>VLOOKUP($B55,'Свод. ст.'!$A:$R,16,0)</f>
        <v>0</v>
      </c>
      <c r="T55" s="145">
        <f t="shared" si="10"/>
        <v>0</v>
      </c>
      <c r="U55" s="229"/>
      <c r="V55" s="229"/>
      <c r="W55" s="231"/>
    </row>
    <row r="56" spans="1:23" ht="18.75">
      <c r="A56" s="23"/>
      <c r="B56" s="55" t="s">
        <v>1083</v>
      </c>
      <c r="C56" s="56" t="s">
        <v>1105</v>
      </c>
      <c r="D56" s="54" t="s">
        <v>343</v>
      </c>
      <c r="E56" s="143">
        <f>VLOOKUP($B56,'Свод. ст.'!$A:$R,2,0)</f>
        <v>0</v>
      </c>
      <c r="F56" s="143">
        <f>VLOOKUP($B56,'Свод. ст.'!$A:$R,3,0)</f>
        <v>0</v>
      </c>
      <c r="G56" s="143">
        <f>VLOOKUP($B56,'Свод. ст.'!$A:$R,4,0)</f>
        <v>0</v>
      </c>
      <c r="H56" s="145">
        <f t="shared" si="2"/>
        <v>0</v>
      </c>
      <c r="I56" s="143">
        <f>VLOOKUP($B56,'Свод. ст.'!$A:$R,6,0)</f>
        <v>0</v>
      </c>
      <c r="J56" s="143">
        <f>VLOOKUP($B56,'Свод. ст.'!$A:$R,7,0)</f>
        <v>0</v>
      </c>
      <c r="K56" s="143">
        <f>VLOOKUP($B56,'Свод. ст.'!$A:$R,8,0)</f>
        <v>0</v>
      </c>
      <c r="L56" s="145">
        <f t="shared" si="3"/>
        <v>0</v>
      </c>
      <c r="M56" s="143">
        <f>VLOOKUP($B56,'Свод. ст.'!$A:$R,10,0)</f>
        <v>0</v>
      </c>
      <c r="N56" s="143">
        <f>VLOOKUP($B56,'Свод. ст.'!$A:$R,11,0)</f>
        <v>0</v>
      </c>
      <c r="O56" s="143">
        <f>VLOOKUP($B56,'Свод. ст.'!$A:$R,12,0)</f>
        <v>0</v>
      </c>
      <c r="P56" s="145">
        <f t="shared" si="9"/>
        <v>0</v>
      </c>
      <c r="Q56" s="143">
        <f>VLOOKUP($B56,'Свод. ст.'!$A:$R,14,0)</f>
        <v>0</v>
      </c>
      <c r="R56" s="143">
        <f>VLOOKUP($B56,'Свод. ст.'!$A:$R,15,0)</f>
        <v>0</v>
      </c>
      <c r="S56" s="143">
        <f>VLOOKUP($B56,'Свод. ст.'!$A:$R,16,0)</f>
        <v>0</v>
      </c>
      <c r="T56" s="145">
        <f t="shared" si="10"/>
        <v>0</v>
      </c>
      <c r="U56" s="229"/>
      <c r="V56" s="229"/>
      <c r="W56" s="231"/>
    </row>
    <row r="57" spans="1:23" ht="18.75">
      <c r="A57" s="23"/>
      <c r="B57" s="132" t="s">
        <v>487</v>
      </c>
      <c r="C57" s="132" t="s">
        <v>512</v>
      </c>
      <c r="D57" s="54" t="s">
        <v>343</v>
      </c>
      <c r="E57" s="143">
        <f>VLOOKUP($B57,'Свод. ст.'!$A:$R,2,0)</f>
        <v>0</v>
      </c>
      <c r="F57" s="143">
        <f>VLOOKUP($B57,'Свод. ст.'!$A:$R,3,0)</f>
        <v>0</v>
      </c>
      <c r="G57" s="143">
        <f>VLOOKUP($B57,'Свод. ст.'!$A:$R,4,0)</f>
        <v>0</v>
      </c>
      <c r="H57" s="145">
        <f t="shared" si="2"/>
        <v>0</v>
      </c>
      <c r="I57" s="143">
        <f>VLOOKUP($B57,'Свод. ст.'!$A:$R,6,0)</f>
        <v>0</v>
      </c>
      <c r="J57" s="143">
        <f>VLOOKUP($B57,'Свод. ст.'!$A:$R,7,0)</f>
        <v>0</v>
      </c>
      <c r="K57" s="143">
        <f>VLOOKUP($B57,'Свод. ст.'!$A:$R,8,0)</f>
        <v>0</v>
      </c>
      <c r="L57" s="145">
        <f t="shared" si="3"/>
        <v>0</v>
      </c>
      <c r="M57" s="143">
        <f>VLOOKUP($B57,'Свод. ст.'!$A:$R,10,0)</f>
        <v>0</v>
      </c>
      <c r="N57" s="143">
        <f>VLOOKUP($B57,'Свод. ст.'!$A:$R,11,0)</f>
        <v>0</v>
      </c>
      <c r="O57" s="143">
        <f>VLOOKUP($B57,'Свод. ст.'!$A:$R,12,0)</f>
        <v>0</v>
      </c>
      <c r="P57" s="145">
        <f t="shared" si="9"/>
        <v>0</v>
      </c>
      <c r="Q57" s="143">
        <f>VLOOKUP($B57,'Свод. ст.'!$A:$R,14,0)</f>
        <v>0</v>
      </c>
      <c r="R57" s="143">
        <f>VLOOKUP($B57,'Свод. ст.'!$A:$R,15,0)</f>
        <v>0</v>
      </c>
      <c r="S57" s="143">
        <f>VLOOKUP($B57,'Свод. ст.'!$A:$R,16,0)</f>
        <v>0</v>
      </c>
      <c r="T57" s="145">
        <f t="shared" si="10"/>
        <v>0</v>
      </c>
      <c r="U57" s="229"/>
      <c r="V57" s="229"/>
      <c r="W57" s="231"/>
    </row>
    <row r="58" spans="1:23" ht="18.75">
      <c r="A58" s="23"/>
      <c r="B58" s="55" t="s">
        <v>513</v>
      </c>
      <c r="C58" s="56" t="s">
        <v>1108</v>
      </c>
      <c r="D58" s="54" t="s">
        <v>343</v>
      </c>
      <c r="E58" s="143">
        <f>VLOOKUP($B58,'Свод. ст.'!$A:$R,2,0)</f>
        <v>0</v>
      </c>
      <c r="F58" s="143">
        <f>VLOOKUP($B58,'Свод. ст.'!$A:$R,3,0)</f>
        <v>0</v>
      </c>
      <c r="G58" s="143">
        <f>VLOOKUP($B58,'Свод. ст.'!$A:$R,4,0)</f>
        <v>0</v>
      </c>
      <c r="H58" s="145">
        <f>E58+F58+G58</f>
        <v>0</v>
      </c>
      <c r="I58" s="143">
        <f>VLOOKUP($B58,'Свод. ст.'!$A:$R,6,0)</f>
        <v>0</v>
      </c>
      <c r="J58" s="143">
        <f>VLOOKUP($B58,'Свод. ст.'!$A:$R,7,0)</f>
        <v>0</v>
      </c>
      <c r="K58" s="143">
        <f>VLOOKUP($B58,'Свод. ст.'!$A:$R,8,0)</f>
        <v>0</v>
      </c>
      <c r="L58" s="145">
        <f>K58+J58+I58+H58</f>
        <v>0</v>
      </c>
      <c r="M58" s="143">
        <f>VLOOKUP($B58,'Свод. ст.'!$A:$R,10,0)</f>
        <v>0</v>
      </c>
      <c r="N58" s="143">
        <f>VLOOKUP($B58,'Свод. ст.'!$A:$R,11,0)</f>
        <v>0</v>
      </c>
      <c r="O58" s="143">
        <f>VLOOKUP($B58,'Свод. ст.'!$A:$R,12,0)</f>
        <v>0</v>
      </c>
      <c r="P58" s="145">
        <f t="shared" si="9"/>
        <v>0</v>
      </c>
      <c r="Q58" s="143">
        <f>VLOOKUP($B58,'Свод. ст.'!$A:$R,14,0)</f>
        <v>0</v>
      </c>
      <c r="R58" s="143">
        <f>VLOOKUP($B58,'Свод. ст.'!$A:$R,15,0)</f>
        <v>0</v>
      </c>
      <c r="S58" s="143">
        <f>VLOOKUP($B58,'Свод. ст.'!$A:$R,16,0)</f>
        <v>0</v>
      </c>
      <c r="T58" s="145">
        <f t="shared" si="10"/>
        <v>0</v>
      </c>
      <c r="U58" s="229"/>
      <c r="V58" s="229"/>
      <c r="W58" s="231"/>
    </row>
    <row r="59" spans="1:23" ht="18.75">
      <c r="A59" s="23"/>
      <c r="B59" s="55" t="s">
        <v>31</v>
      </c>
      <c r="C59" s="55" t="s">
        <v>221</v>
      </c>
      <c r="D59" s="54"/>
      <c r="E59" s="143"/>
      <c r="F59" s="143"/>
      <c r="G59" s="143"/>
      <c r="H59" s="145">
        <f t="shared" si="2"/>
        <v>0</v>
      </c>
      <c r="I59" s="143"/>
      <c r="J59" s="143"/>
      <c r="K59" s="143"/>
      <c r="L59" s="145">
        <f t="shared" si="3"/>
        <v>0</v>
      </c>
      <c r="M59" s="143"/>
      <c r="N59" s="143"/>
      <c r="O59" s="143"/>
      <c r="P59" s="145">
        <f t="shared" si="9"/>
        <v>0</v>
      </c>
      <c r="Q59" s="143"/>
      <c r="R59" s="143"/>
      <c r="S59" s="143"/>
      <c r="T59" s="145">
        <f t="shared" si="10"/>
        <v>0</v>
      </c>
      <c r="U59" s="229"/>
      <c r="V59" s="229"/>
      <c r="W59" s="231"/>
    </row>
    <row r="60" spans="1:23" ht="45.75">
      <c r="A60" s="24" t="str">
        <f>$B$59&amp;B60</f>
        <v>Амортизацияамортизация лотерейного оборудования/имущества</v>
      </c>
      <c r="B60" s="50" t="s">
        <v>285</v>
      </c>
      <c r="C60" s="50" t="s">
        <v>293</v>
      </c>
      <c r="D60" s="54" t="s">
        <v>343</v>
      </c>
      <c r="E60" s="143">
        <f>VLOOKUP($A60,'Свод. ст.-подст.'!$A:$T,4,0)</f>
        <v>0</v>
      </c>
      <c r="F60" s="143">
        <f>VLOOKUP($A60,'Свод. ст.-подст.'!$A:$T,5,0)</f>
        <v>0</v>
      </c>
      <c r="G60" s="143">
        <f>VLOOKUP($A60,'Свод. ст.-подст.'!$A:$T,6,0)</f>
        <v>0</v>
      </c>
      <c r="H60" s="145">
        <f t="shared" si="2"/>
        <v>0</v>
      </c>
      <c r="I60" s="143">
        <f>VLOOKUP($A60,'Свод. ст.-подст.'!$A:$T,8,0)</f>
        <v>0</v>
      </c>
      <c r="J60" s="143">
        <f>VLOOKUP($A60,'Свод. ст.-подст.'!$A:$T,9,0)</f>
        <v>0</v>
      </c>
      <c r="K60" s="143">
        <f>VLOOKUP($A60,'Свод. ст.-подст.'!$A:$T,10,0)</f>
        <v>0</v>
      </c>
      <c r="L60" s="145">
        <f t="shared" si="3"/>
        <v>0</v>
      </c>
      <c r="M60" s="143">
        <f>VLOOKUP($A60,'Свод. ст.-подст.'!$A:$T,12,0)</f>
        <v>0</v>
      </c>
      <c r="N60" s="143">
        <f>VLOOKUP($A60,'Свод. ст.-подст.'!$A:$T,13,0)</f>
        <v>0</v>
      </c>
      <c r="O60" s="143">
        <f>VLOOKUP($A60,'Свод. ст.-подст.'!$A:$T,14,0)</f>
        <v>0</v>
      </c>
      <c r="P60" s="145">
        <f t="shared" si="9"/>
        <v>0</v>
      </c>
      <c r="Q60" s="143">
        <f>VLOOKUP($A60,'Свод. ст.-подст.'!$A:$T,16,0)</f>
        <v>0</v>
      </c>
      <c r="R60" s="143">
        <f>VLOOKUP($A60,'Свод. ст.-подст.'!$A:$T,17,0)</f>
        <v>0</v>
      </c>
      <c r="S60" s="143">
        <f>VLOOKUP($A60,'Свод. ст.-подст.'!$A:$T,18,0)</f>
        <v>0</v>
      </c>
      <c r="T60" s="145">
        <f t="shared" si="10"/>
        <v>0</v>
      </c>
      <c r="U60" s="229"/>
      <c r="V60" s="229"/>
      <c r="W60" s="231"/>
    </row>
    <row r="61" spans="1:23" ht="18.75">
      <c r="A61" s="25"/>
      <c r="B61" s="71" t="s">
        <v>332</v>
      </c>
      <c r="C61" s="71" t="s">
        <v>337</v>
      </c>
      <c r="D61" s="71" t="s">
        <v>343</v>
      </c>
      <c r="E61" s="147">
        <f>E35-E40</f>
        <v>64700</v>
      </c>
      <c r="F61" s="147">
        <f>F35-F40</f>
        <v>120700</v>
      </c>
      <c r="G61" s="147">
        <f>G35-G40</f>
        <v>126000</v>
      </c>
      <c r="H61" s="147">
        <f t="shared" si="2"/>
        <v>311400</v>
      </c>
      <c r="I61" s="147">
        <f>I35-I40</f>
        <v>100700</v>
      </c>
      <c r="J61" s="147">
        <f>J35-J40</f>
        <v>108700</v>
      </c>
      <c r="K61" s="147">
        <f>K35-K40</f>
        <v>126000</v>
      </c>
      <c r="L61" s="147">
        <f t="shared" si="3"/>
        <v>646800</v>
      </c>
      <c r="M61" s="147">
        <f>M35-M40</f>
        <v>120700</v>
      </c>
      <c r="N61" s="147">
        <f>N35-N40</f>
        <v>88700</v>
      </c>
      <c r="O61" s="147">
        <f>O35-O40</f>
        <v>126000</v>
      </c>
      <c r="P61" s="147">
        <f t="shared" si="9"/>
        <v>982200</v>
      </c>
      <c r="Q61" s="147">
        <f>Q35-Q40</f>
        <v>100700</v>
      </c>
      <c r="R61" s="147">
        <f>R35-R40</f>
        <v>108700</v>
      </c>
      <c r="S61" s="147">
        <f>S35-S40</f>
        <v>126000</v>
      </c>
      <c r="T61" s="147">
        <f t="shared" si="10"/>
        <v>1317600</v>
      </c>
      <c r="U61" s="229"/>
      <c r="V61" s="229"/>
      <c r="W61" s="231"/>
    </row>
    <row r="62" spans="1:23" ht="18.75">
      <c r="A62" s="26"/>
      <c r="B62" s="58" t="s">
        <v>333</v>
      </c>
      <c r="C62" s="58" t="s">
        <v>471</v>
      </c>
      <c r="D62" s="73" t="s">
        <v>343</v>
      </c>
      <c r="E62" s="211">
        <f>SUM(E63:E88)</f>
        <v>37100</v>
      </c>
      <c r="F62" s="211">
        <f>SUM(F63:F88)</f>
        <v>29100</v>
      </c>
      <c r="G62" s="211">
        <f>SUM(G63:G88)</f>
        <v>1100</v>
      </c>
      <c r="H62" s="142">
        <f t="shared" si="2"/>
        <v>67300</v>
      </c>
      <c r="I62" s="142">
        <f>SUM(I63:I88)</f>
        <v>36000</v>
      </c>
      <c r="J62" s="142">
        <f>SUM(J63:J88)</f>
        <v>30000</v>
      </c>
      <c r="K62" s="142">
        <f>SUM(K63:K88)</f>
        <v>1000</v>
      </c>
      <c r="L62" s="211">
        <f t="shared" si="3"/>
        <v>134300</v>
      </c>
      <c r="M62" s="142">
        <f>SUM(M63:M88)</f>
        <v>1000</v>
      </c>
      <c r="N62" s="142">
        <f>SUM(N63:N88)</f>
        <v>64000</v>
      </c>
      <c r="O62" s="142">
        <f>SUM(O63:O88)</f>
        <v>1000</v>
      </c>
      <c r="P62" s="211">
        <f t="shared" si="9"/>
        <v>200300</v>
      </c>
      <c r="Q62" s="142">
        <f>SUM(Q63:Q88)</f>
        <v>2000</v>
      </c>
      <c r="R62" s="142">
        <f>SUM(R63:R88)</f>
        <v>64000</v>
      </c>
      <c r="S62" s="142">
        <f>SUM(S63:S88)</f>
        <v>1000</v>
      </c>
      <c r="T62" s="211">
        <f t="shared" si="10"/>
        <v>267300</v>
      </c>
      <c r="U62" s="229"/>
      <c r="V62" s="229"/>
      <c r="W62" s="231"/>
    </row>
    <row r="63" spans="1:23" ht="18.75">
      <c r="A63" s="27"/>
      <c r="B63" s="59" t="s">
        <v>31</v>
      </c>
      <c r="C63" s="59" t="s">
        <v>221</v>
      </c>
      <c r="D63" s="54"/>
      <c r="E63" s="143"/>
      <c r="F63" s="143"/>
      <c r="G63" s="143"/>
      <c r="H63" s="145">
        <f t="shared" si="2"/>
        <v>0</v>
      </c>
      <c r="I63" s="143"/>
      <c r="J63" s="143"/>
      <c r="K63" s="143"/>
      <c r="L63" s="145">
        <f t="shared" si="3"/>
        <v>0</v>
      </c>
      <c r="M63" s="143"/>
      <c r="N63" s="143"/>
      <c r="O63" s="143"/>
      <c r="P63" s="145">
        <f t="shared" si="9"/>
        <v>0</v>
      </c>
      <c r="Q63" s="143"/>
      <c r="R63" s="143"/>
      <c r="S63" s="143"/>
      <c r="T63" s="145">
        <f t="shared" si="10"/>
        <v>0</v>
      </c>
      <c r="U63" s="229"/>
      <c r="V63" s="229"/>
      <c r="W63" s="231"/>
    </row>
    <row r="64" spans="1:23" ht="18.75">
      <c r="A64" s="28" t="str">
        <f>$B$59&amp;B64</f>
        <v>Амортизацияпрочая амортизация</v>
      </c>
      <c r="B64" s="57" t="s">
        <v>284</v>
      </c>
      <c r="C64" s="57" t="s">
        <v>222</v>
      </c>
      <c r="D64" s="54" t="s">
        <v>343</v>
      </c>
      <c r="E64" s="143">
        <f>VLOOKUP($A64,'Свод. ст.-подст.'!$A:$T,4,0)</f>
        <v>0</v>
      </c>
      <c r="F64" s="143">
        <f>VLOOKUP($A64,'Свод. ст.-подст.'!$A:$T,5,0)</f>
        <v>0</v>
      </c>
      <c r="G64" s="143">
        <f>VLOOKUP($A64,'Свод. ст.-подст.'!$A:$T,6,0)</f>
        <v>0</v>
      </c>
      <c r="H64" s="145">
        <f t="shared" si="2"/>
        <v>0</v>
      </c>
      <c r="I64" s="143">
        <f>VLOOKUP($A64,'Свод. ст.-подст.'!$A:$T,8,0)</f>
        <v>0</v>
      </c>
      <c r="J64" s="143">
        <f>VLOOKUP($A64,'Свод. ст.-подст.'!$A:$T,9,0)</f>
        <v>0</v>
      </c>
      <c r="K64" s="143">
        <f>VLOOKUP($A64,'Свод. ст.-подст.'!$A:$T,10,0)</f>
        <v>0</v>
      </c>
      <c r="L64" s="145">
        <f t="shared" si="3"/>
        <v>0</v>
      </c>
      <c r="M64" s="143">
        <f>VLOOKUP($A64,'Свод. ст.-подст.'!$A:$T,12,0)</f>
        <v>0</v>
      </c>
      <c r="N64" s="143">
        <f>VLOOKUP($A64,'Свод. ст.-подст.'!$A:$T,13,0)</f>
        <v>0</v>
      </c>
      <c r="O64" s="143">
        <f>VLOOKUP($A64,'Свод. ст.-подст.'!$A:$T,14,0)</f>
        <v>0</v>
      </c>
      <c r="P64" s="145">
        <f t="shared" si="9"/>
        <v>0</v>
      </c>
      <c r="Q64" s="143">
        <f>VLOOKUP($A64,'Свод. ст.-подст.'!$A:$T,16,0)</f>
        <v>0</v>
      </c>
      <c r="R64" s="143">
        <f>VLOOKUP($A64,'Свод. ст.-подст.'!$A:$T,17,0)</f>
        <v>0</v>
      </c>
      <c r="S64" s="143">
        <f>VLOOKUP($A64,'Свод. ст.-подст.'!$A:$T,18,0)</f>
        <v>0</v>
      </c>
      <c r="T64" s="145">
        <f t="shared" si="10"/>
        <v>0</v>
      </c>
      <c r="U64" s="229"/>
      <c r="V64" s="229"/>
      <c r="W64" s="231"/>
    </row>
    <row r="65" spans="1:23" ht="18.75">
      <c r="A65" s="29"/>
      <c r="B65" s="70" t="s">
        <v>32</v>
      </c>
      <c r="C65" s="70" t="s">
        <v>159</v>
      </c>
      <c r="D65" s="54" t="s">
        <v>343</v>
      </c>
      <c r="E65" s="143">
        <f>VLOOKUP($B65,'Свод. ст.'!$A:$R,2,0)</f>
        <v>0</v>
      </c>
      <c r="F65" s="143">
        <f>VLOOKUP($B65,'Свод. ст.'!$A:$R,3,0)</f>
        <v>0</v>
      </c>
      <c r="G65" s="143">
        <f>VLOOKUP($B65,'Свод. ст.'!$A:$R,4,0)</f>
        <v>0</v>
      </c>
      <c r="H65" s="145">
        <f t="shared" si="2"/>
        <v>0</v>
      </c>
      <c r="I65" s="143">
        <f>VLOOKUP($B65,'Свод. ст.'!$A:$R,6,0)</f>
        <v>0</v>
      </c>
      <c r="J65" s="143">
        <f>VLOOKUP($B65,'Свод. ст.'!$A:$R,7,0)</f>
        <v>0</v>
      </c>
      <c r="K65" s="143">
        <f>VLOOKUP($B65,'Свод. ст.'!$A:$R,8,0)</f>
        <v>0</v>
      </c>
      <c r="L65" s="145">
        <f t="shared" si="3"/>
        <v>0</v>
      </c>
      <c r="M65" s="143">
        <f>VLOOKUP($B65,'Свод. ст.'!$A:$R,10,0)</f>
        <v>0</v>
      </c>
      <c r="N65" s="143">
        <f>VLOOKUP($B65,'Свод. ст.'!$A:$R,11,0)</f>
        <v>0</v>
      </c>
      <c r="O65" s="143">
        <f>VLOOKUP($B65,'Свод. ст.'!$A:$R,12,0)</f>
        <v>0</v>
      </c>
      <c r="P65" s="145">
        <f t="shared" si="9"/>
        <v>0</v>
      </c>
      <c r="Q65" s="143">
        <f>VLOOKUP($B65,'Свод. ст.'!$A:$R,14,0)</f>
        <v>0</v>
      </c>
      <c r="R65" s="143">
        <f>VLOOKUP($B65,'Свод. ст.'!$A:$R,15,0)</f>
        <v>0</v>
      </c>
      <c r="S65" s="143">
        <f>VLOOKUP($B65,'Свод. ст.'!$A:$R,16,0)</f>
        <v>0</v>
      </c>
      <c r="T65" s="145">
        <f t="shared" si="10"/>
        <v>0</v>
      </c>
      <c r="U65" s="229"/>
      <c r="V65" s="229"/>
      <c r="W65" s="231"/>
    </row>
    <row r="66" spans="1:23" ht="18.75">
      <c r="A66" s="29"/>
      <c r="B66" s="70" t="s">
        <v>33</v>
      </c>
      <c r="C66" s="70" t="s">
        <v>287</v>
      </c>
      <c r="D66" s="54" t="s">
        <v>343</v>
      </c>
      <c r="E66" s="143">
        <f>VLOOKUP($B66,'Свод. ст.'!$A:$R,2,0)</f>
        <v>0</v>
      </c>
      <c r="F66" s="143">
        <f>VLOOKUP($B66,'Свод. ст.'!$A:$R,3,0)</f>
        <v>0</v>
      </c>
      <c r="G66" s="143">
        <f>VLOOKUP($B66,'Свод. ст.'!$A:$R,4,0)</f>
        <v>0</v>
      </c>
      <c r="H66" s="145">
        <f t="shared" si="2"/>
        <v>0</v>
      </c>
      <c r="I66" s="143">
        <f>VLOOKUP($B66,'Свод. ст.'!$A:$R,6,0)</f>
        <v>0</v>
      </c>
      <c r="J66" s="143">
        <f>VLOOKUP($B66,'Свод. ст.'!$A:$R,7,0)</f>
        <v>0</v>
      </c>
      <c r="K66" s="143">
        <f>VLOOKUP($B66,'Свод. ст.'!$A:$R,8,0)</f>
        <v>0</v>
      </c>
      <c r="L66" s="145">
        <f t="shared" si="3"/>
        <v>0</v>
      </c>
      <c r="M66" s="143">
        <f>VLOOKUP($B66,'Свод. ст.'!$A:$R,10,0)</f>
        <v>0</v>
      </c>
      <c r="N66" s="143">
        <f>VLOOKUP($B66,'Свод. ст.'!$A:$R,11,0)</f>
        <v>0</v>
      </c>
      <c r="O66" s="143">
        <f>VLOOKUP($B66,'Свод. ст.'!$A:$R,12,0)</f>
        <v>0</v>
      </c>
      <c r="P66" s="145">
        <f t="shared" si="9"/>
        <v>0</v>
      </c>
      <c r="Q66" s="143">
        <f>VLOOKUP($B66,'Свод. ст.'!$A:$R,14,0)</f>
        <v>0</v>
      </c>
      <c r="R66" s="143">
        <f>VLOOKUP($B66,'Свод. ст.'!$A:$R,15,0)</f>
        <v>0</v>
      </c>
      <c r="S66" s="143">
        <f>VLOOKUP($B66,'Свод. ст.'!$A:$R,16,0)</f>
        <v>0</v>
      </c>
      <c r="T66" s="145">
        <f t="shared" si="10"/>
        <v>0</v>
      </c>
      <c r="U66" s="229"/>
      <c r="V66" s="229"/>
      <c r="W66" s="231"/>
    </row>
    <row r="67" spans="1:23" s="4" customFormat="1" ht="18.75">
      <c r="A67" s="37"/>
      <c r="B67" s="34" t="s">
        <v>48</v>
      </c>
      <c r="C67" s="34" t="s">
        <v>139</v>
      </c>
      <c r="D67" s="52" t="s">
        <v>343</v>
      </c>
      <c r="E67" s="144">
        <f>VLOOKUP($B67,'Свод. ст.'!$A:$R,2,0)</f>
        <v>0</v>
      </c>
      <c r="F67" s="144">
        <f>VLOOKUP($B67,'Свод. ст.'!$A:$R,3,0)</f>
        <v>0</v>
      </c>
      <c r="G67" s="144">
        <f>VLOOKUP($B67,'Свод. ст.'!$A:$R,4,0)</f>
        <v>0</v>
      </c>
      <c r="H67" s="144">
        <f>E67+F67+G67</f>
        <v>0</v>
      </c>
      <c r="I67" s="144">
        <f>VLOOKUP($B67,'Свод. ст.'!$A:$R,6,0)</f>
        <v>0</v>
      </c>
      <c r="J67" s="144">
        <f>VLOOKUP($B67,'Свод. ст.'!$A:$R,7,0)</f>
        <v>0</v>
      </c>
      <c r="K67" s="144">
        <f>VLOOKUP($B67,'Свод. ст.'!$A:$R,8,0)</f>
        <v>0</v>
      </c>
      <c r="L67" s="144">
        <f>K67+J67+I67+H67</f>
        <v>0</v>
      </c>
      <c r="M67" s="144">
        <f>VLOOKUP($B67,'Свод. ст.'!$A:$R,10,0)</f>
        <v>0</v>
      </c>
      <c r="N67" s="144">
        <f>VLOOKUP($B67,'Свод. ст.'!$A:$R,11,0)</f>
        <v>0</v>
      </c>
      <c r="O67" s="144">
        <f>VLOOKUP($B67,'Свод. ст.'!$A:$R,12,0)</f>
        <v>0</v>
      </c>
      <c r="P67" s="144">
        <f t="shared" si="9"/>
        <v>0</v>
      </c>
      <c r="Q67" s="144">
        <f>VLOOKUP($B67,'Свод. ст.'!$A:$R,14,0)</f>
        <v>0</v>
      </c>
      <c r="R67" s="144">
        <f>VLOOKUP($B67,'Свод. ст.'!$A:$R,15,0)</f>
        <v>0</v>
      </c>
      <c r="S67" s="144">
        <f>VLOOKUP($B67,'Свод. ст.'!$A:$R,16,0)</f>
        <v>0</v>
      </c>
      <c r="T67" s="144">
        <f t="shared" si="10"/>
        <v>0</v>
      </c>
      <c r="U67" s="229"/>
      <c r="V67" s="232"/>
      <c r="W67" s="430"/>
    </row>
    <row r="68" spans="1:23" ht="18.75">
      <c r="A68" s="29"/>
      <c r="B68" s="70" t="s">
        <v>57</v>
      </c>
      <c r="C68" s="70" t="s">
        <v>209</v>
      </c>
      <c r="D68" s="54" t="s">
        <v>343</v>
      </c>
      <c r="E68" s="143">
        <f>VLOOKUP($B68,'Свод. ст.'!$A:$R,2,0)</f>
        <v>0</v>
      </c>
      <c r="F68" s="143">
        <f>VLOOKUP($B68,'Свод. ст.'!$A:$R,3,0)</f>
        <v>8000</v>
      </c>
      <c r="G68" s="143">
        <f>VLOOKUP($B68,'Свод. ст.'!$A:$R,4,0)</f>
        <v>0</v>
      </c>
      <c r="H68" s="145">
        <f t="shared" si="2"/>
        <v>8000</v>
      </c>
      <c r="I68" s="143">
        <f>VLOOKUP($B68,'Свод. ст.'!$A:$R,6,0)</f>
        <v>0</v>
      </c>
      <c r="J68" s="143">
        <f>VLOOKUP($B68,'Свод. ст.'!$A:$R,7,0)</f>
        <v>8000</v>
      </c>
      <c r="K68" s="143">
        <f>VLOOKUP($B68,'Свод. ст.'!$A:$R,8,0)</f>
        <v>0</v>
      </c>
      <c r="L68" s="145">
        <f t="shared" si="3"/>
        <v>16000</v>
      </c>
      <c r="M68" s="143">
        <f>VLOOKUP($B68,'Свод. ст.'!$A:$R,10,0)</f>
        <v>0</v>
      </c>
      <c r="N68" s="143">
        <f>VLOOKUP($B68,'Свод. ст.'!$A:$R,11,0)</f>
        <v>8000</v>
      </c>
      <c r="O68" s="143">
        <f>VLOOKUP($B68,'Свод. ст.'!$A:$R,12,0)</f>
        <v>0</v>
      </c>
      <c r="P68" s="145">
        <f t="shared" si="9"/>
        <v>24000</v>
      </c>
      <c r="Q68" s="143">
        <f>VLOOKUP($B68,'Свод. ст.'!$A:$R,14,0)</f>
        <v>0</v>
      </c>
      <c r="R68" s="143">
        <f>VLOOKUP($B68,'Свод. ст.'!$A:$R,15,0)</f>
        <v>8000</v>
      </c>
      <c r="S68" s="143">
        <f>VLOOKUP($B68,'Свод. ст.'!$A:$R,16,0)</f>
        <v>0</v>
      </c>
      <c r="T68" s="145">
        <f t="shared" si="10"/>
        <v>32000</v>
      </c>
      <c r="U68" s="229"/>
      <c r="V68" s="229"/>
      <c r="W68" s="231"/>
    </row>
    <row r="69" spans="1:23" ht="18.75">
      <c r="A69" s="29"/>
      <c r="B69" s="70" t="s">
        <v>15</v>
      </c>
      <c r="C69" s="70" t="s">
        <v>223</v>
      </c>
      <c r="D69" s="54" t="s">
        <v>343</v>
      </c>
      <c r="E69" s="143">
        <f>VLOOKUP($B69,'Свод. ст.'!$A:$R,2,0)</f>
        <v>36000</v>
      </c>
      <c r="F69" s="143">
        <f>VLOOKUP($B69,'Свод. ст.'!$A:$R,3,0)</f>
        <v>0</v>
      </c>
      <c r="G69" s="143">
        <f>VLOOKUP($B69,'Свод. ст.'!$A:$R,4,0)</f>
        <v>0</v>
      </c>
      <c r="H69" s="145">
        <f t="shared" si="2"/>
        <v>36000</v>
      </c>
      <c r="I69" s="143">
        <f>VLOOKUP($B69,'Свод. ст.'!$A:$R,6,0)</f>
        <v>35000</v>
      </c>
      <c r="J69" s="143">
        <f>VLOOKUP($B69,'Свод. ст.'!$A:$R,7,0)</f>
        <v>1000</v>
      </c>
      <c r="K69" s="143">
        <f>VLOOKUP($B69,'Свод. ст.'!$A:$R,8,0)</f>
        <v>0</v>
      </c>
      <c r="L69" s="145">
        <f t="shared" si="3"/>
        <v>72000</v>
      </c>
      <c r="M69" s="143">
        <f>VLOOKUP($B69,'Свод. ст.'!$A:$R,10,0)</f>
        <v>0</v>
      </c>
      <c r="N69" s="143">
        <f>VLOOKUP($B69,'Свод. ст.'!$A:$R,11,0)</f>
        <v>35000</v>
      </c>
      <c r="O69" s="143">
        <f>VLOOKUP($B69,'Свод. ст.'!$A:$R,12,0)</f>
        <v>0</v>
      </c>
      <c r="P69" s="145">
        <f t="shared" si="9"/>
        <v>107000</v>
      </c>
      <c r="Q69" s="143">
        <f>VLOOKUP($B69,'Свод. ст.'!$A:$R,14,0)</f>
        <v>0</v>
      </c>
      <c r="R69" s="143">
        <f>VLOOKUP($B69,'Свод. ст.'!$A:$R,15,0)</f>
        <v>35000</v>
      </c>
      <c r="S69" s="143">
        <f>VLOOKUP($B69,'Свод. ст.'!$A:$R,16,0)</f>
        <v>0</v>
      </c>
      <c r="T69" s="145">
        <f t="shared" si="10"/>
        <v>142000</v>
      </c>
      <c r="U69" s="229"/>
      <c r="V69" s="229"/>
      <c r="W69" s="231"/>
    </row>
    <row r="70" spans="1:23" ht="18.75">
      <c r="A70" s="29"/>
      <c r="B70" s="70" t="s">
        <v>489</v>
      </c>
      <c r="C70" s="70" t="s">
        <v>511</v>
      </c>
      <c r="D70" s="54" t="s">
        <v>343</v>
      </c>
      <c r="E70" s="143">
        <f>VLOOKUP($B70,'Свод. ст.'!$A:$R,2,0)</f>
        <v>0</v>
      </c>
      <c r="F70" s="143">
        <f>VLOOKUP($B70,'Свод. ст.'!$A:$R,3,0)</f>
        <v>0</v>
      </c>
      <c r="G70" s="143">
        <f>VLOOKUP($B70,'Свод. ст.'!$A:$R,4,0)</f>
        <v>0</v>
      </c>
      <c r="H70" s="145">
        <f t="shared" si="2"/>
        <v>0</v>
      </c>
      <c r="I70" s="143">
        <f>VLOOKUP($B70,'Свод. ст.'!$A:$R,6,0)</f>
        <v>0</v>
      </c>
      <c r="J70" s="143">
        <f>VLOOKUP($B70,'Свод. ст.'!$A:$R,7,0)</f>
        <v>0</v>
      </c>
      <c r="K70" s="143">
        <f>VLOOKUP($B70,'Свод. ст.'!$A:$R,8,0)</f>
        <v>0</v>
      </c>
      <c r="L70" s="145">
        <f t="shared" si="3"/>
        <v>0</v>
      </c>
      <c r="M70" s="143">
        <f>VLOOKUP($B70,'Свод. ст.'!$A:$R,10,0)</f>
        <v>0</v>
      </c>
      <c r="N70" s="143">
        <f>VLOOKUP($B70,'Свод. ст.'!$A:$R,11,0)</f>
        <v>0</v>
      </c>
      <c r="O70" s="143">
        <f>VLOOKUP($B70,'Свод. ст.'!$A:$R,12,0)</f>
        <v>0</v>
      </c>
      <c r="P70" s="145">
        <f t="shared" si="9"/>
        <v>0</v>
      </c>
      <c r="Q70" s="143">
        <f>VLOOKUP($B70,'Свод. ст.'!$A:$R,14,0)</f>
        <v>0</v>
      </c>
      <c r="R70" s="143">
        <f>VLOOKUP($B70,'Свод. ст.'!$A:$R,15,0)</f>
        <v>0</v>
      </c>
      <c r="S70" s="143">
        <f>VLOOKUP($B70,'Свод. ст.'!$A:$R,16,0)</f>
        <v>0</v>
      </c>
      <c r="T70" s="145">
        <f t="shared" si="10"/>
        <v>0</v>
      </c>
      <c r="U70" s="229"/>
      <c r="V70" s="229"/>
      <c r="W70" s="231"/>
    </row>
    <row r="71" spans="1:23" ht="18.75">
      <c r="A71" s="29"/>
      <c r="B71" s="51" t="s">
        <v>778</v>
      </c>
      <c r="C71" s="51">
        <f>VLOOKUP($B71,Справочник!$A:$I,9,0)</f>
        <v>0</v>
      </c>
      <c r="D71" s="54" t="s">
        <v>343</v>
      </c>
      <c r="E71" s="143">
        <f>VLOOKUP($B71,'Свод. ст.'!$A:$R,2,0)</f>
        <v>0</v>
      </c>
      <c r="F71" s="143">
        <f>VLOOKUP($B71,'Свод. ст.'!$A:$R,3,0)</f>
        <v>0</v>
      </c>
      <c r="G71" s="143">
        <f>VLOOKUP($B71,'Свод. ст.'!$A:$R,4,0)</f>
        <v>0</v>
      </c>
      <c r="H71" s="145">
        <f t="shared" si="2"/>
        <v>0</v>
      </c>
      <c r="I71" s="143">
        <f>VLOOKUP($B71,'Свод. ст.'!$A:$R,6,0)</f>
        <v>0</v>
      </c>
      <c r="J71" s="143">
        <f>VLOOKUP($B71,'Свод. ст.'!$A:$R,7,0)</f>
        <v>0</v>
      </c>
      <c r="K71" s="143">
        <f>VLOOKUP($B71,'Свод. ст.'!$A:$R,8,0)</f>
        <v>0</v>
      </c>
      <c r="L71" s="145">
        <f t="shared" si="3"/>
        <v>0</v>
      </c>
      <c r="M71" s="143">
        <f>VLOOKUP($B71,'Свод. ст.'!$A:$R,10,0)</f>
        <v>0</v>
      </c>
      <c r="N71" s="143">
        <f>VLOOKUP($B71,'Свод. ст.'!$A:$R,11,0)</f>
        <v>0</v>
      </c>
      <c r="O71" s="143">
        <f>VLOOKUP($B71,'Свод. ст.'!$A:$R,12,0)</f>
        <v>0</v>
      </c>
      <c r="P71" s="145">
        <f t="shared" si="9"/>
        <v>0</v>
      </c>
      <c r="Q71" s="143">
        <f>VLOOKUP($B71,'Свод. ст.'!$A:$R,14,0)</f>
        <v>0</v>
      </c>
      <c r="R71" s="143">
        <f>VLOOKUP($B71,'Свод. ст.'!$A:$R,15,0)</f>
        <v>0</v>
      </c>
      <c r="S71" s="143">
        <f>VLOOKUP($B71,'Свод. ст.'!$A:$R,16,0)</f>
        <v>0</v>
      </c>
      <c r="T71" s="145">
        <f t="shared" si="10"/>
        <v>0</v>
      </c>
      <c r="U71" s="229"/>
      <c r="V71" s="229"/>
      <c r="W71" s="231"/>
    </row>
    <row r="72" spans="1:23" ht="18.75">
      <c r="A72" s="29"/>
      <c r="B72" s="70" t="s">
        <v>37</v>
      </c>
      <c r="C72" s="51" t="s">
        <v>189</v>
      </c>
      <c r="D72" s="54" t="s">
        <v>343</v>
      </c>
      <c r="E72" s="143">
        <f>VLOOKUP($B72,'Свод. ст.'!$A:$R,2,0)</f>
        <v>0</v>
      </c>
      <c r="F72" s="143">
        <f>VLOOKUP($B72,'Свод. ст.'!$A:$R,3,0)</f>
        <v>20000</v>
      </c>
      <c r="G72" s="143">
        <f>VLOOKUP($B72,'Свод. ст.'!$A:$R,4,0)</f>
        <v>0</v>
      </c>
      <c r="H72" s="145">
        <f t="shared" si="2"/>
        <v>20000</v>
      </c>
      <c r="I72" s="143">
        <f>VLOOKUP($B72,'Свод. ст.'!$A:$R,6,0)</f>
        <v>0</v>
      </c>
      <c r="J72" s="143">
        <f>VLOOKUP($B72,'Свод. ст.'!$A:$R,7,0)</f>
        <v>20000</v>
      </c>
      <c r="K72" s="143">
        <f>VLOOKUP($B72,'Свод. ст.'!$A:$R,8,0)</f>
        <v>0</v>
      </c>
      <c r="L72" s="145">
        <f t="shared" si="3"/>
        <v>40000</v>
      </c>
      <c r="M72" s="143">
        <f>VLOOKUP($B72,'Свод. ст.'!$A:$R,10,0)</f>
        <v>0</v>
      </c>
      <c r="N72" s="143">
        <f>VLOOKUP($B72,'Свод. ст.'!$A:$R,11,0)</f>
        <v>20000</v>
      </c>
      <c r="O72" s="143">
        <f>VLOOKUP($B72,'Свод. ст.'!$A:$R,12,0)</f>
        <v>0</v>
      </c>
      <c r="P72" s="145">
        <f t="shared" ref="P72:P88" si="11">O72+N72+M72+L72</f>
        <v>60000</v>
      </c>
      <c r="Q72" s="143">
        <f>VLOOKUP($B72,'Свод. ст.'!$A:$R,14,0)</f>
        <v>1000</v>
      </c>
      <c r="R72" s="143">
        <f>VLOOKUP($B72,'Свод. ст.'!$A:$R,15,0)</f>
        <v>20000</v>
      </c>
      <c r="S72" s="143">
        <f>VLOOKUP($B72,'Свод. ст.'!$A:$R,16,0)</f>
        <v>0</v>
      </c>
      <c r="T72" s="145">
        <f t="shared" ref="T72:T88" si="12">S72+R72+Q72+P72</f>
        <v>81000</v>
      </c>
      <c r="U72" s="229"/>
      <c r="V72" s="229"/>
      <c r="W72" s="231"/>
    </row>
    <row r="73" spans="1:23" ht="18.75">
      <c r="A73" s="29"/>
      <c r="B73" s="70" t="s">
        <v>38</v>
      </c>
      <c r="C73" s="70" t="s">
        <v>277</v>
      </c>
      <c r="D73" s="54" t="s">
        <v>343</v>
      </c>
      <c r="E73" s="143">
        <f>VLOOKUP($B73,'Свод. ст.'!$A:$R,2,0)</f>
        <v>0</v>
      </c>
      <c r="F73" s="143">
        <f>VLOOKUP($B73,'Свод. ст.'!$A:$R,3,0)</f>
        <v>0</v>
      </c>
      <c r="G73" s="143">
        <f>VLOOKUP($B73,'Свод. ст.'!$A:$R,4,0)</f>
        <v>0</v>
      </c>
      <c r="H73" s="145">
        <f t="shared" si="2"/>
        <v>0</v>
      </c>
      <c r="I73" s="143">
        <f>VLOOKUP($B73,'Свод. ст.'!$A:$R,6,0)</f>
        <v>0</v>
      </c>
      <c r="J73" s="143">
        <f>VLOOKUP($B73,'Свод. ст.'!$A:$R,7,0)</f>
        <v>0</v>
      </c>
      <c r="K73" s="143">
        <f>VLOOKUP($B73,'Свод. ст.'!$A:$R,8,0)</f>
        <v>0</v>
      </c>
      <c r="L73" s="145">
        <f t="shared" si="3"/>
        <v>0</v>
      </c>
      <c r="M73" s="143">
        <f>VLOOKUP($B73,'Свод. ст.'!$A:$R,10,0)</f>
        <v>0</v>
      </c>
      <c r="N73" s="143">
        <f>VLOOKUP($B73,'Свод. ст.'!$A:$R,11,0)</f>
        <v>0</v>
      </c>
      <c r="O73" s="143">
        <f>VLOOKUP($B73,'Свод. ст.'!$A:$R,12,0)</f>
        <v>0</v>
      </c>
      <c r="P73" s="145">
        <f t="shared" si="11"/>
        <v>0</v>
      </c>
      <c r="Q73" s="143">
        <f>VLOOKUP($B73,'Свод. ст.'!$A:$R,14,0)</f>
        <v>0</v>
      </c>
      <c r="R73" s="143">
        <f>VLOOKUP($B73,'Свод. ст.'!$A:$R,15,0)</f>
        <v>0</v>
      </c>
      <c r="S73" s="143">
        <f>VLOOKUP($B73,'Свод. ст.'!$A:$R,16,0)</f>
        <v>0</v>
      </c>
      <c r="T73" s="145">
        <f t="shared" si="12"/>
        <v>0</v>
      </c>
      <c r="U73" s="229"/>
      <c r="V73" s="229"/>
      <c r="W73" s="231"/>
    </row>
    <row r="74" spans="1:23" ht="18.75">
      <c r="A74" s="30"/>
      <c r="B74" s="60" t="s">
        <v>412</v>
      </c>
      <c r="C74" s="60" t="s">
        <v>1157</v>
      </c>
      <c r="D74" s="54" t="s">
        <v>343</v>
      </c>
      <c r="E74" s="143">
        <f>VLOOKUP($B74,'Свод. ст.'!$A:$R,2,0)</f>
        <v>0</v>
      </c>
      <c r="F74" s="143">
        <f>VLOOKUP($B74,'Свод. ст.'!$A:$R,3,0)</f>
        <v>0</v>
      </c>
      <c r="G74" s="143">
        <f>VLOOKUP($B74,'Свод. ст.'!$A:$R,4,0)</f>
        <v>0</v>
      </c>
      <c r="H74" s="145">
        <f t="shared" si="2"/>
        <v>0</v>
      </c>
      <c r="I74" s="143">
        <f>VLOOKUP($B74,'Свод. ст.'!$A:$R,6,0)</f>
        <v>0</v>
      </c>
      <c r="J74" s="143">
        <f>VLOOKUP($B74,'Свод. ст.'!$A:$R,7,0)</f>
        <v>0</v>
      </c>
      <c r="K74" s="143">
        <f>VLOOKUP($B74,'Свод. ст.'!$A:$R,8,0)</f>
        <v>0</v>
      </c>
      <c r="L74" s="145">
        <f t="shared" si="3"/>
        <v>0</v>
      </c>
      <c r="M74" s="143">
        <f>VLOOKUP($B74,'Свод. ст.'!$A:$R,10,0)</f>
        <v>0</v>
      </c>
      <c r="N74" s="143">
        <f>VLOOKUP($B74,'Свод. ст.'!$A:$R,11,0)</f>
        <v>0</v>
      </c>
      <c r="O74" s="143">
        <f>VLOOKUP($B74,'Свод. ст.'!$A:$R,12,0)</f>
        <v>0</v>
      </c>
      <c r="P74" s="145">
        <f t="shared" si="11"/>
        <v>0</v>
      </c>
      <c r="Q74" s="143">
        <f>VLOOKUP($B74,'Свод. ст.'!$A:$R,14,0)</f>
        <v>0</v>
      </c>
      <c r="R74" s="143">
        <f>VLOOKUP($B74,'Свод. ст.'!$A:$R,15,0)</f>
        <v>0</v>
      </c>
      <c r="S74" s="143">
        <f>VLOOKUP($B74,'Свод. ст.'!$A:$R,16,0)</f>
        <v>0</v>
      </c>
      <c r="T74" s="145">
        <f t="shared" si="12"/>
        <v>0</v>
      </c>
      <c r="U74" s="229"/>
      <c r="V74" s="229"/>
      <c r="W74" s="231"/>
    </row>
    <row r="75" spans="1:23" ht="18.75">
      <c r="A75" s="29"/>
      <c r="B75" s="70" t="s">
        <v>90</v>
      </c>
      <c r="C75" s="70" t="s">
        <v>178</v>
      </c>
      <c r="D75" s="54" t="s">
        <v>343</v>
      </c>
      <c r="E75" s="143">
        <f>VLOOKUP($B75,'Свод. ст.'!$A:$R,2,0)</f>
        <v>0</v>
      </c>
      <c r="F75" s="143">
        <f>VLOOKUP($B75,'Свод. ст.'!$A:$R,3,0)</f>
        <v>0</v>
      </c>
      <c r="G75" s="143">
        <f>VLOOKUP($B75,'Свод. ст.'!$A:$R,4,0)</f>
        <v>0</v>
      </c>
      <c r="H75" s="145">
        <f t="shared" si="2"/>
        <v>0</v>
      </c>
      <c r="I75" s="143">
        <f>VLOOKUP($B75,'Свод. ст.'!$A:$R,6,0)</f>
        <v>0</v>
      </c>
      <c r="J75" s="143">
        <f>VLOOKUP($B75,'Свод. ст.'!$A:$R,7,0)</f>
        <v>0</v>
      </c>
      <c r="K75" s="143">
        <f>VLOOKUP($B75,'Свод. ст.'!$A:$R,8,0)</f>
        <v>0</v>
      </c>
      <c r="L75" s="145">
        <f t="shared" si="3"/>
        <v>0</v>
      </c>
      <c r="M75" s="143">
        <f>VLOOKUP($B75,'Свод. ст.'!$A:$R,10,0)</f>
        <v>0</v>
      </c>
      <c r="N75" s="143">
        <f>VLOOKUP($B75,'Свод. ст.'!$A:$R,11,0)</f>
        <v>0</v>
      </c>
      <c r="O75" s="143">
        <f>VLOOKUP($B75,'Свод. ст.'!$A:$R,12,0)</f>
        <v>0</v>
      </c>
      <c r="P75" s="145">
        <f t="shared" si="11"/>
        <v>0</v>
      </c>
      <c r="Q75" s="143">
        <f>VLOOKUP($B75,'Свод. ст.'!$A:$R,14,0)</f>
        <v>0</v>
      </c>
      <c r="R75" s="143">
        <f>VLOOKUP($B75,'Свод. ст.'!$A:$R,15,0)</f>
        <v>0</v>
      </c>
      <c r="S75" s="143">
        <f>VLOOKUP($B75,'Свод. ст.'!$A:$R,16,0)</f>
        <v>0</v>
      </c>
      <c r="T75" s="145">
        <f t="shared" si="12"/>
        <v>0</v>
      </c>
      <c r="U75" s="229"/>
      <c r="V75" s="229"/>
      <c r="W75" s="231"/>
    </row>
    <row r="76" spans="1:23" ht="18.75">
      <c r="A76" s="30"/>
      <c r="B76" s="60" t="s">
        <v>382</v>
      </c>
      <c r="C76" s="60" t="s">
        <v>467</v>
      </c>
      <c r="D76" s="54" t="s">
        <v>343</v>
      </c>
      <c r="E76" s="143">
        <f>VLOOKUP($B76,'Свод. ст.'!$A:$R,2,0)</f>
        <v>0</v>
      </c>
      <c r="F76" s="143">
        <f>VLOOKUP($B76,'Свод. ст.'!$A:$R,3,0)</f>
        <v>0</v>
      </c>
      <c r="G76" s="143">
        <f>VLOOKUP($B76,'Свод. ст.'!$A:$R,4,0)</f>
        <v>0</v>
      </c>
      <c r="H76" s="145">
        <f t="shared" si="2"/>
        <v>0</v>
      </c>
      <c r="I76" s="143">
        <f>VLOOKUP($B76,'Свод. ст.'!$A:$R,6,0)</f>
        <v>0</v>
      </c>
      <c r="J76" s="143">
        <f>VLOOKUP($B76,'Свод. ст.'!$A:$R,7,0)</f>
        <v>0</v>
      </c>
      <c r="K76" s="143">
        <f>VLOOKUP($B76,'Свод. ст.'!$A:$R,8,0)</f>
        <v>0</v>
      </c>
      <c r="L76" s="145">
        <f t="shared" si="3"/>
        <v>0</v>
      </c>
      <c r="M76" s="143">
        <f>VLOOKUP($B76,'Свод. ст.'!$A:$R,10,0)</f>
        <v>0</v>
      </c>
      <c r="N76" s="143">
        <f>VLOOKUP($B76,'Свод. ст.'!$A:$R,11,0)</f>
        <v>0</v>
      </c>
      <c r="O76" s="143">
        <f>VLOOKUP($B76,'Свод. ст.'!$A:$R,12,0)</f>
        <v>0</v>
      </c>
      <c r="P76" s="145">
        <f t="shared" si="11"/>
        <v>0</v>
      </c>
      <c r="Q76" s="143">
        <f>VLOOKUP($B76,'Свод. ст.'!$A:$R,14,0)</f>
        <v>0</v>
      </c>
      <c r="R76" s="143">
        <f>VLOOKUP($B76,'Свод. ст.'!$A:$R,15,0)</f>
        <v>0</v>
      </c>
      <c r="S76" s="143">
        <f>VLOOKUP($B76,'Свод. ст.'!$A:$R,16,0)</f>
        <v>0</v>
      </c>
      <c r="T76" s="145">
        <f t="shared" si="12"/>
        <v>0</v>
      </c>
      <c r="U76" s="229"/>
      <c r="V76" s="229"/>
      <c r="W76" s="231"/>
    </row>
    <row r="77" spans="1:23" ht="18.75">
      <c r="A77" s="30"/>
      <c r="B77" s="60" t="s">
        <v>400</v>
      </c>
      <c r="C77" s="60" t="s">
        <v>468</v>
      </c>
      <c r="D77" s="54" t="s">
        <v>343</v>
      </c>
      <c r="E77" s="143">
        <f>VLOOKUP($B77,'Свод. ст.'!$A:$R,2,0)</f>
        <v>0</v>
      </c>
      <c r="F77" s="143">
        <f>VLOOKUP($B77,'Свод. ст.'!$A:$R,3,0)</f>
        <v>0</v>
      </c>
      <c r="G77" s="143">
        <f>VLOOKUP($B77,'Свод. ст.'!$A:$R,4,0)</f>
        <v>0</v>
      </c>
      <c r="H77" s="145">
        <f>E77+F77+G77</f>
        <v>0</v>
      </c>
      <c r="I77" s="143">
        <f>VLOOKUP($B77,'Свод. ст.'!$A:$R,6,0)</f>
        <v>0</v>
      </c>
      <c r="J77" s="143">
        <f>VLOOKUP($B77,'Свод. ст.'!$A:$R,7,0)</f>
        <v>0</v>
      </c>
      <c r="K77" s="143">
        <f>VLOOKUP($B77,'Свод. ст.'!$A:$R,8,0)</f>
        <v>0</v>
      </c>
      <c r="L77" s="145">
        <f>K77+J77+I77+H77</f>
        <v>0</v>
      </c>
      <c r="M77" s="143">
        <f>VLOOKUP($B77,'Свод. ст.'!$A:$R,10,0)</f>
        <v>0</v>
      </c>
      <c r="N77" s="143">
        <f>VLOOKUP($B77,'Свод. ст.'!$A:$R,11,0)</f>
        <v>0</v>
      </c>
      <c r="O77" s="143">
        <f>VLOOKUP($B77,'Свод. ст.'!$A:$R,12,0)</f>
        <v>0</v>
      </c>
      <c r="P77" s="145">
        <f t="shared" si="11"/>
        <v>0</v>
      </c>
      <c r="Q77" s="143">
        <f>VLOOKUP($B77,'Свод. ст.'!$A:$R,14,0)</f>
        <v>0</v>
      </c>
      <c r="R77" s="143">
        <f>VLOOKUP($B77,'Свод. ст.'!$A:$R,15,0)</f>
        <v>0</v>
      </c>
      <c r="S77" s="143">
        <f>VLOOKUP($B77,'Свод. ст.'!$A:$R,16,0)</f>
        <v>0</v>
      </c>
      <c r="T77" s="145">
        <f t="shared" si="12"/>
        <v>0</v>
      </c>
      <c r="U77" s="229"/>
      <c r="V77" s="229"/>
      <c r="W77" s="231"/>
    </row>
    <row r="78" spans="1:23" ht="37.5">
      <c r="A78" s="30"/>
      <c r="B78" s="60" t="s">
        <v>498</v>
      </c>
      <c r="C78" s="60" t="s">
        <v>1125</v>
      </c>
      <c r="D78" s="54" t="s">
        <v>343</v>
      </c>
      <c r="E78" s="143">
        <f>VLOOKUP($B78,'Свод. ст.'!$A:$R,2,0)</f>
        <v>0</v>
      </c>
      <c r="F78" s="143">
        <f>VLOOKUP($B78,'Свод. ст.'!$A:$R,3,0)</f>
        <v>0</v>
      </c>
      <c r="G78" s="143">
        <f>VLOOKUP($B78,'Свод. ст.'!$A:$R,4,0)</f>
        <v>0</v>
      </c>
      <c r="H78" s="145">
        <f>E78+F78+G78</f>
        <v>0</v>
      </c>
      <c r="I78" s="143">
        <f>VLOOKUP($B78,'Свод. ст.'!$A:$R,6,0)</f>
        <v>0</v>
      </c>
      <c r="J78" s="143">
        <f>VLOOKUP($B78,'Свод. ст.'!$A:$R,7,0)</f>
        <v>0</v>
      </c>
      <c r="K78" s="143">
        <f>VLOOKUP($B78,'Свод. ст.'!$A:$R,8,0)</f>
        <v>0</v>
      </c>
      <c r="L78" s="145">
        <f>K78+J78+I78+H78</f>
        <v>0</v>
      </c>
      <c r="M78" s="143">
        <f>VLOOKUP($B78,'Свод. ст.'!$A:$R,10,0)</f>
        <v>0</v>
      </c>
      <c r="N78" s="143">
        <f>VLOOKUP($B78,'Свод. ст.'!$A:$R,11,0)</f>
        <v>0</v>
      </c>
      <c r="O78" s="143">
        <f>VLOOKUP($B78,'Свод. ст.'!$A:$R,12,0)</f>
        <v>0</v>
      </c>
      <c r="P78" s="145">
        <f t="shared" si="11"/>
        <v>0</v>
      </c>
      <c r="Q78" s="143">
        <f>VLOOKUP($B78,'Свод. ст.'!$A:$R,14,0)</f>
        <v>0</v>
      </c>
      <c r="R78" s="143">
        <f>VLOOKUP($B78,'Свод. ст.'!$A:$R,15,0)</f>
        <v>0</v>
      </c>
      <c r="S78" s="143">
        <f>VLOOKUP($B78,'Свод. ст.'!$A:$R,16,0)</f>
        <v>0</v>
      </c>
      <c r="T78" s="145">
        <f t="shared" si="12"/>
        <v>0</v>
      </c>
      <c r="U78" s="229"/>
      <c r="V78" s="229"/>
      <c r="W78" s="231"/>
    </row>
    <row r="79" spans="1:23" ht="37.5">
      <c r="A79" s="31"/>
      <c r="B79" s="55" t="s">
        <v>564</v>
      </c>
      <c r="C79" s="55" t="s">
        <v>1124</v>
      </c>
      <c r="D79" s="54" t="s">
        <v>343</v>
      </c>
      <c r="E79" s="143">
        <f>VLOOKUP($B79,'Свод. ст.'!$A:$R,2,0)</f>
        <v>0</v>
      </c>
      <c r="F79" s="143">
        <f>VLOOKUP($B79,'Свод. ст.'!$A:$R,3,0)</f>
        <v>0</v>
      </c>
      <c r="G79" s="143">
        <f>VLOOKUP($B79,'Свод. ст.'!$A:$R,4,0)</f>
        <v>0</v>
      </c>
      <c r="H79" s="145">
        <f t="shared" si="2"/>
        <v>0</v>
      </c>
      <c r="I79" s="143">
        <f>VLOOKUP($B79,'Свод. ст.'!$A:$R,6,0)</f>
        <v>0</v>
      </c>
      <c r="J79" s="143">
        <f>VLOOKUP($B79,'Свод. ст.'!$A:$R,7,0)</f>
        <v>0</v>
      </c>
      <c r="K79" s="143">
        <f>VLOOKUP($B79,'Свод. ст.'!$A:$R,8,0)</f>
        <v>0</v>
      </c>
      <c r="L79" s="145">
        <f t="shared" si="3"/>
        <v>0</v>
      </c>
      <c r="M79" s="143">
        <f>VLOOKUP($B79,'Свод. ст.'!$A:$R,10,0)</f>
        <v>0</v>
      </c>
      <c r="N79" s="143">
        <f>VLOOKUP($B79,'Свод. ст.'!$A:$R,11,0)</f>
        <v>0</v>
      </c>
      <c r="O79" s="143">
        <f>VLOOKUP($B79,'Свод. ст.'!$A:$R,12,0)</f>
        <v>0</v>
      </c>
      <c r="P79" s="145">
        <f t="shared" si="11"/>
        <v>0</v>
      </c>
      <c r="Q79" s="143">
        <f>VLOOKUP($B79,'Свод. ст.'!$A:$R,14,0)</f>
        <v>0</v>
      </c>
      <c r="R79" s="143">
        <f>VLOOKUP($B79,'Свод. ст.'!$A:$R,15,0)</f>
        <v>0</v>
      </c>
      <c r="S79" s="143">
        <f>VLOOKUP($B79,'Свод. ст.'!$A:$R,16,0)</f>
        <v>0</v>
      </c>
      <c r="T79" s="145">
        <f t="shared" si="12"/>
        <v>0</v>
      </c>
      <c r="U79" s="229"/>
      <c r="V79" s="229"/>
      <c r="W79" s="231"/>
    </row>
    <row r="80" spans="1:23" ht="18.75">
      <c r="A80" s="31"/>
      <c r="B80" s="34" t="s">
        <v>18</v>
      </c>
      <c r="C80" s="34" t="s">
        <v>132</v>
      </c>
      <c r="D80" s="54" t="s">
        <v>343</v>
      </c>
      <c r="E80" s="143">
        <f>VLOOKUP($B80,'Свод. ст.'!$A:$R,2,0)</f>
        <v>0</v>
      </c>
      <c r="F80" s="143">
        <f>VLOOKUP($B80,'Свод. ст.'!$A:$R,3,0)</f>
        <v>0</v>
      </c>
      <c r="G80" s="143">
        <f>VLOOKUP($B80,'Свод. ст.'!$A:$R,4,0)</f>
        <v>0</v>
      </c>
      <c r="H80" s="145">
        <f t="shared" si="2"/>
        <v>0</v>
      </c>
      <c r="I80" s="143">
        <f>VLOOKUP($B80,'Свод. ст.'!$A:$R,6,0)</f>
        <v>0</v>
      </c>
      <c r="J80" s="143">
        <f>VLOOKUP($B80,'Свод. ст.'!$A:$R,7,0)</f>
        <v>0</v>
      </c>
      <c r="K80" s="143">
        <f>VLOOKUP($B80,'Свод. ст.'!$A:$R,8,0)</f>
        <v>0</v>
      </c>
      <c r="L80" s="145">
        <f t="shared" si="3"/>
        <v>0</v>
      </c>
      <c r="M80" s="143">
        <f>VLOOKUP($B80,'Свод. ст.'!$A:$R,10,0)</f>
        <v>0</v>
      </c>
      <c r="N80" s="143">
        <f>VLOOKUP($B80,'Свод. ст.'!$A:$R,11,0)</f>
        <v>0</v>
      </c>
      <c r="O80" s="143">
        <f>VLOOKUP($B80,'Свод. ст.'!$A:$R,12,0)</f>
        <v>0</v>
      </c>
      <c r="P80" s="145">
        <f t="shared" si="11"/>
        <v>0</v>
      </c>
      <c r="Q80" s="143">
        <f>VLOOKUP($B80,'Свод. ст.'!$A:$R,14,0)</f>
        <v>0</v>
      </c>
      <c r="R80" s="143">
        <f>VLOOKUP($B80,'Свод. ст.'!$A:$R,15,0)</f>
        <v>0</v>
      </c>
      <c r="S80" s="143">
        <f>VLOOKUP($B80,'Свод. ст.'!$A:$R,16,0)</f>
        <v>0</v>
      </c>
      <c r="T80" s="145">
        <f t="shared" si="12"/>
        <v>0</v>
      </c>
      <c r="U80" s="229"/>
      <c r="V80" s="229"/>
      <c r="W80" s="231"/>
    </row>
    <row r="81" spans="1:23" ht="18.75">
      <c r="A81" s="29"/>
      <c r="B81" s="70" t="s">
        <v>43</v>
      </c>
      <c r="C81" s="70" t="s">
        <v>200</v>
      </c>
      <c r="D81" s="54" t="s">
        <v>343</v>
      </c>
      <c r="E81" s="143">
        <f>VLOOKUP($B81,'Свод. ст.'!$A:$R,2,0)</f>
        <v>0</v>
      </c>
      <c r="F81" s="143">
        <f>VLOOKUP($B81,'Свод. ст.'!$A:$R,3,0)</f>
        <v>0</v>
      </c>
      <c r="G81" s="143">
        <f>VLOOKUP($B81,'Свод. ст.'!$A:$R,4,0)</f>
        <v>0</v>
      </c>
      <c r="H81" s="145">
        <f t="shared" si="2"/>
        <v>0</v>
      </c>
      <c r="I81" s="143">
        <f>VLOOKUP($B81,'Свод. ст.'!$A:$R,6,0)</f>
        <v>0</v>
      </c>
      <c r="J81" s="143">
        <f>VLOOKUP($B81,'Свод. ст.'!$A:$R,7,0)</f>
        <v>0</v>
      </c>
      <c r="K81" s="143">
        <f>VLOOKUP($B81,'Свод. ст.'!$A:$R,8,0)</f>
        <v>0</v>
      </c>
      <c r="L81" s="145">
        <f t="shared" si="3"/>
        <v>0</v>
      </c>
      <c r="M81" s="143">
        <f>VLOOKUP($B81,'Свод. ст.'!$A:$R,10,0)</f>
        <v>0</v>
      </c>
      <c r="N81" s="143">
        <f>VLOOKUP($B81,'Свод. ст.'!$A:$R,11,0)</f>
        <v>0</v>
      </c>
      <c r="O81" s="143">
        <f>VLOOKUP($B81,'Свод. ст.'!$A:$R,12,0)</f>
        <v>0</v>
      </c>
      <c r="P81" s="145">
        <f t="shared" si="11"/>
        <v>0</v>
      </c>
      <c r="Q81" s="143">
        <f>VLOOKUP($B81,'Свод. ст.'!$A:$R,14,0)</f>
        <v>0</v>
      </c>
      <c r="R81" s="143">
        <f>VLOOKUP($B81,'Свод. ст.'!$A:$R,15,0)</f>
        <v>0</v>
      </c>
      <c r="S81" s="143">
        <f>VLOOKUP($B81,'Свод. ст.'!$A:$R,16,0)</f>
        <v>0</v>
      </c>
      <c r="T81" s="145">
        <f t="shared" si="12"/>
        <v>0</v>
      </c>
      <c r="U81" s="229"/>
      <c r="V81" s="229"/>
      <c r="W81" s="231"/>
    </row>
    <row r="82" spans="1:23" ht="18.75">
      <c r="A82" s="29"/>
      <c r="B82" s="70" t="s">
        <v>36</v>
      </c>
      <c r="C82" s="70" t="s">
        <v>219</v>
      </c>
      <c r="D82" s="54" t="s">
        <v>343</v>
      </c>
      <c r="E82" s="143">
        <f>VLOOKUP($B82,'Свод. ст.'!$A:$R,2,0)</f>
        <v>0</v>
      </c>
      <c r="F82" s="143">
        <f>VLOOKUP($B82,'Свод. ст.'!$A:$R,3,0)</f>
        <v>0</v>
      </c>
      <c r="G82" s="143">
        <f>VLOOKUP($B82,'Свод. ст.'!$A:$R,4,0)</f>
        <v>0</v>
      </c>
      <c r="H82" s="145">
        <f t="shared" si="2"/>
        <v>0</v>
      </c>
      <c r="I82" s="143">
        <f>VLOOKUP($B82,'Свод. ст.'!$A:$R,6,0)</f>
        <v>0</v>
      </c>
      <c r="J82" s="143">
        <f>VLOOKUP($B82,'Свод. ст.'!$A:$R,7,0)</f>
        <v>0</v>
      </c>
      <c r="K82" s="143">
        <f>VLOOKUP($B82,'Свод. ст.'!$A:$R,8,0)</f>
        <v>0</v>
      </c>
      <c r="L82" s="145">
        <f t="shared" si="3"/>
        <v>0</v>
      </c>
      <c r="M82" s="143">
        <f>VLOOKUP($B82,'Свод. ст.'!$A:$R,10,0)</f>
        <v>0</v>
      </c>
      <c r="N82" s="143">
        <f>VLOOKUP($B82,'Свод. ст.'!$A:$R,11,0)</f>
        <v>0</v>
      </c>
      <c r="O82" s="143">
        <f>VLOOKUP($B82,'Свод. ст.'!$A:$R,12,0)</f>
        <v>0</v>
      </c>
      <c r="P82" s="145">
        <f t="shared" si="11"/>
        <v>0</v>
      </c>
      <c r="Q82" s="143">
        <f>VLOOKUP($B82,'Свод. ст.'!$A:$R,14,0)</f>
        <v>0</v>
      </c>
      <c r="R82" s="143">
        <f>VLOOKUP($B82,'Свод. ст.'!$A:$R,15,0)</f>
        <v>0</v>
      </c>
      <c r="S82" s="143">
        <f>VLOOKUP($B82,'Свод. ст.'!$A:$R,16,0)</f>
        <v>0</v>
      </c>
      <c r="T82" s="145">
        <f t="shared" si="12"/>
        <v>0</v>
      </c>
      <c r="U82" s="229"/>
      <c r="V82" s="229"/>
      <c r="W82" s="231"/>
    </row>
    <row r="83" spans="1:23" ht="18.75">
      <c r="A83" s="29"/>
      <c r="B83" s="70" t="s">
        <v>77</v>
      </c>
      <c r="C83" s="70" t="s">
        <v>125</v>
      </c>
      <c r="D83" s="54" t="s">
        <v>343</v>
      </c>
      <c r="E83" s="143">
        <f>VLOOKUP($B83,'Свод. ст.'!$A:$R,2,0)</f>
        <v>1100</v>
      </c>
      <c r="F83" s="143">
        <f>VLOOKUP($B83,'Свод. ст.'!$A:$R,3,0)</f>
        <v>1100</v>
      </c>
      <c r="G83" s="143">
        <f>VLOOKUP($B83,'Свод. ст.'!$A:$R,4,0)</f>
        <v>1100</v>
      </c>
      <c r="H83" s="145">
        <f t="shared" ref="H83:H95" si="13">E83+F83+G83</f>
        <v>3300</v>
      </c>
      <c r="I83" s="143">
        <f>VLOOKUP($B83,'Свод. ст.'!$A:$R,6,0)</f>
        <v>1000</v>
      </c>
      <c r="J83" s="143">
        <f>VLOOKUP($B83,'Свод. ст.'!$A:$R,7,0)</f>
        <v>1000</v>
      </c>
      <c r="K83" s="143">
        <f>VLOOKUP($B83,'Свод. ст.'!$A:$R,8,0)</f>
        <v>1000</v>
      </c>
      <c r="L83" s="145">
        <f t="shared" ref="L83:L95" si="14">K83+J83+I83+H83</f>
        <v>6300</v>
      </c>
      <c r="M83" s="143">
        <f>VLOOKUP($B83,'Свод. ст.'!$A:$R,10,0)</f>
        <v>1000</v>
      </c>
      <c r="N83" s="143">
        <f>VLOOKUP($B83,'Свод. ст.'!$A:$R,11,0)</f>
        <v>1000</v>
      </c>
      <c r="O83" s="143">
        <f>VLOOKUP($B83,'Свод. ст.'!$A:$R,12,0)</f>
        <v>1000</v>
      </c>
      <c r="P83" s="145">
        <f t="shared" si="11"/>
        <v>9300</v>
      </c>
      <c r="Q83" s="143">
        <f>VLOOKUP($B83,'Свод. ст.'!$A:$R,14,0)</f>
        <v>1000</v>
      </c>
      <c r="R83" s="143">
        <f>VLOOKUP($B83,'Свод. ст.'!$A:$R,15,0)</f>
        <v>1000</v>
      </c>
      <c r="S83" s="143">
        <f>VLOOKUP($B83,'Свод. ст.'!$A:$R,16,0)</f>
        <v>1000</v>
      </c>
      <c r="T83" s="145">
        <f t="shared" si="12"/>
        <v>12300</v>
      </c>
      <c r="U83" s="229"/>
      <c r="V83" s="229"/>
      <c r="W83" s="231"/>
    </row>
    <row r="84" spans="1:23" ht="18.75">
      <c r="A84" s="29"/>
      <c r="B84" s="213" t="s">
        <v>53</v>
      </c>
      <c r="C84" s="213" t="s">
        <v>204</v>
      </c>
      <c r="D84" s="54" t="s">
        <v>343</v>
      </c>
      <c r="E84" s="143">
        <f>VLOOKUP($B84,'Свод. ст.'!$A:$R,2,0)</f>
        <v>0</v>
      </c>
      <c r="F84" s="143">
        <f>VLOOKUP($B84,'Свод. ст.'!$A:$R,3,0)</f>
        <v>0</v>
      </c>
      <c r="G84" s="143">
        <f>VLOOKUP($B84,'Свод. ст.'!$A:$R,4,0)</f>
        <v>0</v>
      </c>
      <c r="H84" s="145">
        <f>E84+F84+G84</f>
        <v>0</v>
      </c>
      <c r="I84" s="143">
        <f>VLOOKUP($B84,'Свод. ст.'!$A:$R,6,0)</f>
        <v>0</v>
      </c>
      <c r="J84" s="143">
        <f>VLOOKUP($B84,'Свод. ст.'!$A:$R,7,0)</f>
        <v>0</v>
      </c>
      <c r="K84" s="143">
        <f>VLOOKUP($B84,'Свод. ст.'!$A:$R,8,0)</f>
        <v>0</v>
      </c>
      <c r="L84" s="145">
        <f>K84+J84+I84+H84</f>
        <v>0</v>
      </c>
      <c r="M84" s="143">
        <f>VLOOKUP($B84,'Свод. ст.'!$A:$R,10,0)</f>
        <v>0</v>
      </c>
      <c r="N84" s="143">
        <f>VLOOKUP($B84,'Свод. ст.'!$A:$R,11,0)</f>
        <v>0</v>
      </c>
      <c r="O84" s="143">
        <f>VLOOKUP($B84,'Свод. ст.'!$A:$R,12,0)</f>
        <v>0</v>
      </c>
      <c r="P84" s="145">
        <f t="shared" si="11"/>
        <v>0</v>
      </c>
      <c r="Q84" s="143">
        <f>VLOOKUP($B84,'Свод. ст.'!$A:$R,14,0)</f>
        <v>0</v>
      </c>
      <c r="R84" s="143">
        <f>VLOOKUP($B84,'Свод. ст.'!$A:$R,15,0)</f>
        <v>0</v>
      </c>
      <c r="S84" s="143">
        <f>VLOOKUP($B84,'Свод. ст.'!$A:$R,16,0)</f>
        <v>0</v>
      </c>
      <c r="T84" s="145">
        <f t="shared" si="12"/>
        <v>0</v>
      </c>
      <c r="U84" s="229"/>
      <c r="V84" s="229"/>
      <c r="W84" s="231"/>
    </row>
    <row r="85" spans="1:23" ht="18.75">
      <c r="A85" s="29"/>
      <c r="B85" s="70" t="s">
        <v>435</v>
      </c>
      <c r="C85" s="70" t="s">
        <v>469</v>
      </c>
      <c r="D85" s="54" t="s">
        <v>343</v>
      </c>
      <c r="E85" s="143">
        <f>VLOOKUP($B85,'Свод. ст.'!$A:$R,2,0)</f>
        <v>0</v>
      </c>
      <c r="F85" s="143">
        <f>VLOOKUP($B85,'Свод. ст.'!$A:$R,3,0)</f>
        <v>0</v>
      </c>
      <c r="G85" s="143">
        <f>VLOOKUP($B85,'Свод. ст.'!$A:$R,4,0)</f>
        <v>0</v>
      </c>
      <c r="H85" s="145">
        <f t="shared" si="13"/>
        <v>0</v>
      </c>
      <c r="I85" s="143">
        <f>VLOOKUP($B85,'Свод. ст.'!$A:$R,6,0)</f>
        <v>0</v>
      </c>
      <c r="J85" s="143">
        <f>VLOOKUP($B85,'Свод. ст.'!$A:$R,7,0)</f>
        <v>0</v>
      </c>
      <c r="K85" s="143">
        <f>VLOOKUP($B85,'Свод. ст.'!$A:$R,8,0)</f>
        <v>0</v>
      </c>
      <c r="L85" s="145">
        <f t="shared" si="14"/>
        <v>0</v>
      </c>
      <c r="M85" s="143">
        <f>VLOOKUP($B85,'Свод. ст.'!$A:$R,10,0)</f>
        <v>0</v>
      </c>
      <c r="N85" s="143">
        <f>VLOOKUP($B85,'Свод. ст.'!$A:$R,11,0)</f>
        <v>0</v>
      </c>
      <c r="O85" s="143">
        <f>VLOOKUP($B85,'Свод. ст.'!$A:$R,12,0)</f>
        <v>0</v>
      </c>
      <c r="P85" s="145">
        <f t="shared" si="11"/>
        <v>0</v>
      </c>
      <c r="Q85" s="143">
        <f>VLOOKUP($B85,'Свод. ст.'!$A:$R,14,0)</f>
        <v>0</v>
      </c>
      <c r="R85" s="143">
        <f>VLOOKUP($B85,'Свод. ст.'!$A:$R,15,0)</f>
        <v>0</v>
      </c>
      <c r="S85" s="143">
        <f>VLOOKUP($B85,'Свод. ст.'!$A:$R,16,0)</f>
        <v>0</v>
      </c>
      <c r="T85" s="145">
        <f t="shared" si="12"/>
        <v>0</v>
      </c>
      <c r="U85" s="229"/>
      <c r="V85" s="229"/>
      <c r="W85" s="231"/>
    </row>
    <row r="86" spans="1:23" ht="18.75">
      <c r="A86" s="29"/>
      <c r="B86" s="132" t="s">
        <v>286</v>
      </c>
      <c r="C86" s="276" t="s">
        <v>1099</v>
      </c>
      <c r="D86" s="54" t="s">
        <v>343</v>
      </c>
      <c r="E86" s="143">
        <f>VLOOKUP($B86,'Свод. ст.'!$A:$R,2,0)</f>
        <v>0</v>
      </c>
      <c r="F86" s="143">
        <f>VLOOKUP($B86,'Свод. ст.'!$A:$R,3,0)</f>
        <v>0</v>
      </c>
      <c r="G86" s="143">
        <f>VLOOKUP($B86,'Свод. ст.'!$A:$R,4,0)</f>
        <v>0</v>
      </c>
      <c r="H86" s="145">
        <f t="shared" si="13"/>
        <v>0</v>
      </c>
      <c r="I86" s="143">
        <f>VLOOKUP($B86,'Свод. ст.'!$A:$R,6,0)</f>
        <v>0</v>
      </c>
      <c r="J86" s="143">
        <f>VLOOKUP($B86,'Свод. ст.'!$A:$R,7,0)</f>
        <v>0</v>
      </c>
      <c r="K86" s="143">
        <f>VLOOKUP($B86,'Свод. ст.'!$A:$R,8,0)</f>
        <v>0</v>
      </c>
      <c r="L86" s="145">
        <f t="shared" si="14"/>
        <v>0</v>
      </c>
      <c r="M86" s="143">
        <f>VLOOKUP($B86,'Свод. ст.'!$A:$R,10,0)</f>
        <v>0</v>
      </c>
      <c r="N86" s="143">
        <f>VLOOKUP($B86,'Свод. ст.'!$A:$R,11,0)</f>
        <v>0</v>
      </c>
      <c r="O86" s="143">
        <f>VLOOKUP($B86,'Свод. ст.'!$A:$R,12,0)</f>
        <v>0</v>
      </c>
      <c r="P86" s="145">
        <f t="shared" si="11"/>
        <v>0</v>
      </c>
      <c r="Q86" s="143">
        <f>VLOOKUP($B86,'Свод. ст.'!$A:$R,14,0)</f>
        <v>0</v>
      </c>
      <c r="R86" s="143">
        <f>VLOOKUP($B86,'Свод. ст.'!$A:$R,15,0)</f>
        <v>0</v>
      </c>
      <c r="S86" s="143">
        <f>VLOOKUP($B86,'Свод. ст.'!$A:$R,16,0)</f>
        <v>0</v>
      </c>
      <c r="T86" s="145">
        <f t="shared" si="12"/>
        <v>0</v>
      </c>
      <c r="U86" s="229"/>
      <c r="V86" s="229"/>
      <c r="W86" s="231"/>
    </row>
    <row r="87" spans="1:23" ht="18.75">
      <c r="A87" s="29"/>
      <c r="B87" s="55" t="s">
        <v>28</v>
      </c>
      <c r="C87" s="55" t="s">
        <v>1098</v>
      </c>
      <c r="D87" s="54" t="s">
        <v>343</v>
      </c>
      <c r="E87" s="143">
        <f>VLOOKUP($B87,'Свод. ст.'!$A:$R,2,0)</f>
        <v>0</v>
      </c>
      <c r="F87" s="143">
        <f>VLOOKUP($B87,'Свод. ст.'!$A:$R,3,0)</f>
        <v>0</v>
      </c>
      <c r="G87" s="143">
        <f>VLOOKUP($B87,'Свод. ст.'!$A:$R,4,0)</f>
        <v>0</v>
      </c>
      <c r="H87" s="145">
        <f t="shared" si="13"/>
        <v>0</v>
      </c>
      <c r="I87" s="143">
        <f>VLOOKUP($B87,'Свод. ст.'!$A:$R,6,0)</f>
        <v>0</v>
      </c>
      <c r="J87" s="143">
        <f>VLOOKUP($B87,'Свод. ст.'!$A:$R,7,0)</f>
        <v>0</v>
      </c>
      <c r="K87" s="143">
        <f>VLOOKUP($B87,'Свод. ст.'!$A:$R,8,0)</f>
        <v>0</v>
      </c>
      <c r="L87" s="145">
        <f t="shared" si="14"/>
        <v>0</v>
      </c>
      <c r="M87" s="143">
        <f>VLOOKUP($B87,'Свод. ст.'!$A:$R,10,0)</f>
        <v>0</v>
      </c>
      <c r="N87" s="143">
        <f>VLOOKUP($B87,'Свод. ст.'!$A:$R,11,0)</f>
        <v>0</v>
      </c>
      <c r="O87" s="143">
        <f>VLOOKUP($B87,'Свод. ст.'!$A:$R,12,0)</f>
        <v>0</v>
      </c>
      <c r="P87" s="145">
        <f t="shared" si="11"/>
        <v>0</v>
      </c>
      <c r="Q87" s="143">
        <f>VLOOKUP($B87,'Свод. ст.'!$A:$R,14,0)</f>
        <v>0</v>
      </c>
      <c r="R87" s="143">
        <f>VLOOKUP($B87,'Свод. ст.'!$A:$R,15,0)</f>
        <v>0</v>
      </c>
      <c r="S87" s="143">
        <f>VLOOKUP($B87,'Свод. ст.'!$A:$R,16,0)</f>
        <v>0</v>
      </c>
      <c r="T87" s="145">
        <f t="shared" si="12"/>
        <v>0</v>
      </c>
      <c r="U87" s="229"/>
      <c r="V87" s="229"/>
      <c r="W87" s="231"/>
    </row>
    <row r="88" spans="1:23" ht="18.75">
      <c r="A88" s="29"/>
      <c r="B88" s="70" t="s">
        <v>19</v>
      </c>
      <c r="C88" s="70" t="s">
        <v>1111</v>
      </c>
      <c r="D88" s="54" t="s">
        <v>343</v>
      </c>
      <c r="E88" s="143">
        <f>VLOOKUP($B88,'Свод. ст.'!$A:$R,2,0)</f>
        <v>0</v>
      </c>
      <c r="F88" s="143">
        <f>VLOOKUP($B88,'Свод. ст.'!$A:$R,3,0)</f>
        <v>0</v>
      </c>
      <c r="G88" s="143">
        <f>VLOOKUP($B88,'Свод. ст.'!$A:$R,4,0)</f>
        <v>0</v>
      </c>
      <c r="H88" s="145">
        <f t="shared" si="13"/>
        <v>0</v>
      </c>
      <c r="I88" s="143">
        <f>VLOOKUP($B88,'Свод. ст.'!$A:$R,6,0)</f>
        <v>0</v>
      </c>
      <c r="J88" s="143">
        <f>VLOOKUP($B88,'Свод. ст.'!$A:$R,7,0)</f>
        <v>0</v>
      </c>
      <c r="K88" s="143">
        <f>VLOOKUP($B88,'Свод. ст.'!$A:$R,8,0)</f>
        <v>0</v>
      </c>
      <c r="L88" s="145">
        <f t="shared" si="14"/>
        <v>0</v>
      </c>
      <c r="M88" s="143">
        <f>VLOOKUP($B88,'Свод. ст.'!$A:$R,10,0)</f>
        <v>0</v>
      </c>
      <c r="N88" s="143">
        <f>VLOOKUP($B88,'Свод. ст.'!$A:$R,11,0)</f>
        <v>0</v>
      </c>
      <c r="O88" s="143">
        <f>VLOOKUP($B88,'Свод. ст.'!$A:$R,12,0)</f>
        <v>0</v>
      </c>
      <c r="P88" s="145">
        <f t="shared" si="11"/>
        <v>0</v>
      </c>
      <c r="Q88" s="143">
        <f>VLOOKUP($B88,'Свод. ст.'!$A:$R,14,0)</f>
        <v>0</v>
      </c>
      <c r="R88" s="143">
        <f>VLOOKUP($B88,'Свод. ст.'!$A:$R,15,0)</f>
        <v>0</v>
      </c>
      <c r="S88" s="143">
        <f>VLOOKUP($B88,'Свод. ст.'!$A:$R,16,0)</f>
        <v>0</v>
      </c>
      <c r="T88" s="145">
        <f t="shared" si="12"/>
        <v>0</v>
      </c>
      <c r="U88" s="229"/>
      <c r="V88" s="229"/>
      <c r="W88" s="231"/>
    </row>
    <row r="89" spans="1:23" s="1" customFormat="1" ht="18.75">
      <c r="A89" s="32"/>
      <c r="B89" s="74" t="s">
        <v>334</v>
      </c>
      <c r="C89" s="74" t="s">
        <v>338</v>
      </c>
      <c r="D89" s="71" t="s">
        <v>343</v>
      </c>
      <c r="E89" s="147">
        <f>E61-E62</f>
        <v>27600</v>
      </c>
      <c r="F89" s="147">
        <f t="shared" ref="F89:T89" si="15">F61-F62</f>
        <v>91600</v>
      </c>
      <c r="G89" s="147">
        <f t="shared" si="15"/>
        <v>124900</v>
      </c>
      <c r="H89" s="147">
        <f t="shared" si="15"/>
        <v>244100</v>
      </c>
      <c r="I89" s="147">
        <f t="shared" si="15"/>
        <v>64700</v>
      </c>
      <c r="J89" s="147">
        <f t="shared" si="15"/>
        <v>78700</v>
      </c>
      <c r="K89" s="147">
        <f t="shared" si="15"/>
        <v>125000</v>
      </c>
      <c r="L89" s="147">
        <f t="shared" si="15"/>
        <v>512500</v>
      </c>
      <c r="M89" s="147">
        <f t="shared" si="15"/>
        <v>119700</v>
      </c>
      <c r="N89" s="147">
        <f t="shared" si="15"/>
        <v>24700</v>
      </c>
      <c r="O89" s="147">
        <f t="shared" si="15"/>
        <v>125000</v>
      </c>
      <c r="P89" s="147">
        <f t="shared" si="15"/>
        <v>781900</v>
      </c>
      <c r="Q89" s="147">
        <f t="shared" si="15"/>
        <v>98700</v>
      </c>
      <c r="R89" s="147">
        <f t="shared" si="15"/>
        <v>44700</v>
      </c>
      <c r="S89" s="147">
        <f t="shared" si="15"/>
        <v>125000</v>
      </c>
      <c r="T89" s="147">
        <f t="shared" si="15"/>
        <v>1050300</v>
      </c>
      <c r="U89" s="229"/>
      <c r="V89" s="232"/>
      <c r="W89" s="231"/>
    </row>
    <row r="90" spans="1:23" s="4" customFormat="1" ht="18.75">
      <c r="A90" s="37"/>
      <c r="B90" s="134" t="s">
        <v>22</v>
      </c>
      <c r="C90" s="134" t="s">
        <v>109</v>
      </c>
      <c r="D90" s="159" t="s">
        <v>343</v>
      </c>
      <c r="E90" s="158">
        <f>VLOOKUP($B90,'Свод. ст.'!$A:$R,2,0)</f>
        <v>0</v>
      </c>
      <c r="F90" s="158">
        <f>VLOOKUP($B90,'Свод. ст.'!$A:$R,3,0)</f>
        <v>0</v>
      </c>
      <c r="G90" s="158">
        <f>VLOOKUP($B90,'Свод. ст.'!$A:$R,4,0)</f>
        <v>0</v>
      </c>
      <c r="H90" s="158">
        <f t="shared" si="13"/>
        <v>0</v>
      </c>
      <c r="I90" s="158">
        <f>VLOOKUP($B90,'Свод. ст.'!$A:$R,6,0)</f>
        <v>0</v>
      </c>
      <c r="J90" s="158">
        <f>VLOOKUP($B90,'Свод. ст.'!$A:$R,7,0)</f>
        <v>0</v>
      </c>
      <c r="K90" s="158">
        <f>VLOOKUP($B90,'Свод. ст.'!$A:$R,8,0)</f>
        <v>0</v>
      </c>
      <c r="L90" s="158">
        <f t="shared" si="14"/>
        <v>0</v>
      </c>
      <c r="M90" s="158">
        <f>VLOOKUP($B90,'Свод. ст.'!$A:$R,10,0)</f>
        <v>0</v>
      </c>
      <c r="N90" s="158">
        <f>VLOOKUP($B90,'Свод. ст.'!$A:$R,11,0)</f>
        <v>0</v>
      </c>
      <c r="O90" s="158">
        <f>VLOOKUP($B90,'Свод. ст.'!$A:$R,12,0)</f>
        <v>0</v>
      </c>
      <c r="P90" s="158">
        <f>O90+N90+M90+L90</f>
        <v>0</v>
      </c>
      <c r="Q90" s="158">
        <f>VLOOKUP($B90,'Свод. ст.'!$A:$R,14,0)</f>
        <v>0</v>
      </c>
      <c r="R90" s="158">
        <f>VLOOKUP($B90,'Свод. ст.'!$A:$R,15,0)</f>
        <v>0</v>
      </c>
      <c r="S90" s="158">
        <f>VLOOKUP($B90,'Свод. ст.'!$A:$R,16,0)</f>
        <v>0</v>
      </c>
      <c r="T90" s="158">
        <f>S90+R90+Q90+P90</f>
        <v>0</v>
      </c>
      <c r="U90" s="229"/>
      <c r="V90" s="232"/>
      <c r="W90" s="231"/>
    </row>
    <row r="91" spans="1:23" s="4" customFormat="1" ht="36.75" customHeight="1">
      <c r="A91" s="38"/>
      <c r="B91" s="135" t="s">
        <v>1140</v>
      </c>
      <c r="C91" s="135" t="s">
        <v>1142</v>
      </c>
      <c r="D91" s="159" t="s">
        <v>343</v>
      </c>
      <c r="E91" s="158">
        <f>VLOOKUP($B91,'Свод. ст.'!$A:$R,2,0)</f>
        <v>0</v>
      </c>
      <c r="F91" s="158">
        <f>VLOOKUP($B91,'Свод. ст.'!$A:$R,3,0)</f>
        <v>0</v>
      </c>
      <c r="G91" s="158">
        <f>VLOOKUP($B91,'Свод. ст.'!$A:$R,4,0)</f>
        <v>0</v>
      </c>
      <c r="H91" s="158">
        <f t="shared" si="13"/>
        <v>0</v>
      </c>
      <c r="I91" s="158">
        <f>VLOOKUP($B91,'Свод. ст.'!$A:$R,6,0)</f>
        <v>0</v>
      </c>
      <c r="J91" s="158">
        <f>VLOOKUP($B91,'Свод. ст.'!$A:$R,7,0)</f>
        <v>0</v>
      </c>
      <c r="K91" s="158">
        <f>VLOOKUP($B91,'Свод. ст.'!$A:$R,8,0)</f>
        <v>0</v>
      </c>
      <c r="L91" s="158">
        <f t="shared" si="14"/>
        <v>0</v>
      </c>
      <c r="M91" s="158">
        <f>VLOOKUP($B91,'Свод. ст.'!$A:$R,10,0)</f>
        <v>0</v>
      </c>
      <c r="N91" s="158">
        <f>VLOOKUP($B91,'Свод. ст.'!$A:$R,11,0)</f>
        <v>0</v>
      </c>
      <c r="O91" s="158">
        <f>VLOOKUP($B91,'Свод. ст.'!$A:$R,12,0)</f>
        <v>0</v>
      </c>
      <c r="P91" s="158">
        <f>O91+N91+M91+L91</f>
        <v>0</v>
      </c>
      <c r="Q91" s="158">
        <f>VLOOKUP($B91,'Свод. ст.'!$A:$R,14,0)</f>
        <v>0</v>
      </c>
      <c r="R91" s="158">
        <f>VLOOKUP($B91,'Свод. ст.'!$A:$R,15,0)</f>
        <v>0</v>
      </c>
      <c r="S91" s="158">
        <f>VLOOKUP($B91,'Свод. ст.'!$A:$R,16,0)</f>
        <v>0</v>
      </c>
      <c r="T91" s="158">
        <f>S91+R91+Q91+P91</f>
        <v>0</v>
      </c>
      <c r="U91" s="229"/>
      <c r="V91" s="232"/>
      <c r="W91" s="231"/>
    </row>
    <row r="92" spans="1:23" s="4" customFormat="1" ht="36.75" customHeight="1">
      <c r="A92" s="38"/>
      <c r="B92" s="135" t="s">
        <v>1141</v>
      </c>
      <c r="C92" s="135" t="s">
        <v>1143</v>
      </c>
      <c r="D92" s="159" t="s">
        <v>343</v>
      </c>
      <c r="E92" s="158">
        <f>VLOOKUP($B92,'Свод. ст.'!$A:$R,2,0)</f>
        <v>0</v>
      </c>
      <c r="F92" s="158">
        <f>VLOOKUP($B92,'Свод. ст.'!$A:$R,3,0)</f>
        <v>0</v>
      </c>
      <c r="G92" s="158">
        <f>VLOOKUP($B92,'Свод. ст.'!$A:$R,4,0)</f>
        <v>0</v>
      </c>
      <c r="H92" s="158">
        <f>E92+F92+G92</f>
        <v>0</v>
      </c>
      <c r="I92" s="158">
        <f>VLOOKUP($B92,'Свод. ст.'!$A:$R,6,0)</f>
        <v>0</v>
      </c>
      <c r="J92" s="158">
        <f>VLOOKUP($B92,'Свод. ст.'!$A:$R,7,0)</f>
        <v>0</v>
      </c>
      <c r="K92" s="158">
        <f>VLOOKUP($B92,'Свод. ст.'!$A:$R,8,0)</f>
        <v>0</v>
      </c>
      <c r="L92" s="158">
        <f>K92+J92+I92+H92</f>
        <v>0</v>
      </c>
      <c r="M92" s="158">
        <f>VLOOKUP($B92,'Свод. ст.'!$A:$R,10,0)</f>
        <v>0</v>
      </c>
      <c r="N92" s="158">
        <f>VLOOKUP($B92,'Свод. ст.'!$A:$R,11,0)</f>
        <v>0</v>
      </c>
      <c r="O92" s="158">
        <f>VLOOKUP($B92,'Свод. ст.'!$A:$R,12,0)</f>
        <v>0</v>
      </c>
      <c r="P92" s="158">
        <f>O92+N92+M92+L92</f>
        <v>0</v>
      </c>
      <c r="Q92" s="158">
        <f>VLOOKUP($B92,'Свод. ст.'!$A:$R,14,0)</f>
        <v>0</v>
      </c>
      <c r="R92" s="158">
        <f>VLOOKUP($B92,'Свод. ст.'!$A:$R,15,0)</f>
        <v>0</v>
      </c>
      <c r="S92" s="158">
        <f>VLOOKUP($B92,'Свод. ст.'!$A:$R,16,0)</f>
        <v>0</v>
      </c>
      <c r="T92" s="158">
        <f>S92+R92+Q92+P92</f>
        <v>0</v>
      </c>
      <c r="U92" s="229"/>
      <c r="V92" s="232"/>
      <c r="W92" s="231"/>
    </row>
    <row r="93" spans="1:23" s="1" customFormat="1" ht="18.75">
      <c r="A93" s="33"/>
      <c r="B93" s="74" t="s">
        <v>335</v>
      </c>
      <c r="C93" s="74" t="s">
        <v>339</v>
      </c>
      <c r="D93" s="71" t="s">
        <v>343</v>
      </c>
      <c r="E93" s="147">
        <f>E89+E90-E91-E92</f>
        <v>27600</v>
      </c>
      <c r="F93" s="147">
        <f t="shared" ref="F93:T93" si="16">F89+F90-F91-F92</f>
        <v>91600</v>
      </c>
      <c r="G93" s="147">
        <f t="shared" si="16"/>
        <v>124900</v>
      </c>
      <c r="H93" s="147">
        <f t="shared" si="16"/>
        <v>244100</v>
      </c>
      <c r="I93" s="147">
        <f t="shared" si="16"/>
        <v>64700</v>
      </c>
      <c r="J93" s="147">
        <f t="shared" si="16"/>
        <v>78700</v>
      </c>
      <c r="K93" s="147">
        <f t="shared" si="16"/>
        <v>125000</v>
      </c>
      <c r="L93" s="147">
        <f t="shared" si="16"/>
        <v>512500</v>
      </c>
      <c r="M93" s="147">
        <f t="shared" si="16"/>
        <v>119700</v>
      </c>
      <c r="N93" s="147">
        <f t="shared" si="16"/>
        <v>24700</v>
      </c>
      <c r="O93" s="147">
        <f t="shared" si="16"/>
        <v>125000</v>
      </c>
      <c r="P93" s="147">
        <f t="shared" si="16"/>
        <v>781900</v>
      </c>
      <c r="Q93" s="147">
        <f t="shared" si="16"/>
        <v>98700</v>
      </c>
      <c r="R93" s="147">
        <f t="shared" si="16"/>
        <v>44700</v>
      </c>
      <c r="S93" s="147">
        <f t="shared" si="16"/>
        <v>125000</v>
      </c>
      <c r="T93" s="147">
        <f t="shared" si="16"/>
        <v>1050300</v>
      </c>
      <c r="U93" s="229"/>
      <c r="V93" s="232"/>
      <c r="W93" s="233"/>
    </row>
    <row r="94" spans="1:23" s="4" customFormat="1" ht="18.75">
      <c r="A94" s="37"/>
      <c r="B94" s="135" t="s">
        <v>878</v>
      </c>
      <c r="C94" s="135" t="s">
        <v>1139</v>
      </c>
      <c r="D94" s="159" t="s">
        <v>343</v>
      </c>
      <c r="E94" s="158"/>
      <c r="F94" s="158"/>
      <c r="G94" s="158"/>
      <c r="H94" s="158">
        <f>E94+F94+G94</f>
        <v>0</v>
      </c>
      <c r="I94" s="158"/>
      <c r="J94" s="158"/>
      <c r="K94" s="158"/>
      <c r="L94" s="158">
        <f>K94+J94+I94+H94</f>
        <v>0</v>
      </c>
      <c r="M94" s="158"/>
      <c r="N94" s="158"/>
      <c r="O94" s="158"/>
      <c r="P94" s="158">
        <f>O94+N94+M94+L94</f>
        <v>0</v>
      </c>
      <c r="Q94" s="158"/>
      <c r="R94" s="158"/>
      <c r="S94" s="158"/>
      <c r="T94" s="158">
        <f>S94+R94+Q94+P94</f>
        <v>0</v>
      </c>
      <c r="U94" s="229"/>
      <c r="V94" s="232"/>
      <c r="W94" s="231"/>
    </row>
    <row r="95" spans="1:23" s="4" customFormat="1" ht="18.75">
      <c r="A95" s="37"/>
      <c r="B95" s="135" t="s">
        <v>51</v>
      </c>
      <c r="C95" s="135" t="s">
        <v>142</v>
      </c>
      <c r="D95" s="159" t="s">
        <v>343</v>
      </c>
      <c r="E95" s="158"/>
      <c r="F95" s="158"/>
      <c r="G95" s="158"/>
      <c r="H95" s="158">
        <f t="shared" si="13"/>
        <v>0</v>
      </c>
      <c r="I95" s="158"/>
      <c r="J95" s="158"/>
      <c r="K95" s="158"/>
      <c r="L95" s="158">
        <f t="shared" si="14"/>
        <v>0</v>
      </c>
      <c r="M95" s="158"/>
      <c r="N95" s="158"/>
      <c r="O95" s="158"/>
      <c r="P95" s="158">
        <f>O95+N95+M95+L95</f>
        <v>0</v>
      </c>
      <c r="Q95" s="158"/>
      <c r="R95" s="158"/>
      <c r="S95" s="158"/>
      <c r="T95" s="158">
        <f>S95+R95+Q95+P95</f>
        <v>0</v>
      </c>
      <c r="U95" s="229"/>
      <c r="V95" s="232"/>
      <c r="W95" s="231"/>
    </row>
    <row r="96" spans="1:23" s="1" customFormat="1" ht="18.75">
      <c r="A96" s="68"/>
      <c r="B96" s="74" t="s">
        <v>336</v>
      </c>
      <c r="C96" s="74" t="s">
        <v>340</v>
      </c>
      <c r="D96" s="71" t="s">
        <v>343</v>
      </c>
      <c r="E96" s="147">
        <f>E93+E94-E95</f>
        <v>27600</v>
      </c>
      <c r="F96" s="147">
        <f t="shared" ref="F96:T96" si="17">F93+F94-F95</f>
        <v>91600</v>
      </c>
      <c r="G96" s="147">
        <f t="shared" si="17"/>
        <v>124900</v>
      </c>
      <c r="H96" s="147">
        <f t="shared" si="17"/>
        <v>244100</v>
      </c>
      <c r="I96" s="147">
        <f t="shared" si="17"/>
        <v>64700</v>
      </c>
      <c r="J96" s="147">
        <f t="shared" si="17"/>
        <v>78700</v>
      </c>
      <c r="K96" s="147">
        <f t="shared" si="17"/>
        <v>125000</v>
      </c>
      <c r="L96" s="147">
        <f t="shared" si="17"/>
        <v>512500</v>
      </c>
      <c r="M96" s="147">
        <f t="shared" si="17"/>
        <v>119700</v>
      </c>
      <c r="N96" s="147">
        <f t="shared" si="17"/>
        <v>24700</v>
      </c>
      <c r="O96" s="147">
        <f t="shared" si="17"/>
        <v>125000</v>
      </c>
      <c r="P96" s="147">
        <f t="shared" si="17"/>
        <v>781900</v>
      </c>
      <c r="Q96" s="147">
        <f t="shared" si="17"/>
        <v>98700</v>
      </c>
      <c r="R96" s="147">
        <f t="shared" si="17"/>
        <v>44700</v>
      </c>
      <c r="S96" s="147">
        <f t="shared" si="17"/>
        <v>125000</v>
      </c>
      <c r="T96" s="147">
        <f t="shared" si="17"/>
        <v>1050300</v>
      </c>
      <c r="U96" s="229"/>
      <c r="V96" s="232"/>
      <c r="W96" s="233"/>
    </row>
    <row r="97" spans="1:37" s="4" customFormat="1" ht="18.75">
      <c r="A97" s="14"/>
      <c r="B97" s="438"/>
      <c r="C97" s="438"/>
      <c r="D97" s="76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229"/>
      <c r="V97" s="232"/>
      <c r="W97" s="439"/>
    </row>
    <row r="98" spans="1:37" s="2" customFormat="1" ht="21">
      <c r="A98" s="14"/>
      <c r="D98" s="15"/>
      <c r="E98" s="155"/>
      <c r="F98" s="150"/>
      <c r="G98" s="150"/>
      <c r="H98" s="178"/>
      <c r="I98" s="178"/>
      <c r="J98" s="178"/>
      <c r="K98" s="178"/>
      <c r="L98" s="162"/>
      <c r="M98" s="178"/>
      <c r="N98" s="178"/>
      <c r="O98" s="178"/>
      <c r="P98" s="162"/>
      <c r="Q98" s="178"/>
      <c r="R98" s="178"/>
      <c r="S98" s="178"/>
      <c r="T98" s="259"/>
      <c r="U98" s="214"/>
      <c r="V98" s="220"/>
      <c r="W98" s="6"/>
      <c r="X98" s="6"/>
      <c r="Y98" s="11"/>
      <c r="Z98" s="6"/>
      <c r="AA98" s="6"/>
      <c r="AB98" s="11"/>
      <c r="AC98" s="6"/>
      <c r="AD98" s="6"/>
      <c r="AE98" s="11"/>
      <c r="AF98" s="6"/>
      <c r="AG98" s="6"/>
      <c r="AH98" s="11"/>
      <c r="AI98" s="6"/>
      <c r="AJ98" s="6"/>
      <c r="AK98" s="11"/>
    </row>
    <row r="99" spans="1:37" s="2" customFormat="1">
      <c r="A99" s="14"/>
      <c r="B99" s="14"/>
      <c r="C99" s="14"/>
      <c r="D99" s="15"/>
      <c r="E99" s="156"/>
      <c r="F99" s="150"/>
      <c r="G99" s="150"/>
      <c r="H99" s="179"/>
      <c r="I99" s="180"/>
      <c r="J99" s="180"/>
      <c r="K99" s="180"/>
      <c r="L99" s="227"/>
      <c r="M99" s="180"/>
      <c r="N99" s="180"/>
      <c r="O99" s="180"/>
      <c r="P99" s="227"/>
      <c r="Q99" s="180"/>
      <c r="R99" s="180"/>
      <c r="S99" s="180"/>
      <c r="T99" s="161"/>
      <c r="U99" s="221"/>
      <c r="V99" s="220"/>
      <c r="W99" s="6"/>
      <c r="X99" s="6"/>
      <c r="Y99" s="11"/>
      <c r="Z99" s="6"/>
      <c r="AA99" s="6"/>
      <c r="AB99" s="11"/>
      <c r="AC99" s="6"/>
      <c r="AD99" s="6"/>
      <c r="AE99" s="11"/>
      <c r="AF99" s="6"/>
      <c r="AG99" s="6"/>
      <c r="AH99" s="11"/>
      <c r="AI99" s="6"/>
      <c r="AJ99" s="6"/>
      <c r="AK99" s="11"/>
    </row>
    <row r="100" spans="1:37" s="2" customFormat="1" ht="21">
      <c r="A100" s="14"/>
      <c r="B100" s="14"/>
      <c r="C100" s="14"/>
      <c r="D100" s="15"/>
      <c r="E100" s="157"/>
      <c r="F100" s="150"/>
      <c r="G100" s="150"/>
      <c r="H100" s="150"/>
      <c r="I100" s="151"/>
      <c r="J100" s="151"/>
      <c r="K100" s="151"/>
      <c r="L100" s="153"/>
      <c r="M100" s="151"/>
      <c r="N100" s="151"/>
      <c r="O100" s="151"/>
      <c r="P100" s="227"/>
      <c r="Q100" s="180"/>
      <c r="R100" s="180"/>
      <c r="S100" s="184"/>
      <c r="T100" s="161"/>
      <c r="U100" s="214"/>
      <c r="V100" s="220"/>
      <c r="W100" s="6"/>
      <c r="X100" s="6"/>
      <c r="Y100" s="11"/>
      <c r="Z100" s="6"/>
      <c r="AA100" s="6"/>
      <c r="AB100" s="11"/>
      <c r="AC100" s="6"/>
      <c r="AD100" s="6"/>
      <c r="AE100" s="11"/>
      <c r="AF100" s="6"/>
      <c r="AG100" s="6"/>
      <c r="AH100" s="11"/>
      <c r="AI100" s="6"/>
      <c r="AJ100" s="6"/>
    </row>
    <row r="101" spans="1:37" s="2" customFormat="1" ht="21">
      <c r="A101" s="14"/>
      <c r="B101" s="14"/>
      <c r="C101" s="14"/>
      <c r="D101" s="15"/>
      <c r="E101" s="156"/>
      <c r="F101" s="150"/>
      <c r="G101" s="150"/>
      <c r="H101" s="150"/>
      <c r="I101" s="151"/>
      <c r="J101" s="151"/>
      <c r="K101" s="151"/>
      <c r="L101" s="225"/>
      <c r="M101" s="151"/>
      <c r="N101" s="151"/>
      <c r="O101" s="151"/>
      <c r="P101" s="227"/>
      <c r="Q101" s="180"/>
      <c r="R101" s="180"/>
      <c r="S101" s="184"/>
      <c r="T101" s="224"/>
      <c r="U101" s="214"/>
      <c r="V101" s="220"/>
      <c r="W101" s="6"/>
      <c r="X101" s="6"/>
      <c r="Y101" s="11"/>
      <c r="Z101" s="6"/>
      <c r="AA101" s="6"/>
      <c r="AB101" s="11"/>
      <c r="AC101" s="6"/>
      <c r="AD101" s="6"/>
      <c r="AE101" s="11"/>
      <c r="AF101" s="6"/>
      <c r="AG101" s="6"/>
      <c r="AH101" s="11"/>
      <c r="AI101" s="6"/>
      <c r="AJ101" s="6"/>
    </row>
    <row r="102" spans="1:37" s="2" customFormat="1" ht="21">
      <c r="A102" s="14"/>
      <c r="B102" s="14"/>
      <c r="C102" s="14"/>
      <c r="D102" s="15"/>
      <c r="E102" s="155"/>
      <c r="F102" s="150"/>
      <c r="G102" s="150"/>
      <c r="H102" s="150"/>
      <c r="I102" s="151"/>
      <c r="J102" s="151"/>
      <c r="K102" s="151"/>
      <c r="L102" s="225"/>
      <c r="M102" s="151"/>
      <c r="N102" s="151"/>
      <c r="O102" s="151"/>
      <c r="P102" s="227"/>
      <c r="Q102" s="180"/>
      <c r="R102" s="180"/>
      <c r="S102" s="184"/>
      <c r="T102" s="224"/>
      <c r="U102" s="214"/>
      <c r="V102" s="220"/>
      <c r="W102" s="6"/>
      <c r="X102" s="6"/>
      <c r="Y102" s="11"/>
      <c r="Z102" s="6"/>
      <c r="AA102" s="6"/>
      <c r="AB102" s="11"/>
      <c r="AC102" s="6"/>
      <c r="AD102" s="6"/>
      <c r="AE102" s="11"/>
      <c r="AF102" s="6"/>
      <c r="AG102" s="6"/>
      <c r="AH102" s="11"/>
      <c r="AI102" s="6"/>
      <c r="AJ102" s="6"/>
    </row>
    <row r="103" spans="1:37" s="2" customFormat="1" ht="21">
      <c r="A103" s="14"/>
      <c r="B103" s="14"/>
      <c r="C103" s="14"/>
      <c r="D103" s="15"/>
      <c r="E103" s="156"/>
      <c r="F103" s="150"/>
      <c r="G103" s="150"/>
      <c r="H103" s="150"/>
      <c r="I103" s="151"/>
      <c r="J103" s="151"/>
      <c r="K103" s="151"/>
      <c r="L103" s="225"/>
      <c r="M103" s="151"/>
      <c r="N103" s="151"/>
      <c r="O103" s="151"/>
      <c r="P103" s="225"/>
      <c r="Q103" s="151"/>
      <c r="R103" s="151"/>
      <c r="S103" s="154"/>
      <c r="T103" s="223"/>
      <c r="U103" s="214"/>
      <c r="V103" s="220"/>
      <c r="W103" s="6"/>
      <c r="X103" s="6"/>
      <c r="Y103" s="11"/>
      <c r="Z103" s="6"/>
      <c r="AA103" s="6"/>
      <c r="AB103" s="11"/>
      <c r="AC103" s="6"/>
      <c r="AD103" s="6"/>
      <c r="AE103" s="11"/>
      <c r="AF103" s="6"/>
      <c r="AG103" s="6"/>
      <c r="AH103" s="11"/>
      <c r="AI103" s="6"/>
      <c r="AJ103" s="6"/>
    </row>
    <row r="104" spans="1:37" s="2" customFormat="1" ht="21">
      <c r="A104" s="14"/>
      <c r="B104" s="14"/>
      <c r="C104" s="14"/>
      <c r="D104" s="15"/>
      <c r="E104" s="157"/>
      <c r="F104" s="150"/>
      <c r="G104" s="150"/>
      <c r="H104" s="150"/>
      <c r="I104" s="151"/>
      <c r="J104" s="151"/>
      <c r="K104" s="151"/>
      <c r="L104" s="153"/>
      <c r="M104" s="151"/>
      <c r="N104" s="151"/>
      <c r="O104" s="151"/>
      <c r="P104" s="225"/>
      <c r="Q104" s="151"/>
      <c r="R104" s="151"/>
      <c r="S104" s="154"/>
      <c r="T104" s="223"/>
      <c r="U104" s="214"/>
      <c r="V104" s="220"/>
      <c r="W104" s="6"/>
      <c r="X104" s="6"/>
      <c r="Y104" s="11"/>
      <c r="Z104" s="6"/>
      <c r="AA104" s="6"/>
      <c r="AB104" s="11"/>
      <c r="AC104" s="6"/>
      <c r="AD104" s="6"/>
      <c r="AE104" s="11"/>
      <c r="AF104" s="6"/>
      <c r="AG104" s="6"/>
      <c r="AH104" s="11"/>
      <c r="AI104" s="6"/>
      <c r="AJ104" s="6"/>
    </row>
    <row r="105" spans="1:37" s="2" customFormat="1">
      <c r="A105" s="14"/>
      <c r="B105" s="14"/>
      <c r="C105" s="14"/>
      <c r="D105" s="15"/>
      <c r="E105" s="156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219"/>
      <c r="V105" s="218"/>
    </row>
  </sheetData>
  <sheetCalcPr fullCalcOnLoad="1"/>
  <sheetProtection selectLockedCells="1" selectUnlockedCells="1"/>
  <mergeCells count="3">
    <mergeCell ref="B6:B7"/>
    <mergeCell ref="C6:C7"/>
    <mergeCell ref="D6:D7"/>
  </mergeCells>
  <pageMargins left="0.70866141732283472" right="0.31496062992125984" top="0.98425196850393704" bottom="0.59055118110236227" header="0.11811023622047245" footer="0.11811023622047245"/>
  <pageSetup paperSize="8" scale="56" fitToHeight="0" orientation="landscape" r:id="rId1"/>
  <rowBreaks count="1" manualBreakCount="1">
    <brk id="52" min="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Y701"/>
  <sheetViews>
    <sheetView view="pageBreakPreview" zoomScale="87" zoomScaleNormal="100" zoomScaleSheetLayoutView="87" workbookViewId="0">
      <selection activeCell="D2" sqref="D2"/>
    </sheetView>
  </sheetViews>
  <sheetFormatPr defaultRowHeight="15.75" outlineLevelCol="1"/>
  <cols>
    <col min="1" max="1" width="17" style="198" customWidth="1"/>
    <col min="2" max="2" width="43.28515625" style="177" customWidth="1"/>
    <col min="3" max="3" width="37" style="177" hidden="1" customWidth="1" outlineLevel="1"/>
    <col min="4" max="4" width="37.28515625" style="197" customWidth="1" collapsed="1"/>
    <col min="5" max="5" width="35" style="197" hidden="1" customWidth="1" outlineLevel="1"/>
    <col min="6" max="6" width="31.5703125" style="197" customWidth="1" collapsed="1"/>
    <col min="7" max="7" width="23" style="197" hidden="1" customWidth="1" outlineLevel="1"/>
    <col min="8" max="8" width="14.42578125" style="198" customWidth="1" collapsed="1"/>
    <col min="9" max="9" width="15.5703125" style="198" customWidth="1"/>
    <col min="10" max="10" width="13.140625" style="198" customWidth="1"/>
    <col min="11" max="11" width="23.5703125" style="198" customWidth="1"/>
    <col min="12" max="14" width="11.85546875" style="198" customWidth="1"/>
    <col min="15" max="15" width="21.85546875" style="198" customWidth="1"/>
    <col min="16" max="16" width="11.85546875" style="198" customWidth="1"/>
    <col min="17" max="17" width="13.7109375" style="198" customWidth="1"/>
    <col min="18" max="18" width="17.7109375" style="198" customWidth="1"/>
    <col min="19" max="19" width="18.7109375" style="198" customWidth="1"/>
    <col min="20" max="20" width="14.85546875" style="200" customWidth="1"/>
    <col min="21" max="21" width="17.28515625" style="198" customWidth="1"/>
    <col min="22" max="22" width="16.7109375" style="198" customWidth="1"/>
    <col min="23" max="23" width="17" style="198" customWidth="1"/>
    <col min="24" max="24" width="21.5703125" style="198" customWidth="1"/>
    <col min="25" max="16384" width="9.140625" style="198"/>
  </cols>
  <sheetData>
    <row r="1" spans="1:25" ht="26.25">
      <c r="A1" s="131" t="s">
        <v>1231</v>
      </c>
      <c r="S1" s="250"/>
      <c r="V1" s="234"/>
      <c r="W1" s="234"/>
      <c r="X1" s="234"/>
    </row>
    <row r="2" spans="1:25" ht="26.25">
      <c r="A2" s="131" t="s">
        <v>1232</v>
      </c>
      <c r="S2" s="250"/>
      <c r="V2" s="234"/>
      <c r="W2" s="234"/>
      <c r="X2" s="234"/>
    </row>
    <row r="3" spans="1:25" ht="12.75" customHeight="1">
      <c r="A3" s="302"/>
      <c r="B3" s="303"/>
      <c r="C3" s="253"/>
      <c r="S3" s="251"/>
      <c r="V3" s="234"/>
      <c r="W3" s="234"/>
      <c r="X3" s="234"/>
    </row>
    <row r="4" spans="1:25" ht="23.25">
      <c r="A4" s="304" t="s">
        <v>1</v>
      </c>
      <c r="B4" s="305" t="s">
        <v>106</v>
      </c>
      <c r="C4" s="253"/>
      <c r="S4" s="250"/>
      <c r="V4" s="234"/>
      <c r="W4" s="234"/>
      <c r="X4" s="234"/>
    </row>
    <row r="5" spans="1:25" ht="23.25">
      <c r="A5" s="441" t="s">
        <v>1201</v>
      </c>
      <c r="B5" s="442" t="s">
        <v>297</v>
      </c>
      <c r="C5" s="253"/>
      <c r="S5" s="252"/>
      <c r="V5" s="234"/>
      <c r="W5" s="234"/>
      <c r="X5" s="234"/>
    </row>
    <row r="6" spans="1:25" ht="9.75" customHeight="1">
      <c r="A6" s="440"/>
      <c r="S6" s="251"/>
      <c r="T6" s="236"/>
      <c r="V6" s="234"/>
      <c r="W6" s="234"/>
      <c r="X6" s="234"/>
    </row>
    <row r="7" spans="1:25">
      <c r="A7" s="260"/>
      <c r="B7" s="261"/>
      <c r="C7" s="261"/>
      <c r="D7" s="261"/>
      <c r="E7" s="261"/>
      <c r="F7" s="261"/>
      <c r="G7" s="261"/>
      <c r="H7" s="262" t="s">
        <v>107</v>
      </c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4"/>
      <c r="X7" s="234"/>
    </row>
    <row r="8" spans="1:25" s="202" customFormat="1">
      <c r="A8" s="265" t="s">
        <v>2</v>
      </c>
      <c r="B8" s="265" t="s">
        <v>95</v>
      </c>
      <c r="C8" s="265" t="s">
        <v>618</v>
      </c>
      <c r="D8" s="265" t="s">
        <v>3</v>
      </c>
      <c r="E8" s="265" t="s">
        <v>619</v>
      </c>
      <c r="F8" s="265" t="s">
        <v>4</v>
      </c>
      <c r="G8" s="265" t="s">
        <v>620</v>
      </c>
      <c r="H8" s="275" t="s">
        <v>269</v>
      </c>
      <c r="I8" s="275" t="s">
        <v>270</v>
      </c>
      <c r="J8" s="275" t="s">
        <v>271</v>
      </c>
      <c r="K8" s="275" t="s">
        <v>803</v>
      </c>
      <c r="L8" s="275" t="s">
        <v>272</v>
      </c>
      <c r="M8" s="275" t="s">
        <v>273</v>
      </c>
      <c r="N8" s="275" t="s">
        <v>274</v>
      </c>
      <c r="O8" s="275" t="s">
        <v>804</v>
      </c>
      <c r="P8" s="275" t="s">
        <v>275</v>
      </c>
      <c r="Q8" s="275" t="s">
        <v>276</v>
      </c>
      <c r="R8" s="275" t="s">
        <v>257</v>
      </c>
      <c r="S8" s="275" t="s">
        <v>805</v>
      </c>
      <c r="T8" s="275" t="s">
        <v>258</v>
      </c>
      <c r="U8" s="275" t="s">
        <v>259</v>
      </c>
      <c r="V8" s="275" t="s">
        <v>260</v>
      </c>
      <c r="W8" s="301" t="s">
        <v>1163</v>
      </c>
      <c r="X8" s="237"/>
      <c r="Y8" s="201"/>
    </row>
    <row r="9" spans="1:25">
      <c r="A9" s="260" t="s">
        <v>54</v>
      </c>
      <c r="B9" s="260" t="s">
        <v>22</v>
      </c>
      <c r="C9" s="266" t="s">
        <v>109</v>
      </c>
      <c r="D9" s="266" t="s">
        <v>23</v>
      </c>
      <c r="E9" s="266" t="s">
        <v>110</v>
      </c>
      <c r="F9" s="266" t="s">
        <v>96</v>
      </c>
      <c r="G9" s="266">
        <v>0</v>
      </c>
      <c r="H9" s="272">
        <v>0</v>
      </c>
      <c r="I9" s="272">
        <v>0</v>
      </c>
      <c r="J9" s="272">
        <v>0</v>
      </c>
      <c r="K9" s="295">
        <v>0</v>
      </c>
      <c r="L9" s="272">
        <v>0</v>
      </c>
      <c r="M9" s="272">
        <v>0</v>
      </c>
      <c r="N9" s="272">
        <v>0</v>
      </c>
      <c r="O9" s="295">
        <v>0</v>
      </c>
      <c r="P9" s="272">
        <v>0</v>
      </c>
      <c r="Q9" s="272">
        <v>0</v>
      </c>
      <c r="R9" s="272">
        <v>0</v>
      </c>
      <c r="S9" s="295">
        <v>0</v>
      </c>
      <c r="T9" s="424">
        <v>0</v>
      </c>
      <c r="U9" s="424">
        <v>0</v>
      </c>
      <c r="V9" s="424">
        <v>0</v>
      </c>
      <c r="W9" s="295">
        <v>0</v>
      </c>
      <c r="X9" s="234"/>
    </row>
    <row r="10" spans="1:25">
      <c r="A10" s="267"/>
      <c r="B10" s="267"/>
      <c r="C10" s="300"/>
      <c r="D10" s="266" t="s">
        <v>24</v>
      </c>
      <c r="E10" s="266" t="s">
        <v>111</v>
      </c>
      <c r="F10" s="266" t="s">
        <v>96</v>
      </c>
      <c r="G10" s="266">
        <v>0</v>
      </c>
      <c r="H10" s="272">
        <v>0</v>
      </c>
      <c r="I10" s="272">
        <v>0</v>
      </c>
      <c r="J10" s="272">
        <v>0</v>
      </c>
      <c r="K10" s="295">
        <v>0</v>
      </c>
      <c r="L10" s="272">
        <v>0</v>
      </c>
      <c r="M10" s="272">
        <v>0</v>
      </c>
      <c r="N10" s="272">
        <v>0</v>
      </c>
      <c r="O10" s="295">
        <v>0</v>
      </c>
      <c r="P10" s="272">
        <v>0</v>
      </c>
      <c r="Q10" s="272">
        <v>0</v>
      </c>
      <c r="R10" s="272">
        <v>0</v>
      </c>
      <c r="S10" s="295">
        <v>0</v>
      </c>
      <c r="T10" s="272">
        <v>0</v>
      </c>
      <c r="U10" s="272">
        <v>0</v>
      </c>
      <c r="V10" s="272">
        <v>0</v>
      </c>
      <c r="W10" s="295">
        <v>0</v>
      </c>
    </row>
    <row r="11" spans="1:25">
      <c r="A11" s="267"/>
      <c r="B11" s="267"/>
      <c r="C11" s="300"/>
      <c r="D11" s="266" t="s">
        <v>25</v>
      </c>
      <c r="E11" s="266" t="s">
        <v>112</v>
      </c>
      <c r="F11" s="266" t="s">
        <v>96</v>
      </c>
      <c r="G11" s="266">
        <v>0</v>
      </c>
      <c r="H11" s="272">
        <v>0</v>
      </c>
      <c r="I11" s="272">
        <v>0</v>
      </c>
      <c r="J11" s="272">
        <v>0</v>
      </c>
      <c r="K11" s="295">
        <v>0</v>
      </c>
      <c r="L11" s="272">
        <v>0</v>
      </c>
      <c r="M11" s="272">
        <v>0</v>
      </c>
      <c r="N11" s="272">
        <v>0</v>
      </c>
      <c r="O11" s="295">
        <v>0</v>
      </c>
      <c r="P11" s="272">
        <v>0</v>
      </c>
      <c r="Q11" s="272">
        <v>0</v>
      </c>
      <c r="R11" s="272">
        <v>0</v>
      </c>
      <c r="S11" s="295">
        <v>0</v>
      </c>
      <c r="T11" s="272">
        <v>0</v>
      </c>
      <c r="U11" s="272">
        <v>0</v>
      </c>
      <c r="V11" s="272">
        <v>0</v>
      </c>
      <c r="W11" s="295">
        <v>0</v>
      </c>
      <c r="Y11" s="203"/>
    </row>
    <row r="12" spans="1:25">
      <c r="A12" s="267"/>
      <c r="B12" s="267"/>
      <c r="C12" s="300"/>
      <c r="D12" s="266" t="s">
        <v>378</v>
      </c>
      <c r="E12" s="266" t="s">
        <v>113</v>
      </c>
      <c r="F12" s="266" t="s">
        <v>96</v>
      </c>
      <c r="G12" s="266">
        <v>0</v>
      </c>
      <c r="H12" s="272">
        <v>0</v>
      </c>
      <c r="I12" s="272">
        <v>0</v>
      </c>
      <c r="J12" s="272">
        <v>0</v>
      </c>
      <c r="K12" s="295">
        <v>0</v>
      </c>
      <c r="L12" s="272">
        <v>0</v>
      </c>
      <c r="M12" s="272">
        <v>0</v>
      </c>
      <c r="N12" s="272">
        <v>0</v>
      </c>
      <c r="O12" s="295">
        <v>0</v>
      </c>
      <c r="P12" s="272">
        <v>0</v>
      </c>
      <c r="Q12" s="272">
        <v>0</v>
      </c>
      <c r="R12" s="272">
        <v>0</v>
      </c>
      <c r="S12" s="295">
        <v>0</v>
      </c>
      <c r="T12" s="272">
        <v>0</v>
      </c>
      <c r="U12" s="272">
        <v>0</v>
      </c>
      <c r="V12" s="272">
        <v>0</v>
      </c>
      <c r="W12" s="295">
        <v>0</v>
      </c>
      <c r="Y12" s="203"/>
    </row>
    <row r="13" spans="1:25">
      <c r="A13" s="267"/>
      <c r="B13" s="267"/>
      <c r="C13" s="300"/>
      <c r="D13" s="266" t="s">
        <v>26</v>
      </c>
      <c r="E13" s="266" t="s">
        <v>114</v>
      </c>
      <c r="F13" s="266" t="s">
        <v>96</v>
      </c>
      <c r="G13" s="266">
        <v>0</v>
      </c>
      <c r="H13" s="272">
        <v>0</v>
      </c>
      <c r="I13" s="272">
        <v>0</v>
      </c>
      <c r="J13" s="272">
        <v>0</v>
      </c>
      <c r="K13" s="295">
        <v>0</v>
      </c>
      <c r="L13" s="272">
        <v>0</v>
      </c>
      <c r="M13" s="272">
        <v>0</v>
      </c>
      <c r="N13" s="272">
        <v>0</v>
      </c>
      <c r="O13" s="295">
        <v>0</v>
      </c>
      <c r="P13" s="272">
        <v>0</v>
      </c>
      <c r="Q13" s="272">
        <v>0</v>
      </c>
      <c r="R13" s="272">
        <v>0</v>
      </c>
      <c r="S13" s="295">
        <v>0</v>
      </c>
      <c r="T13" s="272">
        <v>0</v>
      </c>
      <c r="U13" s="272">
        <v>0</v>
      </c>
      <c r="V13" s="272">
        <v>0</v>
      </c>
      <c r="W13" s="295">
        <v>0</v>
      </c>
      <c r="Y13" s="204"/>
    </row>
    <row r="14" spans="1:25">
      <c r="A14" s="267"/>
      <c r="B14" s="265" t="s">
        <v>853</v>
      </c>
      <c r="C14" s="268"/>
      <c r="D14" s="268"/>
      <c r="E14" s="268"/>
      <c r="F14" s="268"/>
      <c r="G14" s="268"/>
      <c r="H14" s="273">
        <v>0</v>
      </c>
      <c r="I14" s="273">
        <v>0</v>
      </c>
      <c r="J14" s="273">
        <v>0</v>
      </c>
      <c r="K14" s="273">
        <v>0</v>
      </c>
      <c r="L14" s="273">
        <v>0</v>
      </c>
      <c r="M14" s="273">
        <v>0</v>
      </c>
      <c r="N14" s="273">
        <v>0</v>
      </c>
      <c r="O14" s="273">
        <v>0</v>
      </c>
      <c r="P14" s="273">
        <v>0</v>
      </c>
      <c r="Q14" s="273">
        <v>0</v>
      </c>
      <c r="R14" s="273">
        <v>0</v>
      </c>
      <c r="S14" s="273">
        <v>0</v>
      </c>
      <c r="T14" s="273">
        <v>0</v>
      </c>
      <c r="U14" s="273">
        <v>0</v>
      </c>
      <c r="V14" s="273">
        <v>0</v>
      </c>
      <c r="W14" s="273">
        <v>0</v>
      </c>
      <c r="X14" s="117"/>
      <c r="Y14" s="205"/>
    </row>
    <row r="15" spans="1:25">
      <c r="A15" s="267"/>
      <c r="B15" s="260" t="s">
        <v>380</v>
      </c>
      <c r="C15" s="266" t="s">
        <v>115</v>
      </c>
      <c r="D15" s="266" t="s">
        <v>86</v>
      </c>
      <c r="E15" s="266" t="s">
        <v>780</v>
      </c>
      <c r="F15" s="266" t="s">
        <v>96</v>
      </c>
      <c r="G15" s="266">
        <v>0</v>
      </c>
      <c r="H15" s="272">
        <v>0</v>
      </c>
      <c r="I15" s="272">
        <v>0</v>
      </c>
      <c r="J15" s="272">
        <v>0</v>
      </c>
      <c r="K15" s="295">
        <v>0</v>
      </c>
      <c r="L15" s="272">
        <v>0</v>
      </c>
      <c r="M15" s="272">
        <v>0</v>
      </c>
      <c r="N15" s="272">
        <v>0</v>
      </c>
      <c r="O15" s="295">
        <v>0</v>
      </c>
      <c r="P15" s="272">
        <v>0</v>
      </c>
      <c r="Q15" s="272">
        <v>0</v>
      </c>
      <c r="R15" s="272">
        <v>0</v>
      </c>
      <c r="S15" s="295">
        <v>0</v>
      </c>
      <c r="T15" s="272">
        <v>0</v>
      </c>
      <c r="U15" s="272">
        <v>0</v>
      </c>
      <c r="V15" s="272">
        <v>0</v>
      </c>
      <c r="W15" s="295">
        <v>0</v>
      </c>
      <c r="Y15" s="199"/>
    </row>
    <row r="16" spans="1:25">
      <c r="A16" s="267"/>
      <c r="B16" s="267"/>
      <c r="C16" s="300"/>
      <c r="D16" s="266" t="s">
        <v>882</v>
      </c>
      <c r="E16" s="266" t="s">
        <v>882</v>
      </c>
      <c r="F16" s="266" t="s">
        <v>96</v>
      </c>
      <c r="G16" s="266">
        <v>0</v>
      </c>
      <c r="H16" s="272">
        <v>0</v>
      </c>
      <c r="I16" s="272">
        <v>0</v>
      </c>
      <c r="J16" s="272">
        <v>0</v>
      </c>
      <c r="K16" s="295">
        <v>0</v>
      </c>
      <c r="L16" s="272">
        <v>0</v>
      </c>
      <c r="M16" s="272">
        <v>0</v>
      </c>
      <c r="N16" s="272">
        <v>0</v>
      </c>
      <c r="O16" s="295">
        <v>0</v>
      </c>
      <c r="P16" s="272">
        <v>0</v>
      </c>
      <c r="Q16" s="272">
        <v>0</v>
      </c>
      <c r="R16" s="272">
        <v>0</v>
      </c>
      <c r="S16" s="295">
        <v>0</v>
      </c>
      <c r="T16" s="272">
        <v>0</v>
      </c>
      <c r="U16" s="272">
        <v>0</v>
      </c>
      <c r="V16" s="272">
        <v>0</v>
      </c>
      <c r="W16" s="295">
        <v>0</v>
      </c>
    </row>
    <row r="17" spans="1:23">
      <c r="A17" s="267"/>
      <c r="B17" s="267"/>
      <c r="C17" s="300"/>
      <c r="D17" s="266" t="s">
        <v>601</v>
      </c>
      <c r="E17" s="266" t="s">
        <v>602</v>
      </c>
      <c r="F17" s="266" t="s">
        <v>96</v>
      </c>
      <c r="G17" s="266">
        <v>0</v>
      </c>
      <c r="H17" s="272">
        <v>0</v>
      </c>
      <c r="I17" s="272">
        <v>0</v>
      </c>
      <c r="J17" s="272">
        <v>0</v>
      </c>
      <c r="K17" s="295">
        <v>0</v>
      </c>
      <c r="L17" s="272">
        <v>0</v>
      </c>
      <c r="M17" s="272">
        <v>0</v>
      </c>
      <c r="N17" s="272">
        <v>0</v>
      </c>
      <c r="O17" s="295">
        <v>0</v>
      </c>
      <c r="P17" s="272">
        <v>0</v>
      </c>
      <c r="Q17" s="272">
        <v>0</v>
      </c>
      <c r="R17" s="272">
        <v>0</v>
      </c>
      <c r="S17" s="295">
        <v>0</v>
      </c>
      <c r="T17" s="272">
        <v>0</v>
      </c>
      <c r="U17" s="272">
        <v>0</v>
      </c>
      <c r="V17" s="272">
        <v>0</v>
      </c>
      <c r="W17" s="295">
        <v>0</v>
      </c>
    </row>
    <row r="18" spans="1:23">
      <c r="A18" s="267"/>
      <c r="B18" s="267"/>
      <c r="C18" s="300"/>
      <c r="D18" s="266" t="s">
        <v>85</v>
      </c>
      <c r="E18" s="266" t="s">
        <v>138</v>
      </c>
      <c r="F18" s="266" t="s">
        <v>96</v>
      </c>
      <c r="G18" s="266">
        <v>0</v>
      </c>
      <c r="H18" s="272">
        <v>0</v>
      </c>
      <c r="I18" s="272">
        <v>0</v>
      </c>
      <c r="J18" s="272">
        <v>0</v>
      </c>
      <c r="K18" s="295">
        <v>0</v>
      </c>
      <c r="L18" s="272">
        <v>0</v>
      </c>
      <c r="M18" s="272">
        <v>0</v>
      </c>
      <c r="N18" s="272">
        <v>0</v>
      </c>
      <c r="O18" s="295">
        <v>0</v>
      </c>
      <c r="P18" s="272">
        <v>0</v>
      </c>
      <c r="Q18" s="272">
        <v>0</v>
      </c>
      <c r="R18" s="272">
        <v>0</v>
      </c>
      <c r="S18" s="295">
        <v>0</v>
      </c>
      <c r="T18" s="272">
        <v>0</v>
      </c>
      <c r="U18" s="272">
        <v>0</v>
      </c>
      <c r="V18" s="272">
        <v>0</v>
      </c>
      <c r="W18" s="295">
        <v>0</v>
      </c>
    </row>
    <row r="19" spans="1:23">
      <c r="A19" s="267"/>
      <c r="B19" s="265" t="s">
        <v>854</v>
      </c>
      <c r="C19" s="268"/>
      <c r="D19" s="268"/>
      <c r="E19" s="268"/>
      <c r="F19" s="268"/>
      <c r="G19" s="268"/>
      <c r="H19" s="273">
        <v>0</v>
      </c>
      <c r="I19" s="273">
        <v>0</v>
      </c>
      <c r="J19" s="273">
        <v>0</v>
      </c>
      <c r="K19" s="273">
        <v>0</v>
      </c>
      <c r="L19" s="273">
        <v>0</v>
      </c>
      <c r="M19" s="273">
        <v>0</v>
      </c>
      <c r="N19" s="273">
        <v>0</v>
      </c>
      <c r="O19" s="273">
        <v>0</v>
      </c>
      <c r="P19" s="273">
        <v>0</v>
      </c>
      <c r="Q19" s="273">
        <v>0</v>
      </c>
      <c r="R19" s="273">
        <v>0</v>
      </c>
      <c r="S19" s="273">
        <v>0</v>
      </c>
      <c r="T19" s="273">
        <v>0</v>
      </c>
      <c r="U19" s="273">
        <v>0</v>
      </c>
      <c r="V19" s="273">
        <v>0</v>
      </c>
      <c r="W19" s="273">
        <v>0</v>
      </c>
    </row>
    <row r="20" spans="1:23">
      <c r="A20" s="267"/>
      <c r="B20" s="260" t="s">
        <v>20</v>
      </c>
      <c r="C20" s="266" t="s">
        <v>116</v>
      </c>
      <c r="D20" s="266" t="s">
        <v>87</v>
      </c>
      <c r="E20" s="266" t="s">
        <v>117</v>
      </c>
      <c r="F20" s="266" t="s">
        <v>96</v>
      </c>
      <c r="G20" s="266">
        <v>0</v>
      </c>
      <c r="H20" s="272">
        <v>0</v>
      </c>
      <c r="I20" s="272">
        <v>0</v>
      </c>
      <c r="J20" s="272">
        <v>0</v>
      </c>
      <c r="K20" s="295">
        <v>0</v>
      </c>
      <c r="L20" s="272">
        <v>0</v>
      </c>
      <c r="M20" s="272">
        <v>0</v>
      </c>
      <c r="N20" s="272">
        <v>0</v>
      </c>
      <c r="O20" s="295">
        <v>0</v>
      </c>
      <c r="P20" s="272">
        <v>0</v>
      </c>
      <c r="Q20" s="272">
        <v>0</v>
      </c>
      <c r="R20" s="272">
        <v>0</v>
      </c>
      <c r="S20" s="295">
        <v>0</v>
      </c>
      <c r="T20" s="272">
        <v>0</v>
      </c>
      <c r="U20" s="272">
        <v>0</v>
      </c>
      <c r="V20" s="272">
        <v>0</v>
      </c>
      <c r="W20" s="295">
        <v>0</v>
      </c>
    </row>
    <row r="21" spans="1:23">
      <c r="A21" s="267"/>
      <c r="B21" s="267"/>
      <c r="C21" s="300"/>
      <c r="D21" s="266" t="s">
        <v>21</v>
      </c>
      <c r="E21" s="266" t="s">
        <v>118</v>
      </c>
      <c r="F21" s="266" t="s">
        <v>96</v>
      </c>
      <c r="G21" s="266">
        <v>0</v>
      </c>
      <c r="H21" s="272">
        <v>0</v>
      </c>
      <c r="I21" s="272">
        <v>0</v>
      </c>
      <c r="J21" s="272">
        <v>0</v>
      </c>
      <c r="K21" s="295">
        <v>0</v>
      </c>
      <c r="L21" s="272">
        <v>0</v>
      </c>
      <c r="M21" s="272">
        <v>0</v>
      </c>
      <c r="N21" s="272">
        <v>0</v>
      </c>
      <c r="O21" s="295">
        <v>0</v>
      </c>
      <c r="P21" s="272">
        <v>0</v>
      </c>
      <c r="Q21" s="272">
        <v>0</v>
      </c>
      <c r="R21" s="272">
        <v>0</v>
      </c>
      <c r="S21" s="295">
        <v>0</v>
      </c>
      <c r="T21" s="272">
        <v>0</v>
      </c>
      <c r="U21" s="272">
        <v>0</v>
      </c>
      <c r="V21" s="272">
        <v>0</v>
      </c>
      <c r="W21" s="295">
        <v>0</v>
      </c>
    </row>
    <row r="22" spans="1:23">
      <c r="A22" s="267"/>
      <c r="B22" s="267"/>
      <c r="C22" s="300"/>
      <c r="D22" s="266" t="s">
        <v>869</v>
      </c>
      <c r="E22" s="266" t="s">
        <v>870</v>
      </c>
      <c r="F22" s="266" t="s">
        <v>96</v>
      </c>
      <c r="G22" s="266">
        <v>0</v>
      </c>
      <c r="H22" s="272">
        <v>0</v>
      </c>
      <c r="I22" s="272">
        <v>0</v>
      </c>
      <c r="J22" s="272">
        <v>0</v>
      </c>
      <c r="K22" s="295">
        <v>0</v>
      </c>
      <c r="L22" s="272">
        <v>0</v>
      </c>
      <c r="M22" s="272">
        <v>0</v>
      </c>
      <c r="N22" s="272">
        <v>0</v>
      </c>
      <c r="O22" s="295">
        <v>0</v>
      </c>
      <c r="P22" s="272">
        <v>0</v>
      </c>
      <c r="Q22" s="272">
        <v>0</v>
      </c>
      <c r="R22" s="272">
        <v>0</v>
      </c>
      <c r="S22" s="295">
        <v>0</v>
      </c>
      <c r="T22" s="272">
        <v>0</v>
      </c>
      <c r="U22" s="272">
        <v>0</v>
      </c>
      <c r="V22" s="272">
        <v>0</v>
      </c>
      <c r="W22" s="295">
        <v>0</v>
      </c>
    </row>
    <row r="23" spans="1:23">
      <c r="A23" s="267"/>
      <c r="B23" s="267"/>
      <c r="C23" s="300"/>
      <c r="D23" s="266" t="s">
        <v>378</v>
      </c>
      <c r="E23" s="266" t="s">
        <v>113</v>
      </c>
      <c r="F23" s="266" t="s">
        <v>96</v>
      </c>
      <c r="G23" s="266">
        <v>0</v>
      </c>
      <c r="H23" s="272">
        <v>0</v>
      </c>
      <c r="I23" s="272">
        <v>0</v>
      </c>
      <c r="J23" s="272">
        <v>0</v>
      </c>
      <c r="K23" s="295">
        <v>0</v>
      </c>
      <c r="L23" s="272">
        <v>0</v>
      </c>
      <c r="M23" s="272">
        <v>0</v>
      </c>
      <c r="N23" s="272">
        <v>0</v>
      </c>
      <c r="O23" s="295">
        <v>0</v>
      </c>
      <c r="P23" s="272">
        <v>0</v>
      </c>
      <c r="Q23" s="272">
        <v>0</v>
      </c>
      <c r="R23" s="272">
        <v>0</v>
      </c>
      <c r="S23" s="295">
        <v>0</v>
      </c>
      <c r="T23" s="272">
        <v>0</v>
      </c>
      <c r="U23" s="272">
        <v>0</v>
      </c>
      <c r="V23" s="272">
        <v>0</v>
      </c>
      <c r="W23" s="295">
        <v>0</v>
      </c>
    </row>
    <row r="24" spans="1:23">
      <c r="A24" s="267"/>
      <c r="B24" s="265" t="s">
        <v>855</v>
      </c>
      <c r="C24" s="268"/>
      <c r="D24" s="268"/>
      <c r="E24" s="268"/>
      <c r="F24" s="268"/>
      <c r="G24" s="268"/>
      <c r="H24" s="273">
        <v>0</v>
      </c>
      <c r="I24" s="273">
        <v>0</v>
      </c>
      <c r="J24" s="273">
        <v>0</v>
      </c>
      <c r="K24" s="273">
        <v>0</v>
      </c>
      <c r="L24" s="273">
        <v>0</v>
      </c>
      <c r="M24" s="273">
        <v>0</v>
      </c>
      <c r="N24" s="273">
        <v>0</v>
      </c>
      <c r="O24" s="273">
        <v>0</v>
      </c>
      <c r="P24" s="273">
        <v>0</v>
      </c>
      <c r="Q24" s="273">
        <v>0</v>
      </c>
      <c r="R24" s="273">
        <v>0</v>
      </c>
      <c r="S24" s="273">
        <v>0</v>
      </c>
      <c r="T24" s="273">
        <v>0</v>
      </c>
      <c r="U24" s="273">
        <v>0</v>
      </c>
      <c r="V24" s="273">
        <v>0</v>
      </c>
      <c r="W24" s="273">
        <v>0</v>
      </c>
    </row>
    <row r="25" spans="1:23">
      <c r="A25" s="422" t="s">
        <v>856</v>
      </c>
      <c r="B25" s="423"/>
      <c r="C25" s="423"/>
      <c r="D25" s="423"/>
      <c r="E25" s="423"/>
      <c r="F25" s="423"/>
      <c r="G25" s="423"/>
      <c r="H25" s="274">
        <v>0</v>
      </c>
      <c r="I25" s="274">
        <v>0</v>
      </c>
      <c r="J25" s="274">
        <v>0</v>
      </c>
      <c r="K25" s="274">
        <v>0</v>
      </c>
      <c r="L25" s="274">
        <v>0</v>
      </c>
      <c r="M25" s="274">
        <v>0</v>
      </c>
      <c r="N25" s="274">
        <v>0</v>
      </c>
      <c r="O25" s="274">
        <v>0</v>
      </c>
      <c r="P25" s="274">
        <v>0</v>
      </c>
      <c r="Q25" s="274">
        <v>0</v>
      </c>
      <c r="R25" s="274">
        <v>0</v>
      </c>
      <c r="S25" s="274">
        <v>0</v>
      </c>
      <c r="T25" s="274">
        <v>0</v>
      </c>
      <c r="U25" s="274">
        <v>0</v>
      </c>
      <c r="V25" s="274">
        <v>0</v>
      </c>
      <c r="W25" s="274">
        <v>0</v>
      </c>
    </row>
    <row r="26" spans="1:23">
      <c r="A26" s="260" t="s">
        <v>7</v>
      </c>
      <c r="B26" s="260" t="s">
        <v>77</v>
      </c>
      <c r="C26" s="266" t="s">
        <v>125</v>
      </c>
      <c r="D26" s="266" t="s">
        <v>525</v>
      </c>
      <c r="E26" s="266" t="s">
        <v>534</v>
      </c>
      <c r="F26" s="266" t="s">
        <v>96</v>
      </c>
      <c r="G26" s="266">
        <v>0</v>
      </c>
      <c r="H26" s="272">
        <v>0</v>
      </c>
      <c r="I26" s="272">
        <v>0</v>
      </c>
      <c r="J26" s="272">
        <v>0</v>
      </c>
      <c r="K26" s="295">
        <v>0</v>
      </c>
      <c r="L26" s="272">
        <v>0</v>
      </c>
      <c r="M26" s="272">
        <v>0</v>
      </c>
      <c r="N26" s="272">
        <v>0</v>
      </c>
      <c r="O26" s="295">
        <v>0</v>
      </c>
      <c r="P26" s="272">
        <v>0</v>
      </c>
      <c r="Q26" s="272">
        <v>0</v>
      </c>
      <c r="R26" s="272">
        <v>0</v>
      </c>
      <c r="S26" s="295">
        <v>0</v>
      </c>
      <c r="T26" s="272">
        <v>0</v>
      </c>
      <c r="U26" s="272">
        <v>0</v>
      </c>
      <c r="V26" s="272">
        <v>0</v>
      </c>
      <c r="W26" s="295">
        <v>0</v>
      </c>
    </row>
    <row r="27" spans="1:23">
      <c r="A27" s="267"/>
      <c r="B27" s="267"/>
      <c r="C27" s="300"/>
      <c r="D27" s="266" t="s">
        <v>787</v>
      </c>
      <c r="E27" s="266" t="s">
        <v>788</v>
      </c>
      <c r="F27" s="266" t="s">
        <v>96</v>
      </c>
      <c r="G27" s="266">
        <v>0</v>
      </c>
      <c r="H27" s="272">
        <v>0</v>
      </c>
      <c r="I27" s="272">
        <v>0</v>
      </c>
      <c r="J27" s="272">
        <v>0</v>
      </c>
      <c r="K27" s="295">
        <v>0</v>
      </c>
      <c r="L27" s="272">
        <v>0</v>
      </c>
      <c r="M27" s="272">
        <v>0</v>
      </c>
      <c r="N27" s="272">
        <v>0</v>
      </c>
      <c r="O27" s="295">
        <v>0</v>
      </c>
      <c r="P27" s="272">
        <v>0</v>
      </c>
      <c r="Q27" s="272">
        <v>0</v>
      </c>
      <c r="R27" s="272">
        <v>0</v>
      </c>
      <c r="S27" s="295">
        <v>0</v>
      </c>
      <c r="T27" s="272">
        <v>0</v>
      </c>
      <c r="U27" s="272">
        <v>0</v>
      </c>
      <c r="V27" s="272">
        <v>0</v>
      </c>
      <c r="W27" s="295">
        <v>0</v>
      </c>
    </row>
    <row r="28" spans="1:23">
      <c r="A28" s="267"/>
      <c r="B28" s="267"/>
      <c r="C28" s="300"/>
      <c r="D28" s="266" t="s">
        <v>367</v>
      </c>
      <c r="E28" s="266" t="s">
        <v>126</v>
      </c>
      <c r="F28" s="266" t="s">
        <v>96</v>
      </c>
      <c r="G28" s="266">
        <v>0</v>
      </c>
      <c r="H28" s="272">
        <v>0</v>
      </c>
      <c r="I28" s="272">
        <v>0</v>
      </c>
      <c r="J28" s="272">
        <v>0</v>
      </c>
      <c r="K28" s="295">
        <v>0</v>
      </c>
      <c r="L28" s="272">
        <v>0</v>
      </c>
      <c r="M28" s="272">
        <v>0</v>
      </c>
      <c r="N28" s="272">
        <v>0</v>
      </c>
      <c r="O28" s="295">
        <v>0</v>
      </c>
      <c r="P28" s="272">
        <v>0</v>
      </c>
      <c r="Q28" s="272">
        <v>0</v>
      </c>
      <c r="R28" s="272">
        <v>0</v>
      </c>
      <c r="S28" s="295">
        <v>0</v>
      </c>
      <c r="T28" s="272">
        <v>0</v>
      </c>
      <c r="U28" s="272">
        <v>0</v>
      </c>
      <c r="V28" s="272">
        <v>0</v>
      </c>
      <c r="W28" s="295">
        <v>0</v>
      </c>
    </row>
    <row r="29" spans="1:23">
      <c r="A29" s="267"/>
      <c r="B29" s="267"/>
      <c r="C29" s="300"/>
      <c r="D29" s="266" t="s">
        <v>378</v>
      </c>
      <c r="E29" s="266" t="s">
        <v>113</v>
      </c>
      <c r="F29" s="266" t="s">
        <v>96</v>
      </c>
      <c r="G29" s="266">
        <v>0</v>
      </c>
      <c r="H29" s="272">
        <v>0</v>
      </c>
      <c r="I29" s="272">
        <v>0</v>
      </c>
      <c r="J29" s="272">
        <v>0</v>
      </c>
      <c r="K29" s="295">
        <v>0</v>
      </c>
      <c r="L29" s="272">
        <v>0</v>
      </c>
      <c r="M29" s="272">
        <v>0</v>
      </c>
      <c r="N29" s="272">
        <v>0</v>
      </c>
      <c r="O29" s="295">
        <v>0</v>
      </c>
      <c r="P29" s="272">
        <v>0</v>
      </c>
      <c r="Q29" s="272">
        <v>0</v>
      </c>
      <c r="R29" s="272">
        <v>0</v>
      </c>
      <c r="S29" s="295">
        <v>0</v>
      </c>
      <c r="T29" s="272">
        <v>0</v>
      </c>
      <c r="U29" s="272">
        <v>0</v>
      </c>
      <c r="V29" s="272">
        <v>0</v>
      </c>
      <c r="W29" s="295">
        <v>0</v>
      </c>
    </row>
    <row r="30" spans="1:23">
      <c r="A30" s="267"/>
      <c r="B30" s="267"/>
      <c r="C30" s="300"/>
      <c r="D30" s="266" t="s">
        <v>366</v>
      </c>
      <c r="E30" s="266" t="s">
        <v>127</v>
      </c>
      <c r="F30" s="266" t="s">
        <v>96</v>
      </c>
      <c r="G30" s="266">
        <v>0</v>
      </c>
      <c r="H30" s="272">
        <v>0</v>
      </c>
      <c r="I30" s="272">
        <v>0</v>
      </c>
      <c r="J30" s="272">
        <v>0</v>
      </c>
      <c r="K30" s="295">
        <v>0</v>
      </c>
      <c r="L30" s="272">
        <v>0</v>
      </c>
      <c r="M30" s="272">
        <v>0</v>
      </c>
      <c r="N30" s="272">
        <v>0</v>
      </c>
      <c r="O30" s="295">
        <v>0</v>
      </c>
      <c r="P30" s="272">
        <v>0</v>
      </c>
      <c r="Q30" s="272">
        <v>0</v>
      </c>
      <c r="R30" s="272">
        <v>0</v>
      </c>
      <c r="S30" s="295">
        <v>0</v>
      </c>
      <c r="T30" s="272">
        <v>0</v>
      </c>
      <c r="U30" s="272">
        <v>0</v>
      </c>
      <c r="V30" s="272">
        <v>0</v>
      </c>
      <c r="W30" s="295">
        <v>0</v>
      </c>
    </row>
    <row r="31" spans="1:23">
      <c r="A31" s="267"/>
      <c r="B31" s="267"/>
      <c r="C31" s="300"/>
      <c r="D31" s="266" t="s">
        <v>492</v>
      </c>
      <c r="E31" s="266" t="s">
        <v>491</v>
      </c>
      <c r="F31" s="266" t="s">
        <v>96</v>
      </c>
      <c r="G31" s="266">
        <v>0</v>
      </c>
      <c r="H31" s="272">
        <v>0</v>
      </c>
      <c r="I31" s="272">
        <v>0</v>
      </c>
      <c r="J31" s="272">
        <v>0</v>
      </c>
      <c r="K31" s="295">
        <v>0</v>
      </c>
      <c r="L31" s="272">
        <v>0</v>
      </c>
      <c r="M31" s="272">
        <v>0</v>
      </c>
      <c r="N31" s="272">
        <v>0</v>
      </c>
      <c r="O31" s="295">
        <v>0</v>
      </c>
      <c r="P31" s="272">
        <v>0</v>
      </c>
      <c r="Q31" s="272">
        <v>0</v>
      </c>
      <c r="R31" s="272">
        <v>0</v>
      </c>
      <c r="S31" s="295">
        <v>0</v>
      </c>
      <c r="T31" s="272">
        <v>0</v>
      </c>
      <c r="U31" s="272">
        <v>0</v>
      </c>
      <c r="V31" s="272">
        <v>0</v>
      </c>
      <c r="W31" s="295">
        <v>0</v>
      </c>
    </row>
    <row r="32" spans="1:23">
      <c r="A32" s="267"/>
      <c r="B32" s="267"/>
      <c r="C32" s="300"/>
      <c r="D32" s="266" t="s">
        <v>14</v>
      </c>
      <c r="E32" s="266" t="s">
        <v>188</v>
      </c>
      <c r="F32" s="266" t="s">
        <v>96</v>
      </c>
      <c r="G32" s="266">
        <v>0</v>
      </c>
      <c r="H32" s="272">
        <v>0</v>
      </c>
      <c r="I32" s="272">
        <v>0</v>
      </c>
      <c r="J32" s="272">
        <v>0</v>
      </c>
      <c r="K32" s="295">
        <v>0</v>
      </c>
      <c r="L32" s="272">
        <v>0</v>
      </c>
      <c r="M32" s="272">
        <v>0</v>
      </c>
      <c r="N32" s="272">
        <v>0</v>
      </c>
      <c r="O32" s="295">
        <v>0</v>
      </c>
      <c r="P32" s="272">
        <v>0</v>
      </c>
      <c r="Q32" s="272">
        <v>0</v>
      </c>
      <c r="R32" s="272">
        <v>0</v>
      </c>
      <c r="S32" s="295">
        <v>0</v>
      </c>
      <c r="T32" s="272">
        <v>0</v>
      </c>
      <c r="U32" s="272">
        <v>0</v>
      </c>
      <c r="V32" s="272">
        <v>0</v>
      </c>
      <c r="W32" s="295">
        <v>0</v>
      </c>
    </row>
    <row r="33" spans="1:23">
      <c r="A33" s="267"/>
      <c r="B33" s="265" t="s">
        <v>832</v>
      </c>
      <c r="C33" s="268"/>
      <c r="D33" s="268"/>
      <c r="E33" s="268"/>
      <c r="F33" s="268"/>
      <c r="G33" s="268"/>
      <c r="H33" s="273">
        <v>0</v>
      </c>
      <c r="I33" s="273">
        <v>0</v>
      </c>
      <c r="J33" s="273">
        <v>0</v>
      </c>
      <c r="K33" s="273">
        <v>0</v>
      </c>
      <c r="L33" s="273">
        <v>0</v>
      </c>
      <c r="M33" s="273">
        <v>0</v>
      </c>
      <c r="N33" s="273">
        <v>0</v>
      </c>
      <c r="O33" s="273">
        <v>0</v>
      </c>
      <c r="P33" s="273">
        <v>0</v>
      </c>
      <c r="Q33" s="273">
        <v>0</v>
      </c>
      <c r="R33" s="273">
        <v>0</v>
      </c>
      <c r="S33" s="273">
        <v>0</v>
      </c>
      <c r="T33" s="273">
        <v>0</v>
      </c>
      <c r="U33" s="273">
        <v>0</v>
      </c>
      <c r="V33" s="273">
        <v>0</v>
      </c>
      <c r="W33" s="273">
        <v>0</v>
      </c>
    </row>
    <row r="34" spans="1:23">
      <c r="A34" s="267"/>
      <c r="B34" s="260" t="s">
        <v>31</v>
      </c>
      <c r="C34" s="266" t="s">
        <v>221</v>
      </c>
      <c r="D34" s="266" t="s">
        <v>433</v>
      </c>
      <c r="E34" s="266" t="s">
        <v>293</v>
      </c>
      <c r="F34" s="266" t="s">
        <v>96</v>
      </c>
      <c r="G34" s="266">
        <v>0</v>
      </c>
      <c r="H34" s="272">
        <v>0</v>
      </c>
      <c r="I34" s="272">
        <v>0</v>
      </c>
      <c r="J34" s="272">
        <v>0</v>
      </c>
      <c r="K34" s="295">
        <v>0</v>
      </c>
      <c r="L34" s="272">
        <v>0</v>
      </c>
      <c r="M34" s="272">
        <v>0</v>
      </c>
      <c r="N34" s="272">
        <v>0</v>
      </c>
      <c r="O34" s="295">
        <v>0</v>
      </c>
      <c r="P34" s="272">
        <v>0</v>
      </c>
      <c r="Q34" s="272">
        <v>0</v>
      </c>
      <c r="R34" s="272">
        <v>0</v>
      </c>
      <c r="S34" s="295">
        <v>0</v>
      </c>
      <c r="T34" s="272">
        <v>0</v>
      </c>
      <c r="U34" s="272">
        <v>0</v>
      </c>
      <c r="V34" s="272">
        <v>0</v>
      </c>
      <c r="W34" s="295">
        <v>0</v>
      </c>
    </row>
    <row r="35" spans="1:23">
      <c r="A35" s="267"/>
      <c r="B35" s="267"/>
      <c r="C35" s="300"/>
      <c r="D35" s="266" t="s">
        <v>434</v>
      </c>
      <c r="E35" s="266" t="s">
        <v>222</v>
      </c>
      <c r="F35" s="266" t="s">
        <v>96</v>
      </c>
      <c r="G35" s="266">
        <v>0</v>
      </c>
      <c r="H35" s="272">
        <v>0</v>
      </c>
      <c r="I35" s="272">
        <v>0</v>
      </c>
      <c r="J35" s="272">
        <v>0</v>
      </c>
      <c r="K35" s="295">
        <v>0</v>
      </c>
      <c r="L35" s="272">
        <v>0</v>
      </c>
      <c r="M35" s="272">
        <v>0</v>
      </c>
      <c r="N35" s="272">
        <v>0</v>
      </c>
      <c r="O35" s="295">
        <v>0</v>
      </c>
      <c r="P35" s="272">
        <v>0</v>
      </c>
      <c r="Q35" s="272">
        <v>0</v>
      </c>
      <c r="R35" s="272">
        <v>0</v>
      </c>
      <c r="S35" s="295">
        <v>0</v>
      </c>
      <c r="T35" s="272">
        <v>0</v>
      </c>
      <c r="U35" s="272">
        <v>0</v>
      </c>
      <c r="V35" s="272">
        <v>0</v>
      </c>
      <c r="W35" s="295">
        <v>0</v>
      </c>
    </row>
    <row r="36" spans="1:23">
      <c r="A36" s="267"/>
      <c r="B36" s="265" t="s">
        <v>833</v>
      </c>
      <c r="C36" s="268"/>
      <c r="D36" s="268"/>
      <c r="E36" s="268"/>
      <c r="F36" s="268"/>
      <c r="G36" s="268"/>
      <c r="H36" s="273">
        <v>0</v>
      </c>
      <c r="I36" s="273">
        <v>0</v>
      </c>
      <c r="J36" s="273">
        <v>0</v>
      </c>
      <c r="K36" s="273">
        <v>0</v>
      </c>
      <c r="L36" s="273">
        <v>0</v>
      </c>
      <c r="M36" s="273">
        <v>0</v>
      </c>
      <c r="N36" s="273">
        <v>0</v>
      </c>
      <c r="O36" s="273">
        <v>0</v>
      </c>
      <c r="P36" s="273">
        <v>0</v>
      </c>
      <c r="Q36" s="273">
        <v>0</v>
      </c>
      <c r="R36" s="273">
        <v>0</v>
      </c>
      <c r="S36" s="273">
        <v>0</v>
      </c>
      <c r="T36" s="273">
        <v>0</v>
      </c>
      <c r="U36" s="273">
        <v>0</v>
      </c>
      <c r="V36" s="273">
        <v>0</v>
      </c>
      <c r="W36" s="273">
        <v>0</v>
      </c>
    </row>
    <row r="37" spans="1:23">
      <c r="A37" s="267"/>
      <c r="B37" s="260" t="s">
        <v>435</v>
      </c>
      <c r="C37" s="266" t="s">
        <v>469</v>
      </c>
      <c r="D37" s="266" t="s">
        <v>96</v>
      </c>
      <c r="E37" s="266">
        <v>0</v>
      </c>
      <c r="F37" s="266" t="s">
        <v>96</v>
      </c>
      <c r="G37" s="266">
        <v>0</v>
      </c>
      <c r="H37" s="272">
        <v>0</v>
      </c>
      <c r="I37" s="272">
        <v>0</v>
      </c>
      <c r="J37" s="272">
        <v>0</v>
      </c>
      <c r="K37" s="295">
        <v>0</v>
      </c>
      <c r="L37" s="272">
        <v>0</v>
      </c>
      <c r="M37" s="272">
        <v>0</v>
      </c>
      <c r="N37" s="272">
        <v>0</v>
      </c>
      <c r="O37" s="295">
        <v>0</v>
      </c>
      <c r="P37" s="272">
        <v>0</v>
      </c>
      <c r="Q37" s="272">
        <v>0</v>
      </c>
      <c r="R37" s="272">
        <v>0</v>
      </c>
      <c r="S37" s="295">
        <v>0</v>
      </c>
      <c r="T37" s="272">
        <v>0</v>
      </c>
      <c r="U37" s="272">
        <v>0</v>
      </c>
      <c r="V37" s="272">
        <v>0</v>
      </c>
      <c r="W37" s="295">
        <v>0</v>
      </c>
    </row>
    <row r="38" spans="1:23">
      <c r="A38" s="267"/>
      <c r="B38" s="265" t="s">
        <v>834</v>
      </c>
      <c r="C38" s="268"/>
      <c r="D38" s="268"/>
      <c r="E38" s="268"/>
      <c r="F38" s="268"/>
      <c r="G38" s="268"/>
      <c r="H38" s="273">
        <v>0</v>
      </c>
      <c r="I38" s="273">
        <v>0</v>
      </c>
      <c r="J38" s="273">
        <v>0</v>
      </c>
      <c r="K38" s="273">
        <v>0</v>
      </c>
      <c r="L38" s="273">
        <v>0</v>
      </c>
      <c r="M38" s="273">
        <v>0</v>
      </c>
      <c r="N38" s="273">
        <v>0</v>
      </c>
      <c r="O38" s="273">
        <v>0</v>
      </c>
      <c r="P38" s="273">
        <v>0</v>
      </c>
      <c r="Q38" s="273">
        <v>0</v>
      </c>
      <c r="R38" s="273">
        <v>0</v>
      </c>
      <c r="S38" s="273">
        <v>0</v>
      </c>
      <c r="T38" s="273">
        <v>0</v>
      </c>
      <c r="U38" s="273">
        <v>0</v>
      </c>
      <c r="V38" s="273">
        <v>0</v>
      </c>
      <c r="W38" s="273">
        <v>0</v>
      </c>
    </row>
    <row r="39" spans="1:23">
      <c r="A39" s="267"/>
      <c r="B39" s="266" t="s">
        <v>1166</v>
      </c>
      <c r="C39" s="266" t="s">
        <v>1167</v>
      </c>
      <c r="D39" s="266" t="s">
        <v>96</v>
      </c>
      <c r="E39" s="266">
        <v>0</v>
      </c>
      <c r="F39" s="266" t="s">
        <v>96</v>
      </c>
      <c r="G39" s="266">
        <v>0</v>
      </c>
      <c r="H39" s="272">
        <v>0</v>
      </c>
      <c r="I39" s="272">
        <v>0</v>
      </c>
      <c r="J39" s="272">
        <v>0</v>
      </c>
      <c r="K39" s="295">
        <v>0</v>
      </c>
      <c r="L39" s="272">
        <v>0</v>
      </c>
      <c r="M39" s="272">
        <v>0</v>
      </c>
      <c r="N39" s="272">
        <v>0</v>
      </c>
      <c r="O39" s="295">
        <v>0</v>
      </c>
      <c r="P39" s="272">
        <v>0</v>
      </c>
      <c r="Q39" s="272">
        <v>0</v>
      </c>
      <c r="R39" s="272">
        <v>0</v>
      </c>
      <c r="S39" s="295">
        <v>0</v>
      </c>
      <c r="T39" s="272">
        <v>0</v>
      </c>
      <c r="U39" s="272">
        <v>0</v>
      </c>
      <c r="V39" s="272">
        <v>0</v>
      </c>
      <c r="W39" s="295">
        <v>0</v>
      </c>
    </row>
    <row r="40" spans="1:23">
      <c r="A40" s="267"/>
      <c r="B40" s="299" t="s">
        <v>1169</v>
      </c>
      <c r="C40" s="269"/>
      <c r="D40" s="269"/>
      <c r="E40" s="269"/>
      <c r="F40" s="269"/>
      <c r="G40" s="269"/>
      <c r="H40" s="273">
        <v>0</v>
      </c>
      <c r="I40" s="273">
        <v>0</v>
      </c>
      <c r="J40" s="273">
        <v>0</v>
      </c>
      <c r="K40" s="273">
        <v>0</v>
      </c>
      <c r="L40" s="273">
        <v>0</v>
      </c>
      <c r="M40" s="273">
        <v>0</v>
      </c>
      <c r="N40" s="273">
        <v>0</v>
      </c>
      <c r="O40" s="273">
        <v>0</v>
      </c>
      <c r="P40" s="273">
        <v>0</v>
      </c>
      <c r="Q40" s="273">
        <v>0</v>
      </c>
      <c r="R40" s="273">
        <v>0</v>
      </c>
      <c r="S40" s="273">
        <v>0</v>
      </c>
      <c r="T40" s="273">
        <v>0</v>
      </c>
      <c r="U40" s="273">
        <v>0</v>
      </c>
      <c r="V40" s="273">
        <v>0</v>
      </c>
      <c r="W40" s="273">
        <v>0</v>
      </c>
    </row>
    <row r="41" spans="1:23">
      <c r="A41" s="267"/>
      <c r="B41" s="266" t="s">
        <v>496</v>
      </c>
      <c r="C41" s="266" t="s">
        <v>1088</v>
      </c>
      <c r="D41" s="266" t="s">
        <v>96</v>
      </c>
      <c r="E41" s="266">
        <v>0</v>
      </c>
      <c r="F41" s="266" t="s">
        <v>96</v>
      </c>
      <c r="G41" s="266">
        <v>0</v>
      </c>
      <c r="H41" s="272">
        <v>0</v>
      </c>
      <c r="I41" s="272">
        <v>0</v>
      </c>
      <c r="J41" s="272">
        <v>0</v>
      </c>
      <c r="K41" s="295">
        <v>0</v>
      </c>
      <c r="L41" s="272">
        <v>0</v>
      </c>
      <c r="M41" s="272">
        <v>0</v>
      </c>
      <c r="N41" s="272">
        <v>0</v>
      </c>
      <c r="O41" s="295">
        <v>0</v>
      </c>
      <c r="P41" s="272">
        <v>0</v>
      </c>
      <c r="Q41" s="272">
        <v>0</v>
      </c>
      <c r="R41" s="272">
        <v>0</v>
      </c>
      <c r="S41" s="295">
        <v>0</v>
      </c>
      <c r="T41" s="272">
        <v>0</v>
      </c>
      <c r="U41" s="272">
        <v>0</v>
      </c>
      <c r="V41" s="272">
        <v>0</v>
      </c>
      <c r="W41" s="295">
        <v>0</v>
      </c>
    </row>
    <row r="42" spans="1:23">
      <c r="A42" s="267"/>
      <c r="B42" s="299" t="s">
        <v>1171</v>
      </c>
      <c r="C42" s="269"/>
      <c r="D42" s="269"/>
      <c r="E42" s="269"/>
      <c r="F42" s="269"/>
      <c r="G42" s="269"/>
      <c r="H42" s="273">
        <v>0</v>
      </c>
      <c r="I42" s="273">
        <v>0</v>
      </c>
      <c r="J42" s="273">
        <v>0</v>
      </c>
      <c r="K42" s="273">
        <v>0</v>
      </c>
      <c r="L42" s="273">
        <v>0</v>
      </c>
      <c r="M42" s="273">
        <v>0</v>
      </c>
      <c r="N42" s="273">
        <v>0</v>
      </c>
      <c r="O42" s="273">
        <v>0</v>
      </c>
      <c r="P42" s="273">
        <v>0</v>
      </c>
      <c r="Q42" s="273">
        <v>0</v>
      </c>
      <c r="R42" s="273">
        <v>0</v>
      </c>
      <c r="S42" s="273">
        <v>0</v>
      </c>
      <c r="T42" s="273">
        <v>0</v>
      </c>
      <c r="U42" s="273">
        <v>0</v>
      </c>
      <c r="V42" s="273">
        <v>0</v>
      </c>
      <c r="W42" s="273">
        <v>0</v>
      </c>
    </row>
    <row r="43" spans="1:23">
      <c r="A43" s="267"/>
      <c r="B43" s="266" t="s">
        <v>1140</v>
      </c>
      <c r="C43" s="266" t="s">
        <v>1142</v>
      </c>
      <c r="D43" s="266" t="s">
        <v>873</v>
      </c>
      <c r="E43" s="266" t="s">
        <v>128</v>
      </c>
      <c r="F43" s="266" t="s">
        <v>96</v>
      </c>
      <c r="G43" s="266">
        <v>0</v>
      </c>
      <c r="H43" s="272">
        <v>0</v>
      </c>
      <c r="I43" s="272">
        <v>0</v>
      </c>
      <c r="J43" s="272">
        <v>0</v>
      </c>
      <c r="K43" s="295">
        <v>0</v>
      </c>
      <c r="L43" s="272">
        <v>0</v>
      </c>
      <c r="M43" s="272">
        <v>0</v>
      </c>
      <c r="N43" s="272">
        <v>0</v>
      </c>
      <c r="O43" s="295">
        <v>0</v>
      </c>
      <c r="P43" s="272">
        <v>0</v>
      </c>
      <c r="Q43" s="272">
        <v>0</v>
      </c>
      <c r="R43" s="272">
        <v>0</v>
      </c>
      <c r="S43" s="295">
        <v>0</v>
      </c>
      <c r="T43" s="272">
        <v>0</v>
      </c>
      <c r="U43" s="272">
        <v>0</v>
      </c>
      <c r="V43" s="272">
        <v>0</v>
      </c>
      <c r="W43" s="295">
        <v>0</v>
      </c>
    </row>
    <row r="44" spans="1:23">
      <c r="A44" s="267"/>
      <c r="B44" s="299" t="s">
        <v>1172</v>
      </c>
      <c r="C44" s="269"/>
      <c r="D44" s="269"/>
      <c r="E44" s="269"/>
      <c r="F44" s="269"/>
      <c r="G44" s="269"/>
      <c r="H44" s="273">
        <v>0</v>
      </c>
      <c r="I44" s="273">
        <v>0</v>
      </c>
      <c r="J44" s="273">
        <v>0</v>
      </c>
      <c r="K44" s="273">
        <v>0</v>
      </c>
      <c r="L44" s="273">
        <v>0</v>
      </c>
      <c r="M44" s="273">
        <v>0</v>
      </c>
      <c r="N44" s="273">
        <v>0</v>
      </c>
      <c r="O44" s="273">
        <v>0</v>
      </c>
      <c r="P44" s="273">
        <v>0</v>
      </c>
      <c r="Q44" s="273">
        <v>0</v>
      </c>
      <c r="R44" s="273">
        <v>0</v>
      </c>
      <c r="S44" s="273">
        <v>0</v>
      </c>
      <c r="T44" s="273">
        <v>0</v>
      </c>
      <c r="U44" s="273">
        <v>0</v>
      </c>
      <c r="V44" s="273">
        <v>0</v>
      </c>
      <c r="W44" s="273">
        <v>0</v>
      </c>
    </row>
    <row r="45" spans="1:23">
      <c r="A45" s="267"/>
      <c r="B45" s="266" t="s">
        <v>1141</v>
      </c>
      <c r="C45" s="266" t="s">
        <v>1143</v>
      </c>
      <c r="D45" s="266" t="s">
        <v>44</v>
      </c>
      <c r="E45" s="266" t="s">
        <v>129</v>
      </c>
      <c r="F45" s="266" t="s">
        <v>96</v>
      </c>
      <c r="G45" s="266">
        <v>0</v>
      </c>
      <c r="H45" s="272">
        <v>0</v>
      </c>
      <c r="I45" s="272">
        <v>0</v>
      </c>
      <c r="J45" s="272">
        <v>0</v>
      </c>
      <c r="K45" s="295">
        <v>0</v>
      </c>
      <c r="L45" s="272">
        <v>0</v>
      </c>
      <c r="M45" s="272">
        <v>0</v>
      </c>
      <c r="N45" s="272">
        <v>0</v>
      </c>
      <c r="O45" s="295">
        <v>0</v>
      </c>
      <c r="P45" s="272">
        <v>0</v>
      </c>
      <c r="Q45" s="272">
        <v>0</v>
      </c>
      <c r="R45" s="272">
        <v>0</v>
      </c>
      <c r="S45" s="295">
        <v>0</v>
      </c>
      <c r="T45" s="272">
        <v>0</v>
      </c>
      <c r="U45" s="272">
        <v>0</v>
      </c>
      <c r="V45" s="272">
        <v>0</v>
      </c>
      <c r="W45" s="295">
        <v>0</v>
      </c>
    </row>
    <row r="46" spans="1:23">
      <c r="A46" s="267"/>
      <c r="B46" s="300"/>
      <c r="C46" s="300"/>
      <c r="D46" s="266" t="s">
        <v>46</v>
      </c>
      <c r="E46" s="266" t="s">
        <v>130</v>
      </c>
      <c r="F46" s="266" t="s">
        <v>96</v>
      </c>
      <c r="G46" s="266">
        <v>0</v>
      </c>
      <c r="H46" s="272">
        <v>0</v>
      </c>
      <c r="I46" s="272">
        <v>0</v>
      </c>
      <c r="J46" s="272">
        <v>0</v>
      </c>
      <c r="K46" s="295">
        <v>0</v>
      </c>
      <c r="L46" s="272">
        <v>0</v>
      </c>
      <c r="M46" s="272">
        <v>0</v>
      </c>
      <c r="N46" s="272">
        <v>0</v>
      </c>
      <c r="O46" s="295">
        <v>0</v>
      </c>
      <c r="P46" s="272">
        <v>0</v>
      </c>
      <c r="Q46" s="272">
        <v>0</v>
      </c>
      <c r="R46" s="272">
        <v>0</v>
      </c>
      <c r="S46" s="295">
        <v>0</v>
      </c>
      <c r="T46" s="272">
        <v>0</v>
      </c>
      <c r="U46" s="272">
        <v>0</v>
      </c>
      <c r="V46" s="272">
        <v>0</v>
      </c>
      <c r="W46" s="295">
        <v>0</v>
      </c>
    </row>
    <row r="47" spans="1:23">
      <c r="A47" s="267"/>
      <c r="B47" s="300"/>
      <c r="C47" s="300"/>
      <c r="D47" s="266" t="s">
        <v>41</v>
      </c>
      <c r="E47" s="266" t="s">
        <v>113</v>
      </c>
      <c r="F47" s="266" t="s">
        <v>96</v>
      </c>
      <c r="G47" s="266">
        <v>0</v>
      </c>
      <c r="H47" s="272">
        <v>0</v>
      </c>
      <c r="I47" s="272">
        <v>0</v>
      </c>
      <c r="J47" s="272">
        <v>0</v>
      </c>
      <c r="K47" s="295">
        <v>0</v>
      </c>
      <c r="L47" s="272">
        <v>0</v>
      </c>
      <c r="M47" s="272">
        <v>0</v>
      </c>
      <c r="N47" s="272">
        <v>0</v>
      </c>
      <c r="O47" s="295">
        <v>0</v>
      </c>
      <c r="P47" s="272">
        <v>0</v>
      </c>
      <c r="Q47" s="272">
        <v>0</v>
      </c>
      <c r="R47" s="272">
        <v>0</v>
      </c>
      <c r="S47" s="295">
        <v>0</v>
      </c>
      <c r="T47" s="272">
        <v>0</v>
      </c>
      <c r="U47" s="272">
        <v>0</v>
      </c>
      <c r="V47" s="272">
        <v>0</v>
      </c>
      <c r="W47" s="295">
        <v>0</v>
      </c>
    </row>
    <row r="48" spans="1:23">
      <c r="A48" s="267"/>
      <c r="B48" s="300"/>
      <c r="C48" s="300"/>
      <c r="D48" s="266" t="s">
        <v>45</v>
      </c>
      <c r="E48" s="266" t="s">
        <v>114</v>
      </c>
      <c r="F48" s="266" t="s">
        <v>96</v>
      </c>
      <c r="G48" s="266">
        <v>0</v>
      </c>
      <c r="H48" s="272">
        <v>0</v>
      </c>
      <c r="I48" s="272">
        <v>0</v>
      </c>
      <c r="J48" s="272">
        <v>0</v>
      </c>
      <c r="K48" s="295">
        <v>0</v>
      </c>
      <c r="L48" s="272">
        <v>0</v>
      </c>
      <c r="M48" s="272">
        <v>0</v>
      </c>
      <c r="N48" s="272">
        <v>0</v>
      </c>
      <c r="O48" s="295">
        <v>0</v>
      </c>
      <c r="P48" s="272">
        <v>0</v>
      </c>
      <c r="Q48" s="272">
        <v>0</v>
      </c>
      <c r="R48" s="272">
        <v>0</v>
      </c>
      <c r="S48" s="295">
        <v>0</v>
      </c>
      <c r="T48" s="272">
        <v>0</v>
      </c>
      <c r="U48" s="272">
        <v>0</v>
      </c>
      <c r="V48" s="272">
        <v>0</v>
      </c>
      <c r="W48" s="295">
        <v>0</v>
      </c>
    </row>
    <row r="49" spans="1:23">
      <c r="A49" s="267"/>
      <c r="B49" s="299" t="s">
        <v>1173</v>
      </c>
      <c r="C49" s="269"/>
      <c r="D49" s="269"/>
      <c r="E49" s="269"/>
      <c r="F49" s="269"/>
      <c r="G49" s="269"/>
      <c r="H49" s="273">
        <v>0</v>
      </c>
      <c r="I49" s="273">
        <v>0</v>
      </c>
      <c r="J49" s="273">
        <v>0</v>
      </c>
      <c r="K49" s="273">
        <v>0</v>
      </c>
      <c r="L49" s="273">
        <v>0</v>
      </c>
      <c r="M49" s="273">
        <v>0</v>
      </c>
      <c r="N49" s="273">
        <v>0</v>
      </c>
      <c r="O49" s="273">
        <v>0</v>
      </c>
      <c r="P49" s="273">
        <v>0</v>
      </c>
      <c r="Q49" s="273">
        <v>0</v>
      </c>
      <c r="R49" s="273">
        <v>0</v>
      </c>
      <c r="S49" s="273">
        <v>0</v>
      </c>
      <c r="T49" s="273">
        <v>0</v>
      </c>
      <c r="U49" s="273">
        <v>0</v>
      </c>
      <c r="V49" s="273">
        <v>0</v>
      </c>
      <c r="W49" s="273">
        <v>0</v>
      </c>
    </row>
    <row r="50" spans="1:23">
      <c r="A50" s="267"/>
      <c r="B50" s="266" t="s">
        <v>373</v>
      </c>
      <c r="C50" s="266" t="s">
        <v>479</v>
      </c>
      <c r="D50" s="266" t="s">
        <v>86</v>
      </c>
      <c r="E50" s="266" t="s">
        <v>780</v>
      </c>
      <c r="F50" s="266" t="s">
        <v>374</v>
      </c>
      <c r="G50" s="266" t="s">
        <v>480</v>
      </c>
      <c r="H50" s="272">
        <v>0</v>
      </c>
      <c r="I50" s="272">
        <v>0</v>
      </c>
      <c r="J50" s="272">
        <v>0</v>
      </c>
      <c r="K50" s="295">
        <v>0</v>
      </c>
      <c r="L50" s="272">
        <v>0</v>
      </c>
      <c r="M50" s="272">
        <v>0</v>
      </c>
      <c r="N50" s="272">
        <v>0</v>
      </c>
      <c r="O50" s="295">
        <v>0</v>
      </c>
      <c r="P50" s="272">
        <v>0</v>
      </c>
      <c r="Q50" s="272">
        <v>0</v>
      </c>
      <c r="R50" s="272">
        <v>0</v>
      </c>
      <c r="S50" s="295">
        <v>0</v>
      </c>
      <c r="T50" s="272">
        <v>0</v>
      </c>
      <c r="U50" s="272">
        <v>0</v>
      </c>
      <c r="V50" s="272">
        <v>0</v>
      </c>
      <c r="W50" s="295">
        <v>0</v>
      </c>
    </row>
    <row r="51" spans="1:23">
      <c r="A51" s="267"/>
      <c r="B51" s="300"/>
      <c r="C51" s="300"/>
      <c r="D51" s="300"/>
      <c r="E51" s="300"/>
      <c r="F51" s="266" t="s">
        <v>1086</v>
      </c>
      <c r="G51" s="266" t="s">
        <v>1110</v>
      </c>
      <c r="H51" s="272">
        <v>0</v>
      </c>
      <c r="I51" s="272">
        <v>0</v>
      </c>
      <c r="J51" s="272">
        <v>0</v>
      </c>
      <c r="K51" s="295">
        <v>0</v>
      </c>
      <c r="L51" s="272">
        <v>0</v>
      </c>
      <c r="M51" s="272">
        <v>0</v>
      </c>
      <c r="N51" s="272">
        <v>0</v>
      </c>
      <c r="O51" s="295">
        <v>0</v>
      </c>
      <c r="P51" s="272">
        <v>0</v>
      </c>
      <c r="Q51" s="272">
        <v>0</v>
      </c>
      <c r="R51" s="272">
        <v>0</v>
      </c>
      <c r="S51" s="295">
        <v>0</v>
      </c>
      <c r="T51" s="272">
        <v>0</v>
      </c>
      <c r="U51" s="272">
        <v>0</v>
      </c>
      <c r="V51" s="272">
        <v>0</v>
      </c>
      <c r="W51" s="295">
        <v>0</v>
      </c>
    </row>
    <row r="52" spans="1:23">
      <c r="A52" s="267"/>
      <c r="B52" s="300"/>
      <c r="C52" s="300"/>
      <c r="D52" s="300"/>
      <c r="E52" s="300"/>
      <c r="F52" s="266" t="s">
        <v>896</v>
      </c>
      <c r="G52" s="266" t="s">
        <v>898</v>
      </c>
      <c r="H52" s="272">
        <v>0</v>
      </c>
      <c r="I52" s="272">
        <v>0</v>
      </c>
      <c r="J52" s="272">
        <v>0</v>
      </c>
      <c r="K52" s="295">
        <v>0</v>
      </c>
      <c r="L52" s="272">
        <v>0</v>
      </c>
      <c r="M52" s="272">
        <v>0</v>
      </c>
      <c r="N52" s="272">
        <v>0</v>
      </c>
      <c r="O52" s="295">
        <v>0</v>
      </c>
      <c r="P52" s="272">
        <v>0</v>
      </c>
      <c r="Q52" s="272">
        <v>0</v>
      </c>
      <c r="R52" s="272">
        <v>0</v>
      </c>
      <c r="S52" s="295">
        <v>0</v>
      </c>
      <c r="T52" s="272">
        <v>0</v>
      </c>
      <c r="U52" s="272">
        <v>0</v>
      </c>
      <c r="V52" s="272">
        <v>0</v>
      </c>
      <c r="W52" s="295">
        <v>0</v>
      </c>
    </row>
    <row r="53" spans="1:23">
      <c r="A53" s="267"/>
      <c r="B53" s="300"/>
      <c r="C53" s="300"/>
      <c r="D53" s="266" t="s">
        <v>601</v>
      </c>
      <c r="E53" s="266" t="s">
        <v>602</v>
      </c>
      <c r="F53" s="266" t="s">
        <v>1087</v>
      </c>
      <c r="G53" s="266" t="s">
        <v>1109</v>
      </c>
      <c r="H53" s="272">
        <v>0</v>
      </c>
      <c r="I53" s="272">
        <v>0</v>
      </c>
      <c r="J53" s="272">
        <v>0</v>
      </c>
      <c r="K53" s="295">
        <v>0</v>
      </c>
      <c r="L53" s="272">
        <v>0</v>
      </c>
      <c r="M53" s="272">
        <v>0</v>
      </c>
      <c r="N53" s="272">
        <v>0</v>
      </c>
      <c r="O53" s="295">
        <v>0</v>
      </c>
      <c r="P53" s="272">
        <v>0</v>
      </c>
      <c r="Q53" s="272">
        <v>0</v>
      </c>
      <c r="R53" s="272">
        <v>0</v>
      </c>
      <c r="S53" s="295">
        <v>0</v>
      </c>
      <c r="T53" s="272">
        <v>0</v>
      </c>
      <c r="U53" s="272">
        <v>0</v>
      </c>
      <c r="V53" s="272">
        <v>0</v>
      </c>
      <c r="W53" s="295">
        <v>0</v>
      </c>
    </row>
    <row r="54" spans="1:23">
      <c r="A54" s="267"/>
      <c r="B54" s="300"/>
      <c r="C54" s="300"/>
      <c r="D54" s="300"/>
      <c r="E54" s="300"/>
      <c r="F54" s="266" t="s">
        <v>897</v>
      </c>
      <c r="G54" s="266" t="s">
        <v>899</v>
      </c>
      <c r="H54" s="272">
        <v>0</v>
      </c>
      <c r="I54" s="272">
        <v>0</v>
      </c>
      <c r="J54" s="272">
        <v>0</v>
      </c>
      <c r="K54" s="295">
        <v>0</v>
      </c>
      <c r="L54" s="272">
        <v>0</v>
      </c>
      <c r="M54" s="272">
        <v>0</v>
      </c>
      <c r="N54" s="272">
        <v>0</v>
      </c>
      <c r="O54" s="295">
        <v>0</v>
      </c>
      <c r="P54" s="272">
        <v>0</v>
      </c>
      <c r="Q54" s="272">
        <v>0</v>
      </c>
      <c r="R54" s="272">
        <v>0</v>
      </c>
      <c r="S54" s="295">
        <v>0</v>
      </c>
      <c r="T54" s="272">
        <v>0</v>
      </c>
      <c r="U54" s="272">
        <v>0</v>
      </c>
      <c r="V54" s="272">
        <v>0</v>
      </c>
      <c r="W54" s="295">
        <v>0</v>
      </c>
    </row>
    <row r="55" spans="1:23">
      <c r="A55" s="267"/>
      <c r="B55" s="299" t="s">
        <v>881</v>
      </c>
      <c r="C55" s="269"/>
      <c r="D55" s="269"/>
      <c r="E55" s="269"/>
      <c r="F55" s="269"/>
      <c r="G55" s="269"/>
      <c r="H55" s="273">
        <v>0</v>
      </c>
      <c r="I55" s="273">
        <v>0</v>
      </c>
      <c r="J55" s="273">
        <v>0</v>
      </c>
      <c r="K55" s="273">
        <v>0</v>
      </c>
      <c r="L55" s="273">
        <v>0</v>
      </c>
      <c r="M55" s="273">
        <v>0</v>
      </c>
      <c r="N55" s="273">
        <v>0</v>
      </c>
      <c r="O55" s="273">
        <v>0</v>
      </c>
      <c r="P55" s="273">
        <v>0</v>
      </c>
      <c r="Q55" s="273">
        <v>0</v>
      </c>
      <c r="R55" s="273">
        <v>0</v>
      </c>
      <c r="S55" s="273">
        <v>0</v>
      </c>
      <c r="T55" s="273">
        <v>0</v>
      </c>
      <c r="U55" s="273">
        <v>0</v>
      </c>
      <c r="V55" s="273">
        <v>0</v>
      </c>
      <c r="W55" s="273">
        <v>0</v>
      </c>
    </row>
    <row r="56" spans="1:23">
      <c r="A56" s="267"/>
      <c r="B56" s="260" t="s">
        <v>513</v>
      </c>
      <c r="C56" s="266" t="s">
        <v>1108</v>
      </c>
      <c r="D56" s="266" t="s">
        <v>96</v>
      </c>
      <c r="E56" s="266">
        <v>0</v>
      </c>
      <c r="F56" s="266" t="s">
        <v>96</v>
      </c>
      <c r="G56" s="266">
        <v>0</v>
      </c>
      <c r="H56" s="272">
        <v>0</v>
      </c>
      <c r="I56" s="272">
        <v>0</v>
      </c>
      <c r="J56" s="272">
        <v>0</v>
      </c>
      <c r="K56" s="295">
        <v>0</v>
      </c>
      <c r="L56" s="272">
        <v>0</v>
      </c>
      <c r="M56" s="272">
        <v>0</v>
      </c>
      <c r="N56" s="272">
        <v>0</v>
      </c>
      <c r="O56" s="295">
        <v>0</v>
      </c>
      <c r="P56" s="272">
        <v>0</v>
      </c>
      <c r="Q56" s="272">
        <v>0</v>
      </c>
      <c r="R56" s="272">
        <v>0</v>
      </c>
      <c r="S56" s="295">
        <v>0</v>
      </c>
      <c r="T56" s="272">
        <v>0</v>
      </c>
      <c r="U56" s="272">
        <v>0</v>
      </c>
      <c r="V56" s="272">
        <v>0</v>
      </c>
      <c r="W56" s="295">
        <v>0</v>
      </c>
    </row>
    <row r="57" spans="1:23">
      <c r="A57" s="267"/>
      <c r="B57" s="265" t="s">
        <v>877</v>
      </c>
      <c r="C57" s="268"/>
      <c r="D57" s="268"/>
      <c r="E57" s="268"/>
      <c r="F57" s="268"/>
      <c r="G57" s="268"/>
      <c r="H57" s="273">
        <v>0</v>
      </c>
      <c r="I57" s="273">
        <v>0</v>
      </c>
      <c r="J57" s="273">
        <v>0</v>
      </c>
      <c r="K57" s="273">
        <v>0</v>
      </c>
      <c r="L57" s="273">
        <v>0</v>
      </c>
      <c r="M57" s="273">
        <v>0</v>
      </c>
      <c r="N57" s="273">
        <v>0</v>
      </c>
      <c r="O57" s="273">
        <v>0</v>
      </c>
      <c r="P57" s="273">
        <v>0</v>
      </c>
      <c r="Q57" s="273">
        <v>0</v>
      </c>
      <c r="R57" s="273">
        <v>0</v>
      </c>
      <c r="S57" s="273">
        <v>0</v>
      </c>
      <c r="T57" s="273">
        <v>0</v>
      </c>
      <c r="U57" s="273">
        <v>0</v>
      </c>
      <c r="V57" s="273">
        <v>0</v>
      </c>
      <c r="W57" s="273">
        <v>0</v>
      </c>
    </row>
    <row r="58" spans="1:23" ht="31.5">
      <c r="A58" s="267"/>
      <c r="B58" s="260" t="s">
        <v>417</v>
      </c>
      <c r="C58" s="266" t="s">
        <v>179</v>
      </c>
      <c r="D58" s="266" t="s">
        <v>436</v>
      </c>
      <c r="E58" s="266" t="s">
        <v>282</v>
      </c>
      <c r="F58" s="266" t="s">
        <v>96</v>
      </c>
      <c r="G58" s="266">
        <v>0</v>
      </c>
      <c r="H58" s="272">
        <v>0</v>
      </c>
      <c r="I58" s="272">
        <v>0</v>
      </c>
      <c r="J58" s="272">
        <v>0</v>
      </c>
      <c r="K58" s="295">
        <v>0</v>
      </c>
      <c r="L58" s="272">
        <v>0</v>
      </c>
      <c r="M58" s="272">
        <v>0</v>
      </c>
      <c r="N58" s="272">
        <v>0</v>
      </c>
      <c r="O58" s="295">
        <v>0</v>
      </c>
      <c r="P58" s="272">
        <v>0</v>
      </c>
      <c r="Q58" s="272">
        <v>0</v>
      </c>
      <c r="R58" s="272">
        <v>0</v>
      </c>
      <c r="S58" s="295">
        <v>0</v>
      </c>
      <c r="T58" s="272">
        <v>0</v>
      </c>
      <c r="U58" s="272">
        <v>0</v>
      </c>
      <c r="V58" s="272">
        <v>0</v>
      </c>
      <c r="W58" s="295">
        <v>0</v>
      </c>
    </row>
    <row r="59" spans="1:23">
      <c r="A59" s="267"/>
      <c r="B59" s="267"/>
      <c r="C59" s="300"/>
      <c r="D59" s="266" t="s">
        <v>27</v>
      </c>
      <c r="E59" s="266" t="s">
        <v>180</v>
      </c>
      <c r="F59" s="266" t="s">
        <v>96</v>
      </c>
      <c r="G59" s="266">
        <v>0</v>
      </c>
      <c r="H59" s="272">
        <v>0</v>
      </c>
      <c r="I59" s="272">
        <v>0</v>
      </c>
      <c r="J59" s="272">
        <v>0</v>
      </c>
      <c r="K59" s="295">
        <v>0</v>
      </c>
      <c r="L59" s="272">
        <v>0</v>
      </c>
      <c r="M59" s="272">
        <v>0</v>
      </c>
      <c r="N59" s="272">
        <v>0</v>
      </c>
      <c r="O59" s="295">
        <v>0</v>
      </c>
      <c r="P59" s="272">
        <v>0</v>
      </c>
      <c r="Q59" s="272">
        <v>0</v>
      </c>
      <c r="R59" s="272">
        <v>0</v>
      </c>
      <c r="S59" s="295">
        <v>0</v>
      </c>
      <c r="T59" s="272">
        <v>0</v>
      </c>
      <c r="U59" s="272">
        <v>0</v>
      </c>
      <c r="V59" s="272">
        <v>0</v>
      </c>
      <c r="W59" s="295">
        <v>0</v>
      </c>
    </row>
    <row r="60" spans="1:23" ht="31.5">
      <c r="A60" s="267"/>
      <c r="B60" s="265" t="s">
        <v>822</v>
      </c>
      <c r="C60" s="268"/>
      <c r="D60" s="268"/>
      <c r="E60" s="268"/>
      <c r="F60" s="268"/>
      <c r="G60" s="268"/>
      <c r="H60" s="273">
        <v>0</v>
      </c>
      <c r="I60" s="273">
        <v>0</v>
      </c>
      <c r="J60" s="273">
        <v>0</v>
      </c>
      <c r="K60" s="273">
        <v>0</v>
      </c>
      <c r="L60" s="273">
        <v>0</v>
      </c>
      <c r="M60" s="273">
        <v>0</v>
      </c>
      <c r="N60" s="273">
        <v>0</v>
      </c>
      <c r="O60" s="273">
        <v>0</v>
      </c>
      <c r="P60" s="273">
        <v>0</v>
      </c>
      <c r="Q60" s="273">
        <v>0</v>
      </c>
      <c r="R60" s="273">
        <v>0</v>
      </c>
      <c r="S60" s="273">
        <v>0</v>
      </c>
      <c r="T60" s="273">
        <v>0</v>
      </c>
      <c r="U60" s="273">
        <v>0</v>
      </c>
      <c r="V60" s="273">
        <v>0</v>
      </c>
      <c r="W60" s="273">
        <v>0</v>
      </c>
    </row>
    <row r="61" spans="1:23">
      <c r="A61" s="267"/>
      <c r="B61" s="266" t="s">
        <v>515</v>
      </c>
      <c r="C61" s="266" t="s">
        <v>1091</v>
      </c>
      <c r="D61" s="266" t="s">
        <v>96</v>
      </c>
      <c r="E61" s="266">
        <v>0</v>
      </c>
      <c r="F61" s="266" t="s">
        <v>96</v>
      </c>
      <c r="G61" s="266">
        <v>0</v>
      </c>
      <c r="H61" s="272">
        <v>0</v>
      </c>
      <c r="I61" s="272">
        <v>0</v>
      </c>
      <c r="J61" s="272">
        <v>0</v>
      </c>
      <c r="K61" s="295">
        <v>0</v>
      </c>
      <c r="L61" s="272">
        <v>0</v>
      </c>
      <c r="M61" s="272">
        <v>0</v>
      </c>
      <c r="N61" s="272">
        <v>0</v>
      </c>
      <c r="O61" s="295">
        <v>0</v>
      </c>
      <c r="P61" s="272">
        <v>0</v>
      </c>
      <c r="Q61" s="272">
        <v>0</v>
      </c>
      <c r="R61" s="272">
        <v>0</v>
      </c>
      <c r="S61" s="295">
        <v>0</v>
      </c>
      <c r="T61" s="272">
        <v>0</v>
      </c>
      <c r="U61" s="272">
        <v>0</v>
      </c>
      <c r="V61" s="272">
        <v>0</v>
      </c>
      <c r="W61" s="295">
        <v>0</v>
      </c>
    </row>
    <row r="62" spans="1:23">
      <c r="A62" s="267"/>
      <c r="B62" s="299" t="s">
        <v>1170</v>
      </c>
      <c r="C62" s="269"/>
      <c r="D62" s="269"/>
      <c r="E62" s="269"/>
      <c r="F62" s="269"/>
      <c r="G62" s="269"/>
      <c r="H62" s="273">
        <v>0</v>
      </c>
      <c r="I62" s="273">
        <v>0</v>
      </c>
      <c r="J62" s="273">
        <v>0</v>
      </c>
      <c r="K62" s="273">
        <v>0</v>
      </c>
      <c r="L62" s="273">
        <v>0</v>
      </c>
      <c r="M62" s="273">
        <v>0</v>
      </c>
      <c r="N62" s="273">
        <v>0</v>
      </c>
      <c r="O62" s="273">
        <v>0</v>
      </c>
      <c r="P62" s="273">
        <v>0</v>
      </c>
      <c r="Q62" s="273">
        <v>0</v>
      </c>
      <c r="R62" s="273">
        <v>0</v>
      </c>
      <c r="S62" s="273">
        <v>0</v>
      </c>
      <c r="T62" s="273">
        <v>0</v>
      </c>
      <c r="U62" s="273">
        <v>0</v>
      </c>
      <c r="V62" s="273">
        <v>0</v>
      </c>
      <c r="W62" s="273">
        <v>0</v>
      </c>
    </row>
    <row r="63" spans="1:23">
      <c r="A63" s="267"/>
      <c r="B63" s="260" t="s">
        <v>382</v>
      </c>
      <c r="C63" s="266" t="s">
        <v>467</v>
      </c>
      <c r="D63" s="266" t="s">
        <v>636</v>
      </c>
      <c r="E63" s="266" t="s">
        <v>475</v>
      </c>
      <c r="F63" s="266" t="s">
        <v>96</v>
      </c>
      <c r="G63" s="266">
        <v>0</v>
      </c>
      <c r="H63" s="272">
        <v>0</v>
      </c>
      <c r="I63" s="272">
        <v>0</v>
      </c>
      <c r="J63" s="272">
        <v>0</v>
      </c>
      <c r="K63" s="295">
        <v>0</v>
      </c>
      <c r="L63" s="272">
        <v>0</v>
      </c>
      <c r="M63" s="272">
        <v>0</v>
      </c>
      <c r="N63" s="272">
        <v>0</v>
      </c>
      <c r="O63" s="295">
        <v>0</v>
      </c>
      <c r="P63" s="272">
        <v>0</v>
      </c>
      <c r="Q63" s="272">
        <v>0</v>
      </c>
      <c r="R63" s="272">
        <v>0</v>
      </c>
      <c r="S63" s="295">
        <v>0</v>
      </c>
      <c r="T63" s="272">
        <v>0</v>
      </c>
      <c r="U63" s="272">
        <v>0</v>
      </c>
      <c r="V63" s="272">
        <v>0</v>
      </c>
      <c r="W63" s="295">
        <v>0</v>
      </c>
    </row>
    <row r="64" spans="1:23">
      <c r="A64" s="267"/>
      <c r="B64" s="267"/>
      <c r="C64" s="300"/>
      <c r="D64" s="266" t="s">
        <v>452</v>
      </c>
      <c r="E64" s="266" t="s">
        <v>119</v>
      </c>
      <c r="F64" s="266" t="s">
        <v>96</v>
      </c>
      <c r="G64" s="266">
        <v>0</v>
      </c>
      <c r="H64" s="272">
        <v>0</v>
      </c>
      <c r="I64" s="272">
        <v>0</v>
      </c>
      <c r="J64" s="272">
        <v>0</v>
      </c>
      <c r="K64" s="295">
        <v>0</v>
      </c>
      <c r="L64" s="272">
        <v>0</v>
      </c>
      <c r="M64" s="272">
        <v>0</v>
      </c>
      <c r="N64" s="272">
        <v>0</v>
      </c>
      <c r="O64" s="295">
        <v>0</v>
      </c>
      <c r="P64" s="272">
        <v>0</v>
      </c>
      <c r="Q64" s="272">
        <v>0</v>
      </c>
      <c r="R64" s="272">
        <v>0</v>
      </c>
      <c r="S64" s="295">
        <v>0</v>
      </c>
      <c r="T64" s="272">
        <v>0</v>
      </c>
      <c r="U64" s="272">
        <v>0</v>
      </c>
      <c r="V64" s="272">
        <v>0</v>
      </c>
      <c r="W64" s="295">
        <v>0</v>
      </c>
    </row>
    <row r="65" spans="1:23">
      <c r="A65" s="267"/>
      <c r="B65" s="267"/>
      <c r="C65" s="300"/>
      <c r="D65" s="266" t="s">
        <v>972</v>
      </c>
      <c r="E65" s="266" t="s">
        <v>131</v>
      </c>
      <c r="F65" s="266" t="s">
        <v>96</v>
      </c>
      <c r="G65" s="266">
        <v>0</v>
      </c>
      <c r="H65" s="272">
        <v>0</v>
      </c>
      <c r="I65" s="272">
        <v>0</v>
      </c>
      <c r="J65" s="272">
        <v>0</v>
      </c>
      <c r="K65" s="295">
        <v>0</v>
      </c>
      <c r="L65" s="272">
        <v>0</v>
      </c>
      <c r="M65" s="272">
        <v>0</v>
      </c>
      <c r="N65" s="272">
        <v>0</v>
      </c>
      <c r="O65" s="295">
        <v>0</v>
      </c>
      <c r="P65" s="272">
        <v>0</v>
      </c>
      <c r="Q65" s="272">
        <v>0</v>
      </c>
      <c r="R65" s="272">
        <v>0</v>
      </c>
      <c r="S65" s="295">
        <v>0</v>
      </c>
      <c r="T65" s="272">
        <v>0</v>
      </c>
      <c r="U65" s="272">
        <v>0</v>
      </c>
      <c r="V65" s="272">
        <v>0</v>
      </c>
      <c r="W65" s="295">
        <v>0</v>
      </c>
    </row>
    <row r="66" spans="1:23">
      <c r="A66" s="267"/>
      <c r="B66" s="267"/>
      <c r="C66" s="300"/>
      <c r="D66" s="266" t="s">
        <v>973</v>
      </c>
      <c r="E66" s="266" t="s">
        <v>131</v>
      </c>
      <c r="F66" s="266" t="s">
        <v>96</v>
      </c>
      <c r="G66" s="266">
        <v>0</v>
      </c>
      <c r="H66" s="272">
        <v>0</v>
      </c>
      <c r="I66" s="272">
        <v>0</v>
      </c>
      <c r="J66" s="272">
        <v>0</v>
      </c>
      <c r="K66" s="295">
        <v>0</v>
      </c>
      <c r="L66" s="272">
        <v>0</v>
      </c>
      <c r="M66" s="272">
        <v>0</v>
      </c>
      <c r="N66" s="272">
        <v>0</v>
      </c>
      <c r="O66" s="295">
        <v>0</v>
      </c>
      <c r="P66" s="272">
        <v>0</v>
      </c>
      <c r="Q66" s="272">
        <v>0</v>
      </c>
      <c r="R66" s="272">
        <v>0</v>
      </c>
      <c r="S66" s="295">
        <v>0</v>
      </c>
      <c r="T66" s="272">
        <v>0</v>
      </c>
      <c r="U66" s="272">
        <v>0</v>
      </c>
      <c r="V66" s="272">
        <v>0</v>
      </c>
      <c r="W66" s="295">
        <v>0</v>
      </c>
    </row>
    <row r="67" spans="1:23">
      <c r="A67" s="267"/>
      <c r="B67" s="267"/>
      <c r="C67" s="300"/>
      <c r="D67" s="266" t="s">
        <v>483</v>
      </c>
      <c r="E67" s="266" t="s">
        <v>474</v>
      </c>
      <c r="F67" s="266" t="s">
        <v>96</v>
      </c>
      <c r="G67" s="266">
        <v>0</v>
      </c>
      <c r="H67" s="272">
        <v>0</v>
      </c>
      <c r="I67" s="272">
        <v>0</v>
      </c>
      <c r="J67" s="272">
        <v>0</v>
      </c>
      <c r="K67" s="295">
        <v>0</v>
      </c>
      <c r="L67" s="272">
        <v>0</v>
      </c>
      <c r="M67" s="272">
        <v>0</v>
      </c>
      <c r="N67" s="272">
        <v>0</v>
      </c>
      <c r="O67" s="295">
        <v>0</v>
      </c>
      <c r="P67" s="272">
        <v>0</v>
      </c>
      <c r="Q67" s="272">
        <v>0</v>
      </c>
      <c r="R67" s="272">
        <v>0</v>
      </c>
      <c r="S67" s="295">
        <v>0</v>
      </c>
      <c r="T67" s="272">
        <v>0</v>
      </c>
      <c r="U67" s="272">
        <v>0</v>
      </c>
      <c r="V67" s="272">
        <v>0</v>
      </c>
      <c r="W67" s="295">
        <v>0</v>
      </c>
    </row>
    <row r="68" spans="1:23">
      <c r="A68" s="267"/>
      <c r="B68" s="267"/>
      <c r="C68" s="300"/>
      <c r="D68" s="266" t="s">
        <v>648</v>
      </c>
      <c r="E68" s="266" t="s">
        <v>473</v>
      </c>
      <c r="F68" s="266" t="s">
        <v>96</v>
      </c>
      <c r="G68" s="266">
        <v>0</v>
      </c>
      <c r="H68" s="272">
        <v>0</v>
      </c>
      <c r="I68" s="272">
        <v>0</v>
      </c>
      <c r="J68" s="272">
        <v>0</v>
      </c>
      <c r="K68" s="295">
        <v>0</v>
      </c>
      <c r="L68" s="272">
        <v>0</v>
      </c>
      <c r="M68" s="272">
        <v>0</v>
      </c>
      <c r="N68" s="272">
        <v>0</v>
      </c>
      <c r="O68" s="295">
        <v>0</v>
      </c>
      <c r="P68" s="272">
        <v>0</v>
      </c>
      <c r="Q68" s="272">
        <v>0</v>
      </c>
      <c r="R68" s="272">
        <v>0</v>
      </c>
      <c r="S68" s="295">
        <v>0</v>
      </c>
      <c r="T68" s="272">
        <v>0</v>
      </c>
      <c r="U68" s="272">
        <v>0</v>
      </c>
      <c r="V68" s="272">
        <v>0</v>
      </c>
      <c r="W68" s="295">
        <v>0</v>
      </c>
    </row>
    <row r="69" spans="1:23">
      <c r="A69" s="267"/>
      <c r="B69" s="265" t="s">
        <v>835</v>
      </c>
      <c r="C69" s="268"/>
      <c r="D69" s="268"/>
      <c r="E69" s="268"/>
      <c r="F69" s="268"/>
      <c r="G69" s="268"/>
      <c r="H69" s="273">
        <v>0</v>
      </c>
      <c r="I69" s="273">
        <v>0</v>
      </c>
      <c r="J69" s="273">
        <v>0</v>
      </c>
      <c r="K69" s="273">
        <v>0</v>
      </c>
      <c r="L69" s="273">
        <v>0</v>
      </c>
      <c r="M69" s="273">
        <v>0</v>
      </c>
      <c r="N69" s="273">
        <v>0</v>
      </c>
      <c r="O69" s="273">
        <v>0</v>
      </c>
      <c r="P69" s="273">
        <v>0</v>
      </c>
      <c r="Q69" s="273">
        <v>0</v>
      </c>
      <c r="R69" s="273">
        <v>0</v>
      </c>
      <c r="S69" s="273">
        <v>0</v>
      </c>
      <c r="T69" s="273">
        <v>0</v>
      </c>
      <c r="U69" s="273">
        <v>0</v>
      </c>
      <c r="V69" s="273">
        <v>0</v>
      </c>
      <c r="W69" s="273">
        <v>0</v>
      </c>
    </row>
    <row r="70" spans="1:23">
      <c r="A70" s="267"/>
      <c r="B70" s="260" t="s">
        <v>15</v>
      </c>
      <c r="C70" s="266" t="s">
        <v>223</v>
      </c>
      <c r="D70" s="266" t="s">
        <v>631</v>
      </c>
      <c r="E70" s="266" t="s">
        <v>227</v>
      </c>
      <c r="F70" s="266" t="s">
        <v>92</v>
      </c>
      <c r="G70" s="266" t="s">
        <v>229</v>
      </c>
      <c r="H70" s="272">
        <v>0</v>
      </c>
      <c r="I70" s="272">
        <v>0</v>
      </c>
      <c r="J70" s="272">
        <v>0</v>
      </c>
      <c r="K70" s="295">
        <v>0</v>
      </c>
      <c r="L70" s="272">
        <v>0</v>
      </c>
      <c r="M70" s="272">
        <v>0</v>
      </c>
      <c r="N70" s="272">
        <v>0</v>
      </c>
      <c r="O70" s="295">
        <v>0</v>
      </c>
      <c r="P70" s="272">
        <v>0</v>
      </c>
      <c r="Q70" s="272">
        <v>0</v>
      </c>
      <c r="R70" s="272">
        <v>0</v>
      </c>
      <c r="S70" s="295">
        <v>0</v>
      </c>
      <c r="T70" s="272">
        <v>0</v>
      </c>
      <c r="U70" s="272">
        <v>0</v>
      </c>
      <c r="V70" s="272">
        <v>0</v>
      </c>
      <c r="W70" s="295">
        <v>0</v>
      </c>
    </row>
    <row r="71" spans="1:23">
      <c r="A71" s="267"/>
      <c r="B71" s="267"/>
      <c r="C71" s="300"/>
      <c r="D71" s="300"/>
      <c r="E71" s="300"/>
      <c r="F71" s="266" t="s">
        <v>17</v>
      </c>
      <c r="G71" s="266" t="s">
        <v>113</v>
      </c>
      <c r="H71" s="272">
        <v>0</v>
      </c>
      <c r="I71" s="272">
        <v>0</v>
      </c>
      <c r="J71" s="272">
        <v>0</v>
      </c>
      <c r="K71" s="295">
        <v>0</v>
      </c>
      <c r="L71" s="272">
        <v>0</v>
      </c>
      <c r="M71" s="272">
        <v>0</v>
      </c>
      <c r="N71" s="272">
        <v>0</v>
      </c>
      <c r="O71" s="295">
        <v>0</v>
      </c>
      <c r="P71" s="272">
        <v>0</v>
      </c>
      <c r="Q71" s="272">
        <v>0</v>
      </c>
      <c r="R71" s="272">
        <v>0</v>
      </c>
      <c r="S71" s="295">
        <v>0</v>
      </c>
      <c r="T71" s="272">
        <v>0</v>
      </c>
      <c r="U71" s="272">
        <v>0</v>
      </c>
      <c r="V71" s="272">
        <v>0</v>
      </c>
      <c r="W71" s="295">
        <v>0</v>
      </c>
    </row>
    <row r="72" spans="1:23">
      <c r="A72" s="267"/>
      <c r="B72" s="267"/>
      <c r="C72" s="300"/>
      <c r="D72" s="266" t="s">
        <v>56</v>
      </c>
      <c r="E72" s="266" t="s">
        <v>225</v>
      </c>
      <c r="F72" s="266" t="s">
        <v>93</v>
      </c>
      <c r="G72" s="266" t="s">
        <v>231</v>
      </c>
      <c r="H72" s="272">
        <v>0</v>
      </c>
      <c r="I72" s="272">
        <v>0</v>
      </c>
      <c r="J72" s="272">
        <v>0</v>
      </c>
      <c r="K72" s="295">
        <v>0</v>
      </c>
      <c r="L72" s="272">
        <v>0</v>
      </c>
      <c r="M72" s="272">
        <v>0</v>
      </c>
      <c r="N72" s="272">
        <v>0</v>
      </c>
      <c r="O72" s="295">
        <v>0</v>
      </c>
      <c r="P72" s="272">
        <v>0</v>
      </c>
      <c r="Q72" s="272">
        <v>0</v>
      </c>
      <c r="R72" s="272">
        <v>0</v>
      </c>
      <c r="S72" s="295">
        <v>0</v>
      </c>
      <c r="T72" s="272">
        <v>0</v>
      </c>
      <c r="U72" s="272">
        <v>0</v>
      </c>
      <c r="V72" s="272">
        <v>0</v>
      </c>
      <c r="W72" s="295">
        <v>0</v>
      </c>
    </row>
    <row r="73" spans="1:23">
      <c r="A73" s="267"/>
      <c r="B73" s="267"/>
      <c r="C73" s="300"/>
      <c r="D73" s="300"/>
      <c r="E73" s="300"/>
      <c r="F73" s="266" t="s">
        <v>92</v>
      </c>
      <c r="G73" s="266" t="s">
        <v>229</v>
      </c>
      <c r="H73" s="272">
        <v>0</v>
      </c>
      <c r="I73" s="272">
        <v>0</v>
      </c>
      <c r="J73" s="272">
        <v>0</v>
      </c>
      <c r="K73" s="295">
        <v>0</v>
      </c>
      <c r="L73" s="272">
        <v>0</v>
      </c>
      <c r="M73" s="272">
        <v>0</v>
      </c>
      <c r="N73" s="272">
        <v>0</v>
      </c>
      <c r="O73" s="295">
        <v>0</v>
      </c>
      <c r="P73" s="272">
        <v>0</v>
      </c>
      <c r="Q73" s="272">
        <v>0</v>
      </c>
      <c r="R73" s="272">
        <v>0</v>
      </c>
      <c r="S73" s="295">
        <v>0</v>
      </c>
      <c r="T73" s="272">
        <v>0</v>
      </c>
      <c r="U73" s="272">
        <v>0</v>
      </c>
      <c r="V73" s="272">
        <v>0</v>
      </c>
      <c r="W73" s="295">
        <v>0</v>
      </c>
    </row>
    <row r="74" spans="1:23">
      <c r="A74" s="267"/>
      <c r="B74" s="267"/>
      <c r="C74" s="300"/>
      <c r="D74" s="300"/>
      <c r="E74" s="300"/>
      <c r="F74" s="266" t="s">
        <v>17</v>
      </c>
      <c r="G74" s="266" t="s">
        <v>113</v>
      </c>
      <c r="H74" s="272">
        <v>0</v>
      </c>
      <c r="I74" s="272">
        <v>0</v>
      </c>
      <c r="J74" s="272">
        <v>0</v>
      </c>
      <c r="K74" s="295">
        <v>0</v>
      </c>
      <c r="L74" s="272">
        <v>0</v>
      </c>
      <c r="M74" s="272">
        <v>0</v>
      </c>
      <c r="N74" s="272">
        <v>0</v>
      </c>
      <c r="O74" s="295">
        <v>0</v>
      </c>
      <c r="P74" s="272">
        <v>0</v>
      </c>
      <c r="Q74" s="272">
        <v>0</v>
      </c>
      <c r="R74" s="272">
        <v>0</v>
      </c>
      <c r="S74" s="295">
        <v>0</v>
      </c>
      <c r="T74" s="272">
        <v>0</v>
      </c>
      <c r="U74" s="272">
        <v>0</v>
      </c>
      <c r="V74" s="272">
        <v>0</v>
      </c>
      <c r="W74" s="295">
        <v>0</v>
      </c>
    </row>
    <row r="75" spans="1:23">
      <c r="A75" s="267"/>
      <c r="B75" s="267"/>
      <c r="C75" s="300"/>
      <c r="D75" s="300"/>
      <c r="E75" s="300"/>
      <c r="F75" s="266" t="s">
        <v>91</v>
      </c>
      <c r="G75" s="266" t="s">
        <v>230</v>
      </c>
      <c r="H75" s="272">
        <v>0</v>
      </c>
      <c r="I75" s="272">
        <v>0</v>
      </c>
      <c r="J75" s="272">
        <v>0</v>
      </c>
      <c r="K75" s="295">
        <v>0</v>
      </c>
      <c r="L75" s="272">
        <v>0</v>
      </c>
      <c r="M75" s="272">
        <v>0</v>
      </c>
      <c r="N75" s="272">
        <v>0</v>
      </c>
      <c r="O75" s="295">
        <v>0</v>
      </c>
      <c r="P75" s="272">
        <v>0</v>
      </c>
      <c r="Q75" s="272">
        <v>0</v>
      </c>
      <c r="R75" s="272">
        <v>0</v>
      </c>
      <c r="S75" s="295">
        <v>0</v>
      </c>
      <c r="T75" s="272">
        <v>0</v>
      </c>
      <c r="U75" s="272">
        <v>0</v>
      </c>
      <c r="V75" s="272">
        <v>0</v>
      </c>
      <c r="W75" s="295">
        <v>0</v>
      </c>
    </row>
    <row r="76" spans="1:23">
      <c r="A76" s="267"/>
      <c r="B76" s="267"/>
      <c r="C76" s="300"/>
      <c r="D76" s="266" t="s">
        <v>696</v>
      </c>
      <c r="E76" s="266" t="s">
        <v>716</v>
      </c>
      <c r="F76" s="266" t="s">
        <v>93</v>
      </c>
      <c r="G76" s="266" t="s">
        <v>231</v>
      </c>
      <c r="H76" s="272">
        <v>0</v>
      </c>
      <c r="I76" s="272">
        <v>0</v>
      </c>
      <c r="J76" s="272">
        <v>0</v>
      </c>
      <c r="K76" s="295">
        <v>0</v>
      </c>
      <c r="L76" s="272">
        <v>0</v>
      </c>
      <c r="M76" s="272">
        <v>0</v>
      </c>
      <c r="N76" s="272">
        <v>0</v>
      </c>
      <c r="O76" s="295">
        <v>0</v>
      </c>
      <c r="P76" s="272">
        <v>0</v>
      </c>
      <c r="Q76" s="272">
        <v>0</v>
      </c>
      <c r="R76" s="272">
        <v>0</v>
      </c>
      <c r="S76" s="295">
        <v>0</v>
      </c>
      <c r="T76" s="272">
        <v>0</v>
      </c>
      <c r="U76" s="272">
        <v>0</v>
      </c>
      <c r="V76" s="272">
        <v>0</v>
      </c>
      <c r="W76" s="295">
        <v>0</v>
      </c>
    </row>
    <row r="77" spans="1:23">
      <c r="A77" s="267"/>
      <c r="B77" s="267"/>
      <c r="C77" s="300"/>
      <c r="D77" s="300"/>
      <c r="E77" s="300"/>
      <c r="F77" s="266" t="s">
        <v>92</v>
      </c>
      <c r="G77" s="266" t="s">
        <v>229</v>
      </c>
      <c r="H77" s="272">
        <v>0</v>
      </c>
      <c r="I77" s="272">
        <v>0</v>
      </c>
      <c r="J77" s="272">
        <v>0</v>
      </c>
      <c r="K77" s="295">
        <v>0</v>
      </c>
      <c r="L77" s="272">
        <v>0</v>
      </c>
      <c r="M77" s="272">
        <v>0</v>
      </c>
      <c r="N77" s="272">
        <v>0</v>
      </c>
      <c r="O77" s="295">
        <v>0</v>
      </c>
      <c r="P77" s="272">
        <v>0</v>
      </c>
      <c r="Q77" s="272">
        <v>0</v>
      </c>
      <c r="R77" s="272">
        <v>0</v>
      </c>
      <c r="S77" s="295">
        <v>0</v>
      </c>
      <c r="T77" s="272">
        <v>0</v>
      </c>
      <c r="U77" s="272">
        <v>0</v>
      </c>
      <c r="V77" s="272">
        <v>0</v>
      </c>
      <c r="W77" s="295">
        <v>0</v>
      </c>
    </row>
    <row r="78" spans="1:23">
      <c r="A78" s="267"/>
      <c r="B78" s="267"/>
      <c r="C78" s="300"/>
      <c r="D78" s="300"/>
      <c r="E78" s="300"/>
      <c r="F78" s="266" t="s">
        <v>17</v>
      </c>
      <c r="G78" s="266" t="s">
        <v>113</v>
      </c>
      <c r="H78" s="272">
        <v>0</v>
      </c>
      <c r="I78" s="272">
        <v>0</v>
      </c>
      <c r="J78" s="272">
        <v>0</v>
      </c>
      <c r="K78" s="295">
        <v>0</v>
      </c>
      <c r="L78" s="272">
        <v>0</v>
      </c>
      <c r="M78" s="272">
        <v>0</v>
      </c>
      <c r="N78" s="272">
        <v>0</v>
      </c>
      <c r="O78" s="295">
        <v>0</v>
      </c>
      <c r="P78" s="272">
        <v>0</v>
      </c>
      <c r="Q78" s="272">
        <v>0</v>
      </c>
      <c r="R78" s="272">
        <v>0</v>
      </c>
      <c r="S78" s="295">
        <v>0</v>
      </c>
      <c r="T78" s="272">
        <v>0</v>
      </c>
      <c r="U78" s="272">
        <v>0</v>
      </c>
      <c r="V78" s="272">
        <v>0</v>
      </c>
      <c r="W78" s="295">
        <v>0</v>
      </c>
    </row>
    <row r="79" spans="1:23">
      <c r="A79" s="267"/>
      <c r="B79" s="267"/>
      <c r="C79" s="300"/>
      <c r="D79" s="300"/>
      <c r="E79" s="300"/>
      <c r="F79" s="266" t="s">
        <v>91</v>
      </c>
      <c r="G79" s="266" t="s">
        <v>230</v>
      </c>
      <c r="H79" s="272">
        <v>0</v>
      </c>
      <c r="I79" s="272">
        <v>0</v>
      </c>
      <c r="J79" s="272">
        <v>0</v>
      </c>
      <c r="K79" s="295">
        <v>0</v>
      </c>
      <c r="L79" s="272">
        <v>0</v>
      </c>
      <c r="M79" s="272">
        <v>0</v>
      </c>
      <c r="N79" s="272">
        <v>0</v>
      </c>
      <c r="O79" s="295">
        <v>0</v>
      </c>
      <c r="P79" s="272">
        <v>0</v>
      </c>
      <c r="Q79" s="272">
        <v>0</v>
      </c>
      <c r="R79" s="272">
        <v>0</v>
      </c>
      <c r="S79" s="295">
        <v>0</v>
      </c>
      <c r="T79" s="272">
        <v>0</v>
      </c>
      <c r="U79" s="272">
        <v>0</v>
      </c>
      <c r="V79" s="272">
        <v>0</v>
      </c>
      <c r="W79" s="295">
        <v>0</v>
      </c>
    </row>
    <row r="80" spans="1:23">
      <c r="A80" s="267"/>
      <c r="B80" s="267"/>
      <c r="C80" s="300"/>
      <c r="D80" s="266" t="s">
        <v>959</v>
      </c>
      <c r="E80" s="266" t="s">
        <v>999</v>
      </c>
      <c r="F80" s="266" t="s">
        <v>93</v>
      </c>
      <c r="G80" s="266" t="s">
        <v>231</v>
      </c>
      <c r="H80" s="272">
        <v>0</v>
      </c>
      <c r="I80" s="272">
        <v>0</v>
      </c>
      <c r="J80" s="272">
        <v>0</v>
      </c>
      <c r="K80" s="295">
        <v>0</v>
      </c>
      <c r="L80" s="272">
        <v>0</v>
      </c>
      <c r="M80" s="272">
        <v>0</v>
      </c>
      <c r="N80" s="272">
        <v>0</v>
      </c>
      <c r="O80" s="295">
        <v>0</v>
      </c>
      <c r="P80" s="272">
        <v>0</v>
      </c>
      <c r="Q80" s="272">
        <v>0</v>
      </c>
      <c r="R80" s="272">
        <v>0</v>
      </c>
      <c r="S80" s="295">
        <v>0</v>
      </c>
      <c r="T80" s="272">
        <v>0</v>
      </c>
      <c r="U80" s="272">
        <v>0</v>
      </c>
      <c r="V80" s="272">
        <v>0</v>
      </c>
      <c r="W80" s="295">
        <v>0</v>
      </c>
    </row>
    <row r="81" spans="1:23">
      <c r="A81" s="267"/>
      <c r="B81" s="267"/>
      <c r="C81" s="300"/>
      <c r="D81" s="300"/>
      <c r="E81" s="300"/>
      <c r="F81" s="266" t="s">
        <v>92</v>
      </c>
      <c r="G81" s="266" t="s">
        <v>229</v>
      </c>
      <c r="H81" s="272">
        <v>0</v>
      </c>
      <c r="I81" s="272">
        <v>0</v>
      </c>
      <c r="J81" s="272">
        <v>0</v>
      </c>
      <c r="K81" s="295">
        <v>0</v>
      </c>
      <c r="L81" s="272">
        <v>0</v>
      </c>
      <c r="M81" s="272">
        <v>0</v>
      </c>
      <c r="N81" s="272">
        <v>0</v>
      </c>
      <c r="O81" s="295">
        <v>0</v>
      </c>
      <c r="P81" s="272">
        <v>0</v>
      </c>
      <c r="Q81" s="272">
        <v>0</v>
      </c>
      <c r="R81" s="272">
        <v>0</v>
      </c>
      <c r="S81" s="295">
        <v>0</v>
      </c>
      <c r="T81" s="272">
        <v>0</v>
      </c>
      <c r="U81" s="272">
        <v>0</v>
      </c>
      <c r="V81" s="272">
        <v>0</v>
      </c>
      <c r="W81" s="295">
        <v>0</v>
      </c>
    </row>
    <row r="82" spans="1:23">
      <c r="A82" s="267"/>
      <c r="B82" s="267"/>
      <c r="C82" s="300"/>
      <c r="D82" s="300"/>
      <c r="E82" s="300"/>
      <c r="F82" s="266" t="s">
        <v>17</v>
      </c>
      <c r="G82" s="266" t="s">
        <v>113</v>
      </c>
      <c r="H82" s="272">
        <v>0</v>
      </c>
      <c r="I82" s="272">
        <v>0</v>
      </c>
      <c r="J82" s="272">
        <v>0</v>
      </c>
      <c r="K82" s="295">
        <v>0</v>
      </c>
      <c r="L82" s="272">
        <v>0</v>
      </c>
      <c r="M82" s="272">
        <v>0</v>
      </c>
      <c r="N82" s="272">
        <v>0</v>
      </c>
      <c r="O82" s="295">
        <v>0</v>
      </c>
      <c r="P82" s="272">
        <v>0</v>
      </c>
      <c r="Q82" s="272">
        <v>0</v>
      </c>
      <c r="R82" s="272">
        <v>0</v>
      </c>
      <c r="S82" s="295">
        <v>0</v>
      </c>
      <c r="T82" s="272">
        <v>0</v>
      </c>
      <c r="U82" s="272">
        <v>0</v>
      </c>
      <c r="V82" s="272">
        <v>0</v>
      </c>
      <c r="W82" s="295">
        <v>0</v>
      </c>
    </row>
    <row r="83" spans="1:23">
      <c r="A83" s="267"/>
      <c r="B83" s="267"/>
      <c r="C83" s="300"/>
      <c r="D83" s="300"/>
      <c r="E83" s="300"/>
      <c r="F83" s="266" t="s">
        <v>91</v>
      </c>
      <c r="G83" s="266" t="s">
        <v>230</v>
      </c>
      <c r="H83" s="272">
        <v>0</v>
      </c>
      <c r="I83" s="272">
        <v>0</v>
      </c>
      <c r="J83" s="272">
        <v>0</v>
      </c>
      <c r="K83" s="295">
        <v>0</v>
      </c>
      <c r="L83" s="272">
        <v>0</v>
      </c>
      <c r="M83" s="272">
        <v>0</v>
      </c>
      <c r="N83" s="272">
        <v>0</v>
      </c>
      <c r="O83" s="295">
        <v>0</v>
      </c>
      <c r="P83" s="272">
        <v>0</v>
      </c>
      <c r="Q83" s="272">
        <v>0</v>
      </c>
      <c r="R83" s="272">
        <v>0</v>
      </c>
      <c r="S83" s="295">
        <v>0</v>
      </c>
      <c r="T83" s="272">
        <v>0</v>
      </c>
      <c r="U83" s="272">
        <v>0</v>
      </c>
      <c r="V83" s="272">
        <v>0</v>
      </c>
      <c r="W83" s="295">
        <v>0</v>
      </c>
    </row>
    <row r="84" spans="1:23">
      <c r="A84" s="267"/>
      <c r="B84" s="267"/>
      <c r="C84" s="300"/>
      <c r="D84" s="266" t="s">
        <v>960</v>
      </c>
      <c r="E84" s="266" t="s">
        <v>1000</v>
      </c>
      <c r="F84" s="266" t="s">
        <v>93</v>
      </c>
      <c r="G84" s="266" t="s">
        <v>231</v>
      </c>
      <c r="H84" s="272">
        <v>0</v>
      </c>
      <c r="I84" s="272">
        <v>0</v>
      </c>
      <c r="J84" s="272">
        <v>0</v>
      </c>
      <c r="K84" s="295">
        <v>0</v>
      </c>
      <c r="L84" s="272">
        <v>0</v>
      </c>
      <c r="M84" s="272">
        <v>0</v>
      </c>
      <c r="N84" s="272">
        <v>0</v>
      </c>
      <c r="O84" s="295">
        <v>0</v>
      </c>
      <c r="P84" s="272">
        <v>0</v>
      </c>
      <c r="Q84" s="272">
        <v>0</v>
      </c>
      <c r="R84" s="272">
        <v>0</v>
      </c>
      <c r="S84" s="295">
        <v>0</v>
      </c>
      <c r="T84" s="272">
        <v>0</v>
      </c>
      <c r="U84" s="272">
        <v>0</v>
      </c>
      <c r="V84" s="272">
        <v>0</v>
      </c>
      <c r="W84" s="295">
        <v>0</v>
      </c>
    </row>
    <row r="85" spans="1:23">
      <c r="A85" s="267"/>
      <c r="B85" s="267"/>
      <c r="C85" s="300"/>
      <c r="D85" s="300"/>
      <c r="E85" s="300"/>
      <c r="F85" s="266" t="s">
        <v>92</v>
      </c>
      <c r="G85" s="266" t="s">
        <v>229</v>
      </c>
      <c r="H85" s="272">
        <v>0</v>
      </c>
      <c r="I85" s="272">
        <v>0</v>
      </c>
      <c r="J85" s="272">
        <v>0</v>
      </c>
      <c r="K85" s="295">
        <v>0</v>
      </c>
      <c r="L85" s="272">
        <v>0</v>
      </c>
      <c r="M85" s="272">
        <v>0</v>
      </c>
      <c r="N85" s="272">
        <v>0</v>
      </c>
      <c r="O85" s="295">
        <v>0</v>
      </c>
      <c r="P85" s="272">
        <v>0</v>
      </c>
      <c r="Q85" s="272">
        <v>0</v>
      </c>
      <c r="R85" s="272">
        <v>0</v>
      </c>
      <c r="S85" s="295">
        <v>0</v>
      </c>
      <c r="T85" s="272">
        <v>0</v>
      </c>
      <c r="U85" s="272">
        <v>0</v>
      </c>
      <c r="V85" s="272">
        <v>0</v>
      </c>
      <c r="W85" s="295">
        <v>0</v>
      </c>
    </row>
    <row r="86" spans="1:23">
      <c r="A86" s="267"/>
      <c r="B86" s="267"/>
      <c r="C86" s="300"/>
      <c r="D86" s="300"/>
      <c r="E86" s="300"/>
      <c r="F86" s="266" t="s">
        <v>17</v>
      </c>
      <c r="G86" s="266" t="s">
        <v>113</v>
      </c>
      <c r="H86" s="272">
        <v>0</v>
      </c>
      <c r="I86" s="272">
        <v>0</v>
      </c>
      <c r="J86" s="272">
        <v>0</v>
      </c>
      <c r="K86" s="295">
        <v>0</v>
      </c>
      <c r="L86" s="272">
        <v>0</v>
      </c>
      <c r="M86" s="272">
        <v>0</v>
      </c>
      <c r="N86" s="272">
        <v>0</v>
      </c>
      <c r="O86" s="295">
        <v>0</v>
      </c>
      <c r="P86" s="272">
        <v>0</v>
      </c>
      <c r="Q86" s="272">
        <v>0</v>
      </c>
      <c r="R86" s="272">
        <v>0</v>
      </c>
      <c r="S86" s="295">
        <v>0</v>
      </c>
      <c r="T86" s="272">
        <v>0</v>
      </c>
      <c r="U86" s="272">
        <v>0</v>
      </c>
      <c r="V86" s="272">
        <v>0</v>
      </c>
      <c r="W86" s="295">
        <v>0</v>
      </c>
    </row>
    <row r="87" spans="1:23">
      <c r="A87" s="267"/>
      <c r="B87" s="267"/>
      <c r="C87" s="300"/>
      <c r="D87" s="300"/>
      <c r="E87" s="300"/>
      <c r="F87" s="266" t="s">
        <v>91</v>
      </c>
      <c r="G87" s="266" t="s">
        <v>230</v>
      </c>
      <c r="H87" s="272">
        <v>0</v>
      </c>
      <c r="I87" s="272">
        <v>0</v>
      </c>
      <c r="J87" s="272">
        <v>0</v>
      </c>
      <c r="K87" s="295">
        <v>0</v>
      </c>
      <c r="L87" s="272">
        <v>0</v>
      </c>
      <c r="M87" s="272">
        <v>0</v>
      </c>
      <c r="N87" s="272">
        <v>0</v>
      </c>
      <c r="O87" s="295">
        <v>0</v>
      </c>
      <c r="P87" s="272">
        <v>0</v>
      </c>
      <c r="Q87" s="272">
        <v>0</v>
      </c>
      <c r="R87" s="272">
        <v>0</v>
      </c>
      <c r="S87" s="295">
        <v>0</v>
      </c>
      <c r="T87" s="272">
        <v>0</v>
      </c>
      <c r="U87" s="272">
        <v>0</v>
      </c>
      <c r="V87" s="272">
        <v>0</v>
      </c>
      <c r="W87" s="295">
        <v>0</v>
      </c>
    </row>
    <row r="88" spans="1:23">
      <c r="A88" s="267"/>
      <c r="B88" s="267"/>
      <c r="C88" s="300"/>
      <c r="D88" s="266" t="s">
        <v>75</v>
      </c>
      <c r="E88" s="266" t="s">
        <v>226</v>
      </c>
      <c r="F88" s="266" t="s">
        <v>93</v>
      </c>
      <c r="G88" s="266" t="s">
        <v>231</v>
      </c>
      <c r="H88" s="272">
        <v>0</v>
      </c>
      <c r="I88" s="272">
        <v>0</v>
      </c>
      <c r="J88" s="272">
        <v>0</v>
      </c>
      <c r="K88" s="295">
        <v>0</v>
      </c>
      <c r="L88" s="272">
        <v>0</v>
      </c>
      <c r="M88" s="272">
        <v>0</v>
      </c>
      <c r="N88" s="272">
        <v>0</v>
      </c>
      <c r="O88" s="295">
        <v>0</v>
      </c>
      <c r="P88" s="272">
        <v>0</v>
      </c>
      <c r="Q88" s="272">
        <v>0</v>
      </c>
      <c r="R88" s="272">
        <v>0</v>
      </c>
      <c r="S88" s="295">
        <v>0</v>
      </c>
      <c r="T88" s="272">
        <v>0</v>
      </c>
      <c r="U88" s="272">
        <v>0</v>
      </c>
      <c r="V88" s="272">
        <v>0</v>
      </c>
      <c r="W88" s="295">
        <v>0</v>
      </c>
    </row>
    <row r="89" spans="1:23">
      <c r="A89" s="267"/>
      <c r="B89" s="267"/>
      <c r="C89" s="300"/>
      <c r="D89" s="300"/>
      <c r="E89" s="300"/>
      <c r="F89" s="266" t="s">
        <v>92</v>
      </c>
      <c r="G89" s="266" t="s">
        <v>229</v>
      </c>
      <c r="H89" s="272">
        <v>0</v>
      </c>
      <c r="I89" s="272">
        <v>0</v>
      </c>
      <c r="J89" s="272">
        <v>0</v>
      </c>
      <c r="K89" s="295">
        <v>0</v>
      </c>
      <c r="L89" s="272">
        <v>0</v>
      </c>
      <c r="M89" s="272">
        <v>0</v>
      </c>
      <c r="N89" s="272">
        <v>0</v>
      </c>
      <c r="O89" s="295">
        <v>0</v>
      </c>
      <c r="P89" s="272">
        <v>0</v>
      </c>
      <c r="Q89" s="272">
        <v>0</v>
      </c>
      <c r="R89" s="272">
        <v>0</v>
      </c>
      <c r="S89" s="295">
        <v>0</v>
      </c>
      <c r="T89" s="272">
        <v>0</v>
      </c>
      <c r="U89" s="272">
        <v>0</v>
      </c>
      <c r="V89" s="272">
        <v>0</v>
      </c>
      <c r="W89" s="295">
        <v>0</v>
      </c>
    </row>
    <row r="90" spans="1:23">
      <c r="A90" s="267"/>
      <c r="B90" s="267"/>
      <c r="C90" s="300"/>
      <c r="D90" s="300"/>
      <c r="E90" s="300"/>
      <c r="F90" s="266" t="s">
        <v>17</v>
      </c>
      <c r="G90" s="266" t="s">
        <v>113</v>
      </c>
      <c r="H90" s="272">
        <v>0</v>
      </c>
      <c r="I90" s="272">
        <v>0</v>
      </c>
      <c r="J90" s="272">
        <v>0</v>
      </c>
      <c r="K90" s="295">
        <v>0</v>
      </c>
      <c r="L90" s="272">
        <v>0</v>
      </c>
      <c r="M90" s="272">
        <v>0</v>
      </c>
      <c r="N90" s="272">
        <v>0</v>
      </c>
      <c r="O90" s="295">
        <v>0</v>
      </c>
      <c r="P90" s="272">
        <v>0</v>
      </c>
      <c r="Q90" s="272">
        <v>0</v>
      </c>
      <c r="R90" s="272">
        <v>0</v>
      </c>
      <c r="S90" s="295">
        <v>0</v>
      </c>
      <c r="T90" s="272">
        <v>0</v>
      </c>
      <c r="U90" s="272">
        <v>0</v>
      </c>
      <c r="V90" s="272">
        <v>0</v>
      </c>
      <c r="W90" s="295">
        <v>0</v>
      </c>
    </row>
    <row r="91" spans="1:23">
      <c r="A91" s="267"/>
      <c r="B91" s="267"/>
      <c r="C91" s="300"/>
      <c r="D91" s="300"/>
      <c r="E91" s="300"/>
      <c r="F91" s="266" t="s">
        <v>91</v>
      </c>
      <c r="G91" s="266" t="s">
        <v>230</v>
      </c>
      <c r="H91" s="272">
        <v>0</v>
      </c>
      <c r="I91" s="272">
        <v>0</v>
      </c>
      <c r="J91" s="272">
        <v>0</v>
      </c>
      <c r="K91" s="295">
        <v>0</v>
      </c>
      <c r="L91" s="272">
        <v>0</v>
      </c>
      <c r="M91" s="272">
        <v>0</v>
      </c>
      <c r="N91" s="272">
        <v>0</v>
      </c>
      <c r="O91" s="295">
        <v>0</v>
      </c>
      <c r="P91" s="272">
        <v>0</v>
      </c>
      <c r="Q91" s="272">
        <v>0</v>
      </c>
      <c r="R91" s="272">
        <v>0</v>
      </c>
      <c r="S91" s="295">
        <v>0</v>
      </c>
      <c r="T91" s="272">
        <v>0</v>
      </c>
      <c r="U91" s="272">
        <v>0</v>
      </c>
      <c r="V91" s="272">
        <v>0</v>
      </c>
      <c r="W91" s="295">
        <v>0</v>
      </c>
    </row>
    <row r="92" spans="1:23">
      <c r="A92" s="267"/>
      <c r="B92" s="267"/>
      <c r="C92" s="300"/>
      <c r="D92" s="266" t="s">
        <v>667</v>
      </c>
      <c r="E92" s="266" t="s">
        <v>228</v>
      </c>
      <c r="F92" s="266" t="s">
        <v>93</v>
      </c>
      <c r="G92" s="266" t="s">
        <v>231</v>
      </c>
      <c r="H92" s="272">
        <v>0</v>
      </c>
      <c r="I92" s="272">
        <v>0</v>
      </c>
      <c r="J92" s="272">
        <v>0</v>
      </c>
      <c r="K92" s="295">
        <v>0</v>
      </c>
      <c r="L92" s="272">
        <v>0</v>
      </c>
      <c r="M92" s="272">
        <v>0</v>
      </c>
      <c r="N92" s="272">
        <v>0</v>
      </c>
      <c r="O92" s="295">
        <v>0</v>
      </c>
      <c r="P92" s="272">
        <v>0</v>
      </c>
      <c r="Q92" s="272">
        <v>0</v>
      </c>
      <c r="R92" s="272">
        <v>0</v>
      </c>
      <c r="S92" s="295">
        <v>0</v>
      </c>
      <c r="T92" s="272">
        <v>0</v>
      </c>
      <c r="U92" s="272">
        <v>0</v>
      </c>
      <c r="V92" s="272">
        <v>0</v>
      </c>
      <c r="W92" s="295">
        <v>0</v>
      </c>
    </row>
    <row r="93" spans="1:23">
      <c r="A93" s="267"/>
      <c r="B93" s="267"/>
      <c r="C93" s="300"/>
      <c r="D93" s="300"/>
      <c r="E93" s="300"/>
      <c r="F93" s="266" t="s">
        <v>92</v>
      </c>
      <c r="G93" s="266" t="s">
        <v>229</v>
      </c>
      <c r="H93" s="272">
        <v>0</v>
      </c>
      <c r="I93" s="272">
        <v>0</v>
      </c>
      <c r="J93" s="272">
        <v>0</v>
      </c>
      <c r="K93" s="295">
        <v>0</v>
      </c>
      <c r="L93" s="272">
        <v>0</v>
      </c>
      <c r="M93" s="272">
        <v>0</v>
      </c>
      <c r="N93" s="272">
        <v>0</v>
      </c>
      <c r="O93" s="295">
        <v>0</v>
      </c>
      <c r="P93" s="272">
        <v>0</v>
      </c>
      <c r="Q93" s="272">
        <v>0</v>
      </c>
      <c r="R93" s="272">
        <v>0</v>
      </c>
      <c r="S93" s="295">
        <v>0</v>
      </c>
      <c r="T93" s="272">
        <v>0</v>
      </c>
      <c r="U93" s="272">
        <v>0</v>
      </c>
      <c r="V93" s="272">
        <v>0</v>
      </c>
      <c r="W93" s="295">
        <v>0</v>
      </c>
    </row>
    <row r="94" spans="1:23">
      <c r="A94" s="267"/>
      <c r="B94" s="267"/>
      <c r="C94" s="300"/>
      <c r="D94" s="300"/>
      <c r="E94" s="300"/>
      <c r="F94" s="266" t="s">
        <v>17</v>
      </c>
      <c r="G94" s="266" t="s">
        <v>113</v>
      </c>
      <c r="H94" s="272">
        <v>0</v>
      </c>
      <c r="I94" s="272">
        <v>0</v>
      </c>
      <c r="J94" s="272">
        <v>0</v>
      </c>
      <c r="K94" s="295">
        <v>0</v>
      </c>
      <c r="L94" s="272">
        <v>0</v>
      </c>
      <c r="M94" s="272">
        <v>0</v>
      </c>
      <c r="N94" s="272">
        <v>0</v>
      </c>
      <c r="O94" s="295">
        <v>0</v>
      </c>
      <c r="P94" s="272">
        <v>0</v>
      </c>
      <c r="Q94" s="272">
        <v>0</v>
      </c>
      <c r="R94" s="272">
        <v>0</v>
      </c>
      <c r="S94" s="295">
        <v>0</v>
      </c>
      <c r="T94" s="272">
        <v>0</v>
      </c>
      <c r="U94" s="272">
        <v>0</v>
      </c>
      <c r="V94" s="272">
        <v>0</v>
      </c>
      <c r="W94" s="295">
        <v>0</v>
      </c>
    </row>
    <row r="95" spans="1:23">
      <c r="A95" s="267"/>
      <c r="B95" s="267"/>
      <c r="C95" s="300"/>
      <c r="D95" s="300"/>
      <c r="E95" s="300"/>
      <c r="F95" s="266" t="s">
        <v>91</v>
      </c>
      <c r="G95" s="266" t="s">
        <v>230</v>
      </c>
      <c r="H95" s="272">
        <v>0</v>
      </c>
      <c r="I95" s="272">
        <v>0</v>
      </c>
      <c r="J95" s="272">
        <v>0</v>
      </c>
      <c r="K95" s="295">
        <v>0</v>
      </c>
      <c r="L95" s="272">
        <v>0</v>
      </c>
      <c r="M95" s="272">
        <v>0</v>
      </c>
      <c r="N95" s="272">
        <v>0</v>
      </c>
      <c r="O95" s="295">
        <v>0</v>
      </c>
      <c r="P95" s="272">
        <v>0</v>
      </c>
      <c r="Q95" s="272">
        <v>0</v>
      </c>
      <c r="R95" s="272">
        <v>0</v>
      </c>
      <c r="S95" s="295">
        <v>0</v>
      </c>
      <c r="T95" s="272">
        <v>0</v>
      </c>
      <c r="U95" s="272">
        <v>0</v>
      </c>
      <c r="V95" s="272">
        <v>0</v>
      </c>
      <c r="W95" s="295">
        <v>0</v>
      </c>
    </row>
    <row r="96" spans="1:23">
      <c r="A96" s="267"/>
      <c r="B96" s="267"/>
      <c r="C96" s="266" t="s">
        <v>230</v>
      </c>
      <c r="D96" s="266" t="s">
        <v>631</v>
      </c>
      <c r="E96" s="266" t="s">
        <v>227</v>
      </c>
      <c r="F96" s="266" t="s">
        <v>91</v>
      </c>
      <c r="G96" s="266" t="s">
        <v>230</v>
      </c>
      <c r="H96" s="272">
        <v>0</v>
      </c>
      <c r="I96" s="272">
        <v>0</v>
      </c>
      <c r="J96" s="272">
        <v>0</v>
      </c>
      <c r="K96" s="295">
        <v>0</v>
      </c>
      <c r="L96" s="272">
        <v>0</v>
      </c>
      <c r="M96" s="272">
        <v>0</v>
      </c>
      <c r="N96" s="272">
        <v>0</v>
      </c>
      <c r="O96" s="295">
        <v>0</v>
      </c>
      <c r="P96" s="272">
        <v>0</v>
      </c>
      <c r="Q96" s="272">
        <v>0</v>
      </c>
      <c r="R96" s="272">
        <v>0</v>
      </c>
      <c r="S96" s="295">
        <v>0</v>
      </c>
      <c r="T96" s="272">
        <v>0</v>
      </c>
      <c r="U96" s="272">
        <v>0</v>
      </c>
      <c r="V96" s="272">
        <v>0</v>
      </c>
      <c r="W96" s="295">
        <v>0</v>
      </c>
    </row>
    <row r="97" spans="1:23">
      <c r="A97" s="267"/>
      <c r="B97" s="267"/>
      <c r="C97" s="266" t="s">
        <v>231</v>
      </c>
      <c r="D97" s="266" t="s">
        <v>631</v>
      </c>
      <c r="E97" s="266" t="s">
        <v>227</v>
      </c>
      <c r="F97" s="266" t="s">
        <v>93</v>
      </c>
      <c r="G97" s="266" t="s">
        <v>231</v>
      </c>
      <c r="H97" s="272">
        <v>0</v>
      </c>
      <c r="I97" s="272">
        <v>0</v>
      </c>
      <c r="J97" s="272">
        <v>0</v>
      </c>
      <c r="K97" s="295">
        <v>0</v>
      </c>
      <c r="L97" s="272">
        <v>0</v>
      </c>
      <c r="M97" s="272">
        <v>0</v>
      </c>
      <c r="N97" s="272">
        <v>0</v>
      </c>
      <c r="O97" s="295">
        <v>0</v>
      </c>
      <c r="P97" s="272">
        <v>0</v>
      </c>
      <c r="Q97" s="272">
        <v>0</v>
      </c>
      <c r="R97" s="272">
        <v>0</v>
      </c>
      <c r="S97" s="295">
        <v>0</v>
      </c>
      <c r="T97" s="272">
        <v>0</v>
      </c>
      <c r="U97" s="272">
        <v>0</v>
      </c>
      <c r="V97" s="272">
        <v>0</v>
      </c>
      <c r="W97" s="295">
        <v>0</v>
      </c>
    </row>
    <row r="98" spans="1:23">
      <c r="A98" s="267"/>
      <c r="B98" s="265" t="s">
        <v>99</v>
      </c>
      <c r="C98" s="268"/>
      <c r="D98" s="268"/>
      <c r="E98" s="268"/>
      <c r="F98" s="268"/>
      <c r="G98" s="268"/>
      <c r="H98" s="273">
        <v>0</v>
      </c>
      <c r="I98" s="273">
        <v>0</v>
      </c>
      <c r="J98" s="273">
        <v>0</v>
      </c>
      <c r="K98" s="273">
        <v>0</v>
      </c>
      <c r="L98" s="273">
        <v>0</v>
      </c>
      <c r="M98" s="273">
        <v>0</v>
      </c>
      <c r="N98" s="273">
        <v>0</v>
      </c>
      <c r="O98" s="273">
        <v>0</v>
      </c>
      <c r="P98" s="273">
        <v>0</v>
      </c>
      <c r="Q98" s="273">
        <v>0</v>
      </c>
      <c r="R98" s="273">
        <v>0</v>
      </c>
      <c r="S98" s="273">
        <v>0</v>
      </c>
      <c r="T98" s="273">
        <v>0</v>
      </c>
      <c r="U98" s="273">
        <v>0</v>
      </c>
      <c r="V98" s="273">
        <v>0</v>
      </c>
      <c r="W98" s="273">
        <v>0</v>
      </c>
    </row>
    <row r="99" spans="1:23">
      <c r="A99" s="267"/>
      <c r="B99" s="260" t="s">
        <v>88</v>
      </c>
      <c r="C99" s="266" t="s">
        <v>137</v>
      </c>
      <c r="D99" s="266" t="s">
        <v>1075</v>
      </c>
      <c r="E99" s="266" t="s">
        <v>1076</v>
      </c>
      <c r="F99" s="266" t="s">
        <v>1077</v>
      </c>
      <c r="G99" s="266" t="s">
        <v>1080</v>
      </c>
      <c r="H99" s="272">
        <v>0</v>
      </c>
      <c r="I99" s="272">
        <v>0</v>
      </c>
      <c r="J99" s="272">
        <v>0</v>
      </c>
      <c r="K99" s="295">
        <v>0</v>
      </c>
      <c r="L99" s="272">
        <v>0</v>
      </c>
      <c r="M99" s="272">
        <v>0</v>
      </c>
      <c r="N99" s="272">
        <v>0</v>
      </c>
      <c r="O99" s="295">
        <v>0</v>
      </c>
      <c r="P99" s="272">
        <v>0</v>
      </c>
      <c r="Q99" s="272">
        <v>0</v>
      </c>
      <c r="R99" s="272">
        <v>0</v>
      </c>
      <c r="S99" s="295">
        <v>0</v>
      </c>
      <c r="T99" s="272">
        <v>0</v>
      </c>
      <c r="U99" s="272">
        <v>0</v>
      </c>
      <c r="V99" s="272">
        <v>0</v>
      </c>
      <c r="W99" s="295">
        <v>0</v>
      </c>
    </row>
    <row r="100" spans="1:23">
      <c r="A100" s="267"/>
      <c r="B100" s="267"/>
      <c r="C100" s="300"/>
      <c r="D100" s="300"/>
      <c r="E100" s="300"/>
      <c r="F100" s="266" t="s">
        <v>1078</v>
      </c>
      <c r="G100" s="266" t="s">
        <v>1081</v>
      </c>
      <c r="H100" s="272">
        <v>0</v>
      </c>
      <c r="I100" s="272">
        <v>0</v>
      </c>
      <c r="J100" s="272">
        <v>0</v>
      </c>
      <c r="K100" s="295">
        <v>0</v>
      </c>
      <c r="L100" s="272">
        <v>0</v>
      </c>
      <c r="M100" s="272">
        <v>0</v>
      </c>
      <c r="N100" s="272">
        <v>0</v>
      </c>
      <c r="O100" s="295">
        <v>0</v>
      </c>
      <c r="P100" s="272">
        <v>0</v>
      </c>
      <c r="Q100" s="272">
        <v>0</v>
      </c>
      <c r="R100" s="272">
        <v>0</v>
      </c>
      <c r="S100" s="295">
        <v>0</v>
      </c>
      <c r="T100" s="272">
        <v>0</v>
      </c>
      <c r="U100" s="272">
        <v>0</v>
      </c>
      <c r="V100" s="272">
        <v>0</v>
      </c>
      <c r="W100" s="295">
        <v>0</v>
      </c>
    </row>
    <row r="101" spans="1:23">
      <c r="A101" s="267"/>
      <c r="B101" s="267"/>
      <c r="C101" s="300"/>
      <c r="D101" s="300"/>
      <c r="E101" s="300"/>
      <c r="F101" s="266" t="s">
        <v>1079</v>
      </c>
      <c r="G101" s="266" t="s">
        <v>1082</v>
      </c>
      <c r="H101" s="272">
        <v>0</v>
      </c>
      <c r="I101" s="272">
        <v>0</v>
      </c>
      <c r="J101" s="272">
        <v>0</v>
      </c>
      <c r="K101" s="295">
        <v>0</v>
      </c>
      <c r="L101" s="272">
        <v>0</v>
      </c>
      <c r="M101" s="272">
        <v>0</v>
      </c>
      <c r="N101" s="272">
        <v>0</v>
      </c>
      <c r="O101" s="295">
        <v>0</v>
      </c>
      <c r="P101" s="272">
        <v>0</v>
      </c>
      <c r="Q101" s="272">
        <v>0</v>
      </c>
      <c r="R101" s="272">
        <v>0</v>
      </c>
      <c r="S101" s="295">
        <v>0</v>
      </c>
      <c r="T101" s="272">
        <v>0</v>
      </c>
      <c r="U101" s="272">
        <v>0</v>
      </c>
      <c r="V101" s="272">
        <v>0</v>
      </c>
      <c r="W101" s="295">
        <v>0</v>
      </c>
    </row>
    <row r="102" spans="1:23">
      <c r="A102" s="267"/>
      <c r="B102" s="267"/>
      <c r="C102" s="300"/>
      <c r="D102" s="266" t="s">
        <v>882</v>
      </c>
      <c r="E102" s="266" t="s">
        <v>882</v>
      </c>
      <c r="F102" s="266" t="s">
        <v>883</v>
      </c>
      <c r="G102" s="266" t="s">
        <v>891</v>
      </c>
      <c r="H102" s="272">
        <v>0</v>
      </c>
      <c r="I102" s="272">
        <v>0</v>
      </c>
      <c r="J102" s="272">
        <v>0</v>
      </c>
      <c r="K102" s="295">
        <v>0</v>
      </c>
      <c r="L102" s="272">
        <v>0</v>
      </c>
      <c r="M102" s="272">
        <v>0</v>
      </c>
      <c r="N102" s="272">
        <v>0</v>
      </c>
      <c r="O102" s="295">
        <v>0</v>
      </c>
      <c r="P102" s="272">
        <v>0</v>
      </c>
      <c r="Q102" s="272">
        <v>0</v>
      </c>
      <c r="R102" s="272">
        <v>0</v>
      </c>
      <c r="S102" s="295">
        <v>0</v>
      </c>
      <c r="T102" s="272">
        <v>0</v>
      </c>
      <c r="U102" s="272">
        <v>0</v>
      </c>
      <c r="V102" s="272">
        <v>0</v>
      </c>
      <c r="W102" s="295">
        <v>0</v>
      </c>
    </row>
    <row r="103" spans="1:23">
      <c r="A103" s="267"/>
      <c r="B103" s="267"/>
      <c r="C103" s="300"/>
      <c r="D103" s="266" t="s">
        <v>85</v>
      </c>
      <c r="E103" s="266" t="s">
        <v>138</v>
      </c>
      <c r="F103" s="266" t="s">
        <v>89</v>
      </c>
      <c r="G103" s="266" t="s">
        <v>232</v>
      </c>
      <c r="H103" s="272">
        <v>0</v>
      </c>
      <c r="I103" s="272">
        <v>0</v>
      </c>
      <c r="J103" s="272">
        <v>0</v>
      </c>
      <c r="K103" s="295">
        <v>0</v>
      </c>
      <c r="L103" s="272">
        <v>0</v>
      </c>
      <c r="M103" s="272">
        <v>0</v>
      </c>
      <c r="N103" s="272">
        <v>0</v>
      </c>
      <c r="O103" s="295">
        <v>0</v>
      </c>
      <c r="P103" s="272">
        <v>0</v>
      </c>
      <c r="Q103" s="272">
        <v>0</v>
      </c>
      <c r="R103" s="272">
        <v>0</v>
      </c>
      <c r="S103" s="295">
        <v>0</v>
      </c>
      <c r="T103" s="272">
        <v>0</v>
      </c>
      <c r="U103" s="272">
        <v>0</v>
      </c>
      <c r="V103" s="272">
        <v>0</v>
      </c>
      <c r="W103" s="295">
        <v>0</v>
      </c>
    </row>
    <row r="104" spans="1:23" ht="31.5">
      <c r="A104" s="267"/>
      <c r="B104" s="265" t="s">
        <v>850</v>
      </c>
      <c r="C104" s="268"/>
      <c r="D104" s="268"/>
      <c r="E104" s="268"/>
      <c r="F104" s="268"/>
      <c r="G104" s="268"/>
      <c r="H104" s="273">
        <v>0</v>
      </c>
      <c r="I104" s="273">
        <v>0</v>
      </c>
      <c r="J104" s="273">
        <v>0</v>
      </c>
      <c r="K104" s="273">
        <v>0</v>
      </c>
      <c r="L104" s="273">
        <v>0</v>
      </c>
      <c r="M104" s="273">
        <v>0</v>
      </c>
      <c r="N104" s="273">
        <v>0</v>
      </c>
      <c r="O104" s="273">
        <v>0</v>
      </c>
      <c r="P104" s="273">
        <v>0</v>
      </c>
      <c r="Q104" s="273">
        <v>0</v>
      </c>
      <c r="R104" s="273">
        <v>0</v>
      </c>
      <c r="S104" s="273">
        <v>0</v>
      </c>
      <c r="T104" s="273">
        <v>0</v>
      </c>
      <c r="U104" s="273">
        <v>0</v>
      </c>
      <c r="V104" s="273">
        <v>0</v>
      </c>
      <c r="W104" s="273">
        <v>0</v>
      </c>
    </row>
    <row r="105" spans="1:23">
      <c r="A105" s="267"/>
      <c r="B105" s="260" t="s">
        <v>286</v>
      </c>
      <c r="C105" s="266" t="s">
        <v>1099</v>
      </c>
      <c r="D105" s="266" t="s">
        <v>831</v>
      </c>
      <c r="E105" s="266" t="s">
        <v>1102</v>
      </c>
      <c r="F105" s="266" t="s">
        <v>96</v>
      </c>
      <c r="G105" s="266">
        <v>0</v>
      </c>
      <c r="H105" s="272">
        <v>0</v>
      </c>
      <c r="I105" s="272">
        <v>0</v>
      </c>
      <c r="J105" s="272">
        <v>0</v>
      </c>
      <c r="K105" s="295">
        <v>0</v>
      </c>
      <c r="L105" s="272">
        <v>0</v>
      </c>
      <c r="M105" s="272">
        <v>0</v>
      </c>
      <c r="N105" s="272">
        <v>0</v>
      </c>
      <c r="O105" s="295">
        <v>0</v>
      </c>
      <c r="P105" s="272">
        <v>0</v>
      </c>
      <c r="Q105" s="272">
        <v>0</v>
      </c>
      <c r="R105" s="272">
        <v>0</v>
      </c>
      <c r="S105" s="295">
        <v>0</v>
      </c>
      <c r="T105" s="272">
        <v>0</v>
      </c>
      <c r="U105" s="272">
        <v>0</v>
      </c>
      <c r="V105" s="272">
        <v>0</v>
      </c>
      <c r="W105" s="295">
        <v>0</v>
      </c>
    </row>
    <row r="106" spans="1:23">
      <c r="A106" s="267"/>
      <c r="B106" s="267"/>
      <c r="C106" s="300"/>
      <c r="D106" s="266" t="s">
        <v>1100</v>
      </c>
      <c r="E106" s="266" t="s">
        <v>1103</v>
      </c>
      <c r="F106" s="266" t="s">
        <v>96</v>
      </c>
      <c r="G106" s="266">
        <v>0</v>
      </c>
      <c r="H106" s="272">
        <v>0</v>
      </c>
      <c r="I106" s="272">
        <v>0</v>
      </c>
      <c r="J106" s="272">
        <v>0</v>
      </c>
      <c r="K106" s="295">
        <v>0</v>
      </c>
      <c r="L106" s="272">
        <v>0</v>
      </c>
      <c r="M106" s="272">
        <v>0</v>
      </c>
      <c r="N106" s="272">
        <v>0</v>
      </c>
      <c r="O106" s="295">
        <v>0</v>
      </c>
      <c r="P106" s="272">
        <v>0</v>
      </c>
      <c r="Q106" s="272">
        <v>0</v>
      </c>
      <c r="R106" s="272">
        <v>0</v>
      </c>
      <c r="S106" s="295">
        <v>0</v>
      </c>
      <c r="T106" s="272">
        <v>0</v>
      </c>
      <c r="U106" s="272">
        <v>0</v>
      </c>
      <c r="V106" s="272">
        <v>0</v>
      </c>
      <c r="W106" s="295">
        <v>0</v>
      </c>
    </row>
    <row r="107" spans="1:23">
      <c r="A107" s="267"/>
      <c r="B107" s="267"/>
      <c r="C107" s="300"/>
      <c r="D107" s="266" t="s">
        <v>1101</v>
      </c>
      <c r="E107" s="266" t="s">
        <v>1104</v>
      </c>
      <c r="F107" s="266" t="s">
        <v>96</v>
      </c>
      <c r="G107" s="266">
        <v>0</v>
      </c>
      <c r="H107" s="272">
        <v>0</v>
      </c>
      <c r="I107" s="272">
        <v>0</v>
      </c>
      <c r="J107" s="272">
        <v>0</v>
      </c>
      <c r="K107" s="295">
        <v>0</v>
      </c>
      <c r="L107" s="272">
        <v>0</v>
      </c>
      <c r="M107" s="272">
        <v>0</v>
      </c>
      <c r="N107" s="272">
        <v>0</v>
      </c>
      <c r="O107" s="295">
        <v>0</v>
      </c>
      <c r="P107" s="272">
        <v>0</v>
      </c>
      <c r="Q107" s="272">
        <v>0</v>
      </c>
      <c r="R107" s="272">
        <v>0</v>
      </c>
      <c r="S107" s="295">
        <v>0</v>
      </c>
      <c r="T107" s="272">
        <v>0</v>
      </c>
      <c r="U107" s="272">
        <v>0</v>
      </c>
      <c r="V107" s="272">
        <v>0</v>
      </c>
      <c r="W107" s="295">
        <v>0</v>
      </c>
    </row>
    <row r="108" spans="1:23">
      <c r="A108" s="267"/>
      <c r="B108" s="265" t="s">
        <v>836</v>
      </c>
      <c r="C108" s="268"/>
      <c r="D108" s="268"/>
      <c r="E108" s="268"/>
      <c r="F108" s="268"/>
      <c r="G108" s="268"/>
      <c r="H108" s="273">
        <v>0</v>
      </c>
      <c r="I108" s="273">
        <v>0</v>
      </c>
      <c r="J108" s="273">
        <v>0</v>
      </c>
      <c r="K108" s="273">
        <v>0</v>
      </c>
      <c r="L108" s="273">
        <v>0</v>
      </c>
      <c r="M108" s="273">
        <v>0</v>
      </c>
      <c r="N108" s="273">
        <v>0</v>
      </c>
      <c r="O108" s="273">
        <v>0</v>
      </c>
      <c r="P108" s="273">
        <v>0</v>
      </c>
      <c r="Q108" s="273">
        <v>0</v>
      </c>
      <c r="R108" s="273">
        <v>0</v>
      </c>
      <c r="S108" s="273">
        <v>0</v>
      </c>
      <c r="T108" s="273">
        <v>0</v>
      </c>
      <c r="U108" s="273">
        <v>0</v>
      </c>
      <c r="V108" s="273">
        <v>0</v>
      </c>
      <c r="W108" s="273">
        <v>0</v>
      </c>
    </row>
    <row r="109" spans="1:23" ht="31.5">
      <c r="A109" s="267"/>
      <c r="B109" s="260" t="s">
        <v>609</v>
      </c>
      <c r="C109" s="266" t="s">
        <v>610</v>
      </c>
      <c r="D109" s="266" t="s">
        <v>96</v>
      </c>
      <c r="E109" s="266">
        <v>0</v>
      </c>
      <c r="F109" s="266" t="s">
        <v>96</v>
      </c>
      <c r="G109" s="266">
        <v>0</v>
      </c>
      <c r="H109" s="272">
        <v>0</v>
      </c>
      <c r="I109" s="272">
        <v>0</v>
      </c>
      <c r="J109" s="272">
        <v>0</v>
      </c>
      <c r="K109" s="295">
        <v>0</v>
      </c>
      <c r="L109" s="272">
        <v>0</v>
      </c>
      <c r="M109" s="272">
        <v>0</v>
      </c>
      <c r="N109" s="272">
        <v>0</v>
      </c>
      <c r="O109" s="295">
        <v>0</v>
      </c>
      <c r="P109" s="272">
        <v>0</v>
      </c>
      <c r="Q109" s="272">
        <v>0</v>
      </c>
      <c r="R109" s="272">
        <v>0</v>
      </c>
      <c r="S109" s="295">
        <v>0</v>
      </c>
      <c r="T109" s="272">
        <v>0</v>
      </c>
      <c r="U109" s="272">
        <v>0</v>
      </c>
      <c r="V109" s="272">
        <v>0</v>
      </c>
      <c r="W109" s="295">
        <v>0</v>
      </c>
    </row>
    <row r="110" spans="1:23" ht="31.5">
      <c r="A110" s="267"/>
      <c r="B110" s="265" t="s">
        <v>837</v>
      </c>
      <c r="C110" s="268"/>
      <c r="D110" s="268"/>
      <c r="E110" s="268"/>
      <c r="F110" s="268"/>
      <c r="G110" s="268"/>
      <c r="H110" s="273">
        <v>0</v>
      </c>
      <c r="I110" s="273">
        <v>0</v>
      </c>
      <c r="J110" s="273">
        <v>0</v>
      </c>
      <c r="K110" s="273">
        <v>0</v>
      </c>
      <c r="L110" s="273">
        <v>0</v>
      </c>
      <c r="M110" s="273">
        <v>0</v>
      </c>
      <c r="N110" s="273">
        <v>0</v>
      </c>
      <c r="O110" s="273">
        <v>0</v>
      </c>
      <c r="P110" s="273">
        <v>0</v>
      </c>
      <c r="Q110" s="273">
        <v>0</v>
      </c>
      <c r="R110" s="273">
        <v>0</v>
      </c>
      <c r="S110" s="273">
        <v>0</v>
      </c>
      <c r="T110" s="273">
        <v>0</v>
      </c>
      <c r="U110" s="273">
        <v>0</v>
      </c>
      <c r="V110" s="273">
        <v>0</v>
      </c>
      <c r="W110" s="273">
        <v>0</v>
      </c>
    </row>
    <row r="111" spans="1:23">
      <c r="A111" s="267"/>
      <c r="B111" s="266" t="s">
        <v>943</v>
      </c>
      <c r="C111" s="266" t="s">
        <v>945</v>
      </c>
      <c r="D111" s="266" t="s">
        <v>944</v>
      </c>
      <c r="E111" s="266" t="s">
        <v>946</v>
      </c>
      <c r="F111" s="266" t="s">
        <v>96</v>
      </c>
      <c r="G111" s="266">
        <v>0</v>
      </c>
      <c r="H111" s="272">
        <v>0</v>
      </c>
      <c r="I111" s="272">
        <v>0</v>
      </c>
      <c r="J111" s="272">
        <v>0</v>
      </c>
      <c r="K111" s="295">
        <v>0</v>
      </c>
      <c r="L111" s="272">
        <v>0</v>
      </c>
      <c r="M111" s="272">
        <v>0</v>
      </c>
      <c r="N111" s="272">
        <v>0</v>
      </c>
      <c r="O111" s="295">
        <v>0</v>
      </c>
      <c r="P111" s="272">
        <v>0</v>
      </c>
      <c r="Q111" s="272">
        <v>0</v>
      </c>
      <c r="R111" s="272">
        <v>0</v>
      </c>
      <c r="S111" s="295">
        <v>0</v>
      </c>
      <c r="T111" s="272">
        <v>0</v>
      </c>
      <c r="U111" s="272">
        <v>0</v>
      </c>
      <c r="V111" s="272">
        <v>0</v>
      </c>
      <c r="W111" s="295">
        <v>0</v>
      </c>
    </row>
    <row r="112" spans="1:23">
      <c r="A112" s="267"/>
      <c r="B112" s="300"/>
      <c r="C112" s="300"/>
      <c r="D112" s="266" t="s">
        <v>947</v>
      </c>
      <c r="E112" s="266" t="s">
        <v>949</v>
      </c>
      <c r="F112" s="266" t="s">
        <v>96</v>
      </c>
      <c r="G112" s="266">
        <v>0</v>
      </c>
      <c r="H112" s="272">
        <v>0</v>
      </c>
      <c r="I112" s="272">
        <v>0</v>
      </c>
      <c r="J112" s="272">
        <v>0</v>
      </c>
      <c r="K112" s="295">
        <v>0</v>
      </c>
      <c r="L112" s="272">
        <v>0</v>
      </c>
      <c r="M112" s="272">
        <v>0</v>
      </c>
      <c r="N112" s="272">
        <v>0</v>
      </c>
      <c r="O112" s="295">
        <v>0</v>
      </c>
      <c r="P112" s="272">
        <v>0</v>
      </c>
      <c r="Q112" s="272">
        <v>0</v>
      </c>
      <c r="R112" s="272">
        <v>0</v>
      </c>
      <c r="S112" s="295">
        <v>0</v>
      </c>
      <c r="T112" s="272">
        <v>0</v>
      </c>
      <c r="U112" s="272">
        <v>0</v>
      </c>
      <c r="V112" s="272">
        <v>0</v>
      </c>
      <c r="W112" s="295">
        <v>0</v>
      </c>
    </row>
    <row r="113" spans="1:23">
      <c r="A113" s="267"/>
      <c r="B113" s="300"/>
      <c r="C113" s="300"/>
      <c r="D113" s="266" t="s">
        <v>948</v>
      </c>
      <c r="E113" s="266" t="s">
        <v>950</v>
      </c>
      <c r="F113" s="266" t="s">
        <v>96</v>
      </c>
      <c r="G113" s="266">
        <v>0</v>
      </c>
      <c r="H113" s="272">
        <v>0</v>
      </c>
      <c r="I113" s="272">
        <v>0</v>
      </c>
      <c r="J113" s="272">
        <v>0</v>
      </c>
      <c r="K113" s="295">
        <v>0</v>
      </c>
      <c r="L113" s="272">
        <v>0</v>
      </c>
      <c r="M113" s="272">
        <v>0</v>
      </c>
      <c r="N113" s="272">
        <v>0</v>
      </c>
      <c r="O113" s="295">
        <v>0</v>
      </c>
      <c r="P113" s="272">
        <v>0</v>
      </c>
      <c r="Q113" s="272">
        <v>0</v>
      </c>
      <c r="R113" s="272">
        <v>0</v>
      </c>
      <c r="S113" s="295">
        <v>0</v>
      </c>
      <c r="T113" s="272">
        <v>0</v>
      </c>
      <c r="U113" s="272">
        <v>0</v>
      </c>
      <c r="V113" s="272">
        <v>0</v>
      </c>
      <c r="W113" s="295">
        <v>0</v>
      </c>
    </row>
    <row r="114" spans="1:23">
      <c r="A114" s="267"/>
      <c r="B114" s="299" t="s">
        <v>1168</v>
      </c>
      <c r="C114" s="269"/>
      <c r="D114" s="269"/>
      <c r="E114" s="269"/>
      <c r="F114" s="269"/>
      <c r="G114" s="269"/>
      <c r="H114" s="273">
        <v>0</v>
      </c>
      <c r="I114" s="273">
        <v>0</v>
      </c>
      <c r="J114" s="273">
        <v>0</v>
      </c>
      <c r="K114" s="273">
        <v>0</v>
      </c>
      <c r="L114" s="273">
        <v>0</v>
      </c>
      <c r="M114" s="273">
        <v>0</v>
      </c>
      <c r="N114" s="273">
        <v>0</v>
      </c>
      <c r="O114" s="273">
        <v>0</v>
      </c>
      <c r="P114" s="273">
        <v>0</v>
      </c>
      <c r="Q114" s="273">
        <v>0</v>
      </c>
      <c r="R114" s="273">
        <v>0</v>
      </c>
      <c r="S114" s="273">
        <v>0</v>
      </c>
      <c r="T114" s="273">
        <v>0</v>
      </c>
      <c r="U114" s="273">
        <v>0</v>
      </c>
      <c r="V114" s="273">
        <v>0</v>
      </c>
      <c r="W114" s="273">
        <v>0</v>
      </c>
    </row>
    <row r="115" spans="1:23">
      <c r="A115" s="267"/>
      <c r="B115" s="260" t="s">
        <v>48</v>
      </c>
      <c r="C115" s="266" t="s">
        <v>139</v>
      </c>
      <c r="D115" s="266" t="s">
        <v>49</v>
      </c>
      <c r="E115" s="266" t="s">
        <v>140</v>
      </c>
      <c r="F115" s="266" t="s">
        <v>96</v>
      </c>
      <c r="G115" s="266">
        <v>0</v>
      </c>
      <c r="H115" s="272">
        <v>0</v>
      </c>
      <c r="I115" s="272">
        <v>0</v>
      </c>
      <c r="J115" s="272">
        <v>0</v>
      </c>
      <c r="K115" s="295">
        <v>0</v>
      </c>
      <c r="L115" s="272">
        <v>0</v>
      </c>
      <c r="M115" s="272">
        <v>0</v>
      </c>
      <c r="N115" s="272">
        <v>0</v>
      </c>
      <c r="O115" s="295">
        <v>0</v>
      </c>
      <c r="P115" s="272">
        <v>0</v>
      </c>
      <c r="Q115" s="272">
        <v>0</v>
      </c>
      <c r="R115" s="272">
        <v>0</v>
      </c>
      <c r="S115" s="295">
        <v>0</v>
      </c>
      <c r="T115" s="272">
        <v>0</v>
      </c>
      <c r="U115" s="272">
        <v>0</v>
      </c>
      <c r="V115" s="272">
        <v>0</v>
      </c>
      <c r="W115" s="295">
        <v>0</v>
      </c>
    </row>
    <row r="116" spans="1:23">
      <c r="A116" s="267"/>
      <c r="B116" s="267"/>
      <c r="C116" s="300"/>
      <c r="D116" s="266" t="s">
        <v>52</v>
      </c>
      <c r="E116" s="266" t="s">
        <v>143</v>
      </c>
      <c r="F116" s="266" t="s">
        <v>96</v>
      </c>
      <c r="G116" s="266">
        <v>0</v>
      </c>
      <c r="H116" s="272">
        <v>0</v>
      </c>
      <c r="I116" s="272">
        <v>0</v>
      </c>
      <c r="J116" s="272">
        <v>0</v>
      </c>
      <c r="K116" s="295">
        <v>0</v>
      </c>
      <c r="L116" s="272">
        <v>0</v>
      </c>
      <c r="M116" s="272">
        <v>0</v>
      </c>
      <c r="N116" s="272">
        <v>0</v>
      </c>
      <c r="O116" s="295">
        <v>0</v>
      </c>
      <c r="P116" s="272">
        <v>0</v>
      </c>
      <c r="Q116" s="272">
        <v>0</v>
      </c>
      <c r="R116" s="272">
        <v>0</v>
      </c>
      <c r="S116" s="295">
        <v>0</v>
      </c>
      <c r="T116" s="272">
        <v>0</v>
      </c>
      <c r="U116" s="272">
        <v>0</v>
      </c>
      <c r="V116" s="272">
        <v>0</v>
      </c>
      <c r="W116" s="295">
        <v>0</v>
      </c>
    </row>
    <row r="117" spans="1:23">
      <c r="A117" s="267"/>
      <c r="B117" s="267"/>
      <c r="C117" s="300"/>
      <c r="D117" s="266" t="s">
        <v>50</v>
      </c>
      <c r="E117" s="266" t="s">
        <v>141</v>
      </c>
      <c r="F117" s="266" t="s">
        <v>96</v>
      </c>
      <c r="G117" s="266">
        <v>0</v>
      </c>
      <c r="H117" s="272">
        <v>0</v>
      </c>
      <c r="I117" s="272">
        <v>0</v>
      </c>
      <c r="J117" s="272">
        <v>0</v>
      </c>
      <c r="K117" s="295">
        <v>0</v>
      </c>
      <c r="L117" s="272">
        <v>0</v>
      </c>
      <c r="M117" s="272">
        <v>0</v>
      </c>
      <c r="N117" s="272">
        <v>0</v>
      </c>
      <c r="O117" s="295">
        <v>0</v>
      </c>
      <c r="P117" s="272">
        <v>0</v>
      </c>
      <c r="Q117" s="272">
        <v>0</v>
      </c>
      <c r="R117" s="272">
        <v>0</v>
      </c>
      <c r="S117" s="295">
        <v>0</v>
      </c>
      <c r="T117" s="272">
        <v>0</v>
      </c>
      <c r="U117" s="272">
        <v>0</v>
      </c>
      <c r="V117" s="272">
        <v>0</v>
      </c>
      <c r="W117" s="295">
        <v>0</v>
      </c>
    </row>
    <row r="118" spans="1:23">
      <c r="A118" s="267"/>
      <c r="B118" s="265" t="s">
        <v>838</v>
      </c>
      <c r="C118" s="268"/>
      <c r="D118" s="268"/>
      <c r="E118" s="268"/>
      <c r="F118" s="268"/>
      <c r="G118" s="268"/>
      <c r="H118" s="273">
        <v>0</v>
      </c>
      <c r="I118" s="273">
        <v>0</v>
      </c>
      <c r="J118" s="273">
        <v>0</v>
      </c>
      <c r="K118" s="273">
        <v>0</v>
      </c>
      <c r="L118" s="273">
        <v>0</v>
      </c>
      <c r="M118" s="273">
        <v>0</v>
      </c>
      <c r="N118" s="273">
        <v>0</v>
      </c>
      <c r="O118" s="273">
        <v>0</v>
      </c>
      <c r="P118" s="273">
        <v>0</v>
      </c>
      <c r="Q118" s="273">
        <v>0</v>
      </c>
      <c r="R118" s="273">
        <v>0</v>
      </c>
      <c r="S118" s="273">
        <v>0</v>
      </c>
      <c r="T118" s="273">
        <v>0</v>
      </c>
      <c r="U118" s="273">
        <v>0</v>
      </c>
      <c r="V118" s="273">
        <v>0</v>
      </c>
      <c r="W118" s="273">
        <v>0</v>
      </c>
    </row>
    <row r="119" spans="1:23">
      <c r="A119" s="267"/>
      <c r="B119" s="260" t="s">
        <v>33</v>
      </c>
      <c r="C119" s="266" t="s">
        <v>287</v>
      </c>
      <c r="D119" s="266" t="s">
        <v>625</v>
      </c>
      <c r="E119" s="266" t="s">
        <v>290</v>
      </c>
      <c r="F119" s="266" t="s">
        <v>96</v>
      </c>
      <c r="G119" s="266">
        <v>0</v>
      </c>
      <c r="H119" s="272">
        <v>0</v>
      </c>
      <c r="I119" s="272">
        <v>0</v>
      </c>
      <c r="J119" s="272">
        <v>0</v>
      </c>
      <c r="K119" s="295">
        <v>0</v>
      </c>
      <c r="L119" s="272">
        <v>0</v>
      </c>
      <c r="M119" s="272">
        <v>0</v>
      </c>
      <c r="N119" s="272">
        <v>0</v>
      </c>
      <c r="O119" s="295">
        <v>0</v>
      </c>
      <c r="P119" s="272">
        <v>0</v>
      </c>
      <c r="Q119" s="272">
        <v>0</v>
      </c>
      <c r="R119" s="272">
        <v>0</v>
      </c>
      <c r="S119" s="295">
        <v>0</v>
      </c>
      <c r="T119" s="272">
        <v>0</v>
      </c>
      <c r="U119" s="272">
        <v>0</v>
      </c>
      <c r="V119" s="272">
        <v>0</v>
      </c>
      <c r="W119" s="295">
        <v>0</v>
      </c>
    </row>
    <row r="120" spans="1:23">
      <c r="A120" s="267"/>
      <c r="B120" s="267"/>
      <c r="C120" s="300"/>
      <c r="D120" s="266" t="s">
        <v>34</v>
      </c>
      <c r="E120" s="266" t="s">
        <v>288</v>
      </c>
      <c r="F120" s="266" t="s">
        <v>96</v>
      </c>
      <c r="G120" s="266">
        <v>0</v>
      </c>
      <c r="H120" s="272">
        <v>0</v>
      </c>
      <c r="I120" s="272">
        <v>0</v>
      </c>
      <c r="J120" s="272">
        <v>0</v>
      </c>
      <c r="K120" s="295">
        <v>0</v>
      </c>
      <c r="L120" s="272">
        <v>0</v>
      </c>
      <c r="M120" s="272">
        <v>0</v>
      </c>
      <c r="N120" s="272">
        <v>0</v>
      </c>
      <c r="O120" s="295">
        <v>0</v>
      </c>
      <c r="P120" s="272">
        <v>0</v>
      </c>
      <c r="Q120" s="272">
        <v>0</v>
      </c>
      <c r="R120" s="272">
        <v>0</v>
      </c>
      <c r="S120" s="295">
        <v>0</v>
      </c>
      <c r="T120" s="272">
        <v>0</v>
      </c>
      <c r="U120" s="272">
        <v>0</v>
      </c>
      <c r="V120" s="272">
        <v>0</v>
      </c>
      <c r="W120" s="295">
        <v>0</v>
      </c>
    </row>
    <row r="121" spans="1:23">
      <c r="A121" s="267"/>
      <c r="B121" s="267"/>
      <c r="C121" s="300"/>
      <c r="D121" s="266" t="s">
        <v>695</v>
      </c>
      <c r="E121" s="266" t="s">
        <v>717</v>
      </c>
      <c r="F121" s="266" t="s">
        <v>96</v>
      </c>
      <c r="G121" s="266">
        <v>0</v>
      </c>
      <c r="H121" s="272">
        <v>0</v>
      </c>
      <c r="I121" s="272">
        <v>0</v>
      </c>
      <c r="J121" s="272">
        <v>0</v>
      </c>
      <c r="K121" s="295">
        <v>0</v>
      </c>
      <c r="L121" s="272">
        <v>0</v>
      </c>
      <c r="M121" s="272">
        <v>0</v>
      </c>
      <c r="N121" s="272">
        <v>0</v>
      </c>
      <c r="O121" s="295">
        <v>0</v>
      </c>
      <c r="P121" s="272">
        <v>0</v>
      </c>
      <c r="Q121" s="272">
        <v>0</v>
      </c>
      <c r="R121" s="272">
        <v>0</v>
      </c>
      <c r="S121" s="295">
        <v>0</v>
      </c>
      <c r="T121" s="272">
        <v>0</v>
      </c>
      <c r="U121" s="272">
        <v>0</v>
      </c>
      <c r="V121" s="272">
        <v>0</v>
      </c>
      <c r="W121" s="295">
        <v>0</v>
      </c>
    </row>
    <row r="122" spans="1:23">
      <c r="A122" s="267"/>
      <c r="B122" s="267"/>
      <c r="C122" s="300"/>
      <c r="D122" s="266" t="s">
        <v>1149</v>
      </c>
      <c r="E122" s="266" t="s">
        <v>1151</v>
      </c>
      <c r="F122" s="266" t="s">
        <v>96</v>
      </c>
      <c r="G122" s="266">
        <v>0</v>
      </c>
      <c r="H122" s="272">
        <v>0</v>
      </c>
      <c r="I122" s="272">
        <v>0</v>
      </c>
      <c r="J122" s="272">
        <v>0</v>
      </c>
      <c r="K122" s="295">
        <v>0</v>
      </c>
      <c r="L122" s="272">
        <v>0</v>
      </c>
      <c r="M122" s="272">
        <v>0</v>
      </c>
      <c r="N122" s="272">
        <v>0</v>
      </c>
      <c r="O122" s="295">
        <v>0</v>
      </c>
      <c r="P122" s="272">
        <v>0</v>
      </c>
      <c r="Q122" s="272">
        <v>0</v>
      </c>
      <c r="R122" s="272">
        <v>0</v>
      </c>
      <c r="S122" s="295">
        <v>0</v>
      </c>
      <c r="T122" s="272">
        <v>0</v>
      </c>
      <c r="U122" s="272">
        <v>0</v>
      </c>
      <c r="V122" s="272">
        <v>0</v>
      </c>
      <c r="W122" s="295">
        <v>0</v>
      </c>
    </row>
    <row r="123" spans="1:23">
      <c r="A123" s="267"/>
      <c r="B123" s="267"/>
      <c r="C123" s="300"/>
      <c r="D123" s="266" t="s">
        <v>1150</v>
      </c>
      <c r="E123" s="266" t="s">
        <v>1152</v>
      </c>
      <c r="F123" s="266" t="s">
        <v>96</v>
      </c>
      <c r="G123" s="266">
        <v>0</v>
      </c>
      <c r="H123" s="272">
        <v>0</v>
      </c>
      <c r="I123" s="272">
        <v>0</v>
      </c>
      <c r="J123" s="272">
        <v>0</v>
      </c>
      <c r="K123" s="295">
        <v>0</v>
      </c>
      <c r="L123" s="272">
        <v>0</v>
      </c>
      <c r="M123" s="272">
        <v>0</v>
      </c>
      <c r="N123" s="272">
        <v>0</v>
      </c>
      <c r="O123" s="295">
        <v>0</v>
      </c>
      <c r="P123" s="272">
        <v>0</v>
      </c>
      <c r="Q123" s="272">
        <v>0</v>
      </c>
      <c r="R123" s="272">
        <v>0</v>
      </c>
      <c r="S123" s="295">
        <v>0</v>
      </c>
      <c r="T123" s="272">
        <v>0</v>
      </c>
      <c r="U123" s="272">
        <v>0</v>
      </c>
      <c r="V123" s="272">
        <v>0</v>
      </c>
      <c r="W123" s="295">
        <v>0</v>
      </c>
    </row>
    <row r="124" spans="1:23">
      <c r="A124" s="267"/>
      <c r="B124" s="267"/>
      <c r="C124" s="300"/>
      <c r="D124" s="266" t="s">
        <v>35</v>
      </c>
      <c r="E124" s="266" t="s">
        <v>289</v>
      </c>
      <c r="F124" s="266" t="s">
        <v>96</v>
      </c>
      <c r="G124" s="266">
        <v>0</v>
      </c>
      <c r="H124" s="272">
        <v>0</v>
      </c>
      <c r="I124" s="272">
        <v>0</v>
      </c>
      <c r="J124" s="272">
        <v>0</v>
      </c>
      <c r="K124" s="295">
        <v>0</v>
      </c>
      <c r="L124" s="272">
        <v>0</v>
      </c>
      <c r="M124" s="272">
        <v>0</v>
      </c>
      <c r="N124" s="272">
        <v>0</v>
      </c>
      <c r="O124" s="295">
        <v>0</v>
      </c>
      <c r="P124" s="272">
        <v>0</v>
      </c>
      <c r="Q124" s="272">
        <v>0</v>
      </c>
      <c r="R124" s="272">
        <v>0</v>
      </c>
      <c r="S124" s="295">
        <v>0</v>
      </c>
      <c r="T124" s="272">
        <v>0</v>
      </c>
      <c r="U124" s="272">
        <v>0</v>
      </c>
      <c r="V124" s="272">
        <v>0</v>
      </c>
      <c r="W124" s="295">
        <v>0</v>
      </c>
    </row>
    <row r="125" spans="1:23">
      <c r="A125" s="267"/>
      <c r="B125" s="267"/>
      <c r="C125" s="300"/>
      <c r="D125" s="266" t="s">
        <v>650</v>
      </c>
      <c r="E125" s="266" t="s">
        <v>291</v>
      </c>
      <c r="F125" s="266" t="s">
        <v>96</v>
      </c>
      <c r="G125" s="266">
        <v>0</v>
      </c>
      <c r="H125" s="272">
        <v>0</v>
      </c>
      <c r="I125" s="272">
        <v>0</v>
      </c>
      <c r="J125" s="272">
        <v>0</v>
      </c>
      <c r="K125" s="295">
        <v>0</v>
      </c>
      <c r="L125" s="272">
        <v>0</v>
      </c>
      <c r="M125" s="272">
        <v>0</v>
      </c>
      <c r="N125" s="272">
        <v>0</v>
      </c>
      <c r="O125" s="295">
        <v>0</v>
      </c>
      <c r="P125" s="272">
        <v>0</v>
      </c>
      <c r="Q125" s="272">
        <v>0</v>
      </c>
      <c r="R125" s="272">
        <v>0</v>
      </c>
      <c r="S125" s="295">
        <v>0</v>
      </c>
      <c r="T125" s="272">
        <v>0</v>
      </c>
      <c r="U125" s="272">
        <v>0</v>
      </c>
      <c r="V125" s="272">
        <v>0</v>
      </c>
      <c r="W125" s="295">
        <v>0</v>
      </c>
    </row>
    <row r="126" spans="1:23">
      <c r="A126" s="267"/>
      <c r="B126" s="265" t="s">
        <v>256</v>
      </c>
      <c r="C126" s="268"/>
      <c r="D126" s="268"/>
      <c r="E126" s="268"/>
      <c r="F126" s="268"/>
      <c r="G126" s="268"/>
      <c r="H126" s="273">
        <v>0</v>
      </c>
      <c r="I126" s="273">
        <v>0</v>
      </c>
      <c r="J126" s="273">
        <v>0</v>
      </c>
      <c r="K126" s="273">
        <v>0</v>
      </c>
      <c r="L126" s="273">
        <v>0</v>
      </c>
      <c r="M126" s="273">
        <v>0</v>
      </c>
      <c r="N126" s="273">
        <v>0</v>
      </c>
      <c r="O126" s="273">
        <v>0</v>
      </c>
      <c r="P126" s="273">
        <v>0</v>
      </c>
      <c r="Q126" s="273">
        <v>0</v>
      </c>
      <c r="R126" s="273">
        <v>0</v>
      </c>
      <c r="S126" s="273">
        <v>0</v>
      </c>
      <c r="T126" s="273">
        <v>0</v>
      </c>
      <c r="U126" s="273">
        <v>0</v>
      </c>
      <c r="V126" s="273">
        <v>0</v>
      </c>
      <c r="W126" s="273">
        <v>0</v>
      </c>
    </row>
    <row r="127" spans="1:23">
      <c r="A127" s="267"/>
      <c r="B127" s="260" t="s">
        <v>487</v>
      </c>
      <c r="C127" s="266" t="s">
        <v>488</v>
      </c>
      <c r="D127" s="266" t="s">
        <v>96</v>
      </c>
      <c r="E127" s="266">
        <v>0</v>
      </c>
      <c r="F127" s="266" t="s">
        <v>96</v>
      </c>
      <c r="G127" s="266">
        <v>0</v>
      </c>
      <c r="H127" s="272">
        <v>0</v>
      </c>
      <c r="I127" s="272">
        <v>0</v>
      </c>
      <c r="J127" s="272">
        <v>0</v>
      </c>
      <c r="K127" s="295">
        <v>0</v>
      </c>
      <c r="L127" s="272">
        <v>0</v>
      </c>
      <c r="M127" s="272">
        <v>0</v>
      </c>
      <c r="N127" s="272">
        <v>0</v>
      </c>
      <c r="O127" s="295">
        <v>0</v>
      </c>
      <c r="P127" s="272">
        <v>0</v>
      </c>
      <c r="Q127" s="272">
        <v>0</v>
      </c>
      <c r="R127" s="272">
        <v>0</v>
      </c>
      <c r="S127" s="295">
        <v>0</v>
      </c>
      <c r="T127" s="272">
        <v>0</v>
      </c>
      <c r="U127" s="272">
        <v>0</v>
      </c>
      <c r="V127" s="272">
        <v>0</v>
      </c>
      <c r="W127" s="295">
        <v>0</v>
      </c>
    </row>
    <row r="128" spans="1:23">
      <c r="A128" s="267"/>
      <c r="B128" s="265" t="s">
        <v>839</v>
      </c>
      <c r="C128" s="268"/>
      <c r="D128" s="268"/>
      <c r="E128" s="268"/>
      <c r="F128" s="268"/>
      <c r="G128" s="268"/>
      <c r="H128" s="273">
        <v>0</v>
      </c>
      <c r="I128" s="273">
        <v>0</v>
      </c>
      <c r="J128" s="273">
        <v>0</v>
      </c>
      <c r="K128" s="273">
        <v>0</v>
      </c>
      <c r="L128" s="273">
        <v>0</v>
      </c>
      <c r="M128" s="273">
        <v>0</v>
      </c>
      <c r="N128" s="273">
        <v>0</v>
      </c>
      <c r="O128" s="273">
        <v>0</v>
      </c>
      <c r="P128" s="273">
        <v>0</v>
      </c>
      <c r="Q128" s="273">
        <v>0</v>
      </c>
      <c r="R128" s="273">
        <v>0</v>
      </c>
      <c r="S128" s="273">
        <v>0</v>
      </c>
      <c r="T128" s="273">
        <v>0</v>
      </c>
      <c r="U128" s="273">
        <v>0</v>
      </c>
      <c r="V128" s="273">
        <v>0</v>
      </c>
      <c r="W128" s="273">
        <v>0</v>
      </c>
    </row>
    <row r="129" spans="1:23">
      <c r="A129" s="267"/>
      <c r="B129" s="260" t="s">
        <v>489</v>
      </c>
      <c r="C129" s="266" t="s">
        <v>490</v>
      </c>
      <c r="D129" s="266" t="s">
        <v>632</v>
      </c>
      <c r="E129" s="266" t="s">
        <v>147</v>
      </c>
      <c r="F129" s="266" t="s">
        <v>96</v>
      </c>
      <c r="G129" s="266">
        <v>0</v>
      </c>
      <c r="H129" s="272">
        <v>0</v>
      </c>
      <c r="I129" s="272">
        <v>0</v>
      </c>
      <c r="J129" s="272">
        <v>0</v>
      </c>
      <c r="K129" s="295">
        <v>0</v>
      </c>
      <c r="L129" s="272">
        <v>0</v>
      </c>
      <c r="M129" s="272">
        <v>0</v>
      </c>
      <c r="N129" s="272">
        <v>0</v>
      </c>
      <c r="O129" s="295">
        <v>0</v>
      </c>
      <c r="P129" s="272">
        <v>0</v>
      </c>
      <c r="Q129" s="272">
        <v>0</v>
      </c>
      <c r="R129" s="272">
        <v>0</v>
      </c>
      <c r="S129" s="295">
        <v>0</v>
      </c>
      <c r="T129" s="272">
        <v>0</v>
      </c>
      <c r="U129" s="272">
        <v>0</v>
      </c>
      <c r="V129" s="272">
        <v>0</v>
      </c>
      <c r="W129" s="295">
        <v>0</v>
      </c>
    </row>
    <row r="130" spans="1:23">
      <c r="A130" s="267"/>
      <c r="B130" s="267"/>
      <c r="C130" s="300"/>
      <c r="D130" s="266" t="s">
        <v>66</v>
      </c>
      <c r="E130" s="266" t="s">
        <v>145</v>
      </c>
      <c r="F130" s="266" t="s">
        <v>96</v>
      </c>
      <c r="G130" s="266">
        <v>0</v>
      </c>
      <c r="H130" s="272">
        <v>0</v>
      </c>
      <c r="I130" s="272">
        <v>0</v>
      </c>
      <c r="J130" s="272">
        <v>0</v>
      </c>
      <c r="K130" s="295">
        <v>0</v>
      </c>
      <c r="L130" s="272">
        <v>0</v>
      </c>
      <c r="M130" s="272">
        <v>0</v>
      </c>
      <c r="N130" s="272">
        <v>0</v>
      </c>
      <c r="O130" s="295">
        <v>0</v>
      </c>
      <c r="P130" s="272">
        <v>0</v>
      </c>
      <c r="Q130" s="272">
        <v>0</v>
      </c>
      <c r="R130" s="272">
        <v>0</v>
      </c>
      <c r="S130" s="295">
        <v>0</v>
      </c>
      <c r="T130" s="272">
        <v>0</v>
      </c>
      <c r="U130" s="272">
        <v>0</v>
      </c>
      <c r="V130" s="272">
        <v>0</v>
      </c>
      <c r="W130" s="295">
        <v>0</v>
      </c>
    </row>
    <row r="131" spans="1:23">
      <c r="A131" s="267"/>
      <c r="B131" s="267"/>
      <c r="C131" s="300"/>
      <c r="D131" s="266" t="s">
        <v>697</v>
      </c>
      <c r="E131" s="266" t="s">
        <v>718</v>
      </c>
      <c r="F131" s="266" t="s">
        <v>96</v>
      </c>
      <c r="G131" s="266">
        <v>0</v>
      </c>
      <c r="H131" s="272">
        <v>0</v>
      </c>
      <c r="I131" s="272">
        <v>0</v>
      </c>
      <c r="J131" s="272">
        <v>0</v>
      </c>
      <c r="K131" s="295">
        <v>0</v>
      </c>
      <c r="L131" s="272">
        <v>0</v>
      </c>
      <c r="M131" s="272">
        <v>0</v>
      </c>
      <c r="N131" s="272">
        <v>0</v>
      </c>
      <c r="O131" s="295">
        <v>0</v>
      </c>
      <c r="P131" s="272">
        <v>0</v>
      </c>
      <c r="Q131" s="272">
        <v>0</v>
      </c>
      <c r="R131" s="272">
        <v>0</v>
      </c>
      <c r="S131" s="295">
        <v>0</v>
      </c>
      <c r="T131" s="272">
        <v>0</v>
      </c>
      <c r="U131" s="272">
        <v>0</v>
      </c>
      <c r="V131" s="272">
        <v>0</v>
      </c>
      <c r="W131" s="295">
        <v>0</v>
      </c>
    </row>
    <row r="132" spans="1:23">
      <c r="A132" s="267"/>
      <c r="B132" s="267"/>
      <c r="C132" s="300"/>
      <c r="D132" s="266" t="s">
        <v>1037</v>
      </c>
      <c r="E132" s="266" t="s">
        <v>1073</v>
      </c>
      <c r="F132" s="266" t="s">
        <v>96</v>
      </c>
      <c r="G132" s="266">
        <v>0</v>
      </c>
      <c r="H132" s="272">
        <v>0</v>
      </c>
      <c r="I132" s="272">
        <v>0</v>
      </c>
      <c r="J132" s="272">
        <v>0</v>
      </c>
      <c r="K132" s="295">
        <v>0</v>
      </c>
      <c r="L132" s="272">
        <v>0</v>
      </c>
      <c r="M132" s="272">
        <v>0</v>
      </c>
      <c r="N132" s="272">
        <v>0</v>
      </c>
      <c r="O132" s="295">
        <v>0</v>
      </c>
      <c r="P132" s="272">
        <v>0</v>
      </c>
      <c r="Q132" s="272">
        <v>0</v>
      </c>
      <c r="R132" s="272">
        <v>0</v>
      </c>
      <c r="S132" s="295">
        <v>0</v>
      </c>
      <c r="T132" s="272">
        <v>0</v>
      </c>
      <c r="U132" s="272">
        <v>0</v>
      </c>
      <c r="V132" s="272">
        <v>0</v>
      </c>
      <c r="W132" s="295">
        <v>0</v>
      </c>
    </row>
    <row r="133" spans="1:23">
      <c r="A133" s="267"/>
      <c r="B133" s="267"/>
      <c r="C133" s="300"/>
      <c r="D133" s="266" t="s">
        <v>1038</v>
      </c>
      <c r="E133" s="266" t="s">
        <v>1074</v>
      </c>
      <c r="F133" s="266" t="s">
        <v>96</v>
      </c>
      <c r="G133" s="266">
        <v>0</v>
      </c>
      <c r="H133" s="272">
        <v>0</v>
      </c>
      <c r="I133" s="272">
        <v>0</v>
      </c>
      <c r="J133" s="272">
        <v>0</v>
      </c>
      <c r="K133" s="295">
        <v>0</v>
      </c>
      <c r="L133" s="272">
        <v>0</v>
      </c>
      <c r="M133" s="272">
        <v>0</v>
      </c>
      <c r="N133" s="272">
        <v>0</v>
      </c>
      <c r="O133" s="295">
        <v>0</v>
      </c>
      <c r="P133" s="272">
        <v>0</v>
      </c>
      <c r="Q133" s="272">
        <v>0</v>
      </c>
      <c r="R133" s="272">
        <v>0</v>
      </c>
      <c r="S133" s="295">
        <v>0</v>
      </c>
      <c r="T133" s="272">
        <v>0</v>
      </c>
      <c r="U133" s="272">
        <v>0</v>
      </c>
      <c r="V133" s="272">
        <v>0</v>
      </c>
      <c r="W133" s="295">
        <v>0</v>
      </c>
    </row>
    <row r="134" spans="1:23">
      <c r="A134" s="267"/>
      <c r="B134" s="267"/>
      <c r="C134" s="300"/>
      <c r="D134" s="266" t="s">
        <v>76</v>
      </c>
      <c r="E134" s="266" t="s">
        <v>146</v>
      </c>
      <c r="F134" s="266" t="s">
        <v>96</v>
      </c>
      <c r="G134" s="266">
        <v>0</v>
      </c>
      <c r="H134" s="272">
        <v>0</v>
      </c>
      <c r="I134" s="272">
        <v>0</v>
      </c>
      <c r="J134" s="272">
        <v>0</v>
      </c>
      <c r="K134" s="295">
        <v>0</v>
      </c>
      <c r="L134" s="272">
        <v>0</v>
      </c>
      <c r="M134" s="272">
        <v>0</v>
      </c>
      <c r="N134" s="272">
        <v>0</v>
      </c>
      <c r="O134" s="295">
        <v>0</v>
      </c>
      <c r="P134" s="272">
        <v>0</v>
      </c>
      <c r="Q134" s="272">
        <v>0</v>
      </c>
      <c r="R134" s="272">
        <v>0</v>
      </c>
      <c r="S134" s="295">
        <v>0</v>
      </c>
      <c r="T134" s="272">
        <v>0</v>
      </c>
      <c r="U134" s="272">
        <v>0</v>
      </c>
      <c r="V134" s="272">
        <v>0</v>
      </c>
      <c r="W134" s="295">
        <v>0</v>
      </c>
    </row>
    <row r="135" spans="1:23">
      <c r="A135" s="267"/>
      <c r="B135" s="267"/>
      <c r="C135" s="300"/>
      <c r="D135" s="266" t="s">
        <v>668</v>
      </c>
      <c r="E135" s="266" t="s">
        <v>144</v>
      </c>
      <c r="F135" s="266" t="s">
        <v>96</v>
      </c>
      <c r="G135" s="266">
        <v>0</v>
      </c>
      <c r="H135" s="272">
        <v>0</v>
      </c>
      <c r="I135" s="272">
        <v>0</v>
      </c>
      <c r="J135" s="272">
        <v>0</v>
      </c>
      <c r="K135" s="295">
        <v>0</v>
      </c>
      <c r="L135" s="272">
        <v>0</v>
      </c>
      <c r="M135" s="272">
        <v>0</v>
      </c>
      <c r="N135" s="272">
        <v>0</v>
      </c>
      <c r="O135" s="295">
        <v>0</v>
      </c>
      <c r="P135" s="272">
        <v>0</v>
      </c>
      <c r="Q135" s="272">
        <v>0</v>
      </c>
      <c r="R135" s="272">
        <v>0</v>
      </c>
      <c r="S135" s="295">
        <v>0</v>
      </c>
      <c r="T135" s="272">
        <v>0</v>
      </c>
      <c r="U135" s="272">
        <v>0</v>
      </c>
      <c r="V135" s="272">
        <v>0</v>
      </c>
      <c r="W135" s="295">
        <v>0</v>
      </c>
    </row>
    <row r="136" spans="1:23">
      <c r="A136" s="267"/>
      <c r="B136" s="265" t="s">
        <v>510</v>
      </c>
      <c r="C136" s="268"/>
      <c r="D136" s="268"/>
      <c r="E136" s="268"/>
      <c r="F136" s="268"/>
      <c r="G136" s="268"/>
      <c r="H136" s="273">
        <v>0</v>
      </c>
      <c r="I136" s="273">
        <v>0</v>
      </c>
      <c r="J136" s="273">
        <v>0</v>
      </c>
      <c r="K136" s="273">
        <v>0</v>
      </c>
      <c r="L136" s="273">
        <v>0</v>
      </c>
      <c r="M136" s="273">
        <v>0</v>
      </c>
      <c r="N136" s="273">
        <v>0</v>
      </c>
      <c r="O136" s="273">
        <v>0</v>
      </c>
      <c r="P136" s="273">
        <v>0</v>
      </c>
      <c r="Q136" s="273">
        <v>0</v>
      </c>
      <c r="R136" s="273">
        <v>0</v>
      </c>
      <c r="S136" s="273">
        <v>0</v>
      </c>
      <c r="T136" s="273">
        <v>0</v>
      </c>
      <c r="U136" s="273">
        <v>0</v>
      </c>
      <c r="V136" s="273">
        <v>0</v>
      </c>
      <c r="W136" s="273">
        <v>0</v>
      </c>
    </row>
    <row r="137" spans="1:23">
      <c r="A137" s="267"/>
      <c r="B137" s="266" t="s">
        <v>778</v>
      </c>
      <c r="C137" s="266" t="s">
        <v>779</v>
      </c>
      <c r="D137" s="266" t="s">
        <v>96</v>
      </c>
      <c r="E137" s="266">
        <v>0</v>
      </c>
      <c r="F137" s="266" t="s">
        <v>96</v>
      </c>
      <c r="G137" s="266">
        <v>0</v>
      </c>
      <c r="H137" s="272">
        <v>0</v>
      </c>
      <c r="I137" s="272">
        <v>0</v>
      </c>
      <c r="J137" s="272">
        <v>0</v>
      </c>
      <c r="K137" s="295">
        <v>0</v>
      </c>
      <c r="L137" s="272">
        <v>0</v>
      </c>
      <c r="M137" s="272">
        <v>0</v>
      </c>
      <c r="N137" s="272">
        <v>0</v>
      </c>
      <c r="O137" s="295">
        <v>0</v>
      </c>
      <c r="P137" s="272">
        <v>0</v>
      </c>
      <c r="Q137" s="272">
        <v>0</v>
      </c>
      <c r="R137" s="272">
        <v>0</v>
      </c>
      <c r="S137" s="295">
        <v>0</v>
      </c>
      <c r="T137" s="272">
        <v>0</v>
      </c>
      <c r="U137" s="272">
        <v>0</v>
      </c>
      <c r="V137" s="272">
        <v>0</v>
      </c>
      <c r="W137" s="295">
        <v>0</v>
      </c>
    </row>
    <row r="138" spans="1:23">
      <c r="A138" s="267"/>
      <c r="B138" s="299" t="s">
        <v>823</v>
      </c>
      <c r="C138" s="269"/>
      <c r="D138" s="269"/>
      <c r="E138" s="269"/>
      <c r="F138" s="269"/>
      <c r="G138" s="269"/>
      <c r="H138" s="273">
        <v>0</v>
      </c>
      <c r="I138" s="273">
        <v>0</v>
      </c>
      <c r="J138" s="273">
        <v>0</v>
      </c>
      <c r="K138" s="273">
        <v>0</v>
      </c>
      <c r="L138" s="273">
        <v>0</v>
      </c>
      <c r="M138" s="273">
        <v>0</v>
      </c>
      <c r="N138" s="273">
        <v>0</v>
      </c>
      <c r="O138" s="273">
        <v>0</v>
      </c>
      <c r="P138" s="273">
        <v>0</v>
      </c>
      <c r="Q138" s="273">
        <v>0</v>
      </c>
      <c r="R138" s="273">
        <v>0</v>
      </c>
      <c r="S138" s="273">
        <v>0</v>
      </c>
      <c r="T138" s="273">
        <v>0</v>
      </c>
      <c r="U138" s="273">
        <v>0</v>
      </c>
      <c r="V138" s="273">
        <v>0</v>
      </c>
      <c r="W138" s="273">
        <v>0</v>
      </c>
    </row>
    <row r="139" spans="1:23">
      <c r="A139" s="267"/>
      <c r="B139" s="260" t="s">
        <v>28</v>
      </c>
      <c r="C139" s="266" t="s">
        <v>1098</v>
      </c>
      <c r="D139" s="266" t="s">
        <v>638</v>
      </c>
      <c r="E139" s="266" t="s">
        <v>153</v>
      </c>
      <c r="F139" s="266" t="s">
        <v>96</v>
      </c>
      <c r="G139" s="266">
        <v>0</v>
      </c>
      <c r="H139" s="272">
        <v>0</v>
      </c>
      <c r="I139" s="272">
        <v>0</v>
      </c>
      <c r="J139" s="272">
        <v>0</v>
      </c>
      <c r="K139" s="295">
        <v>0</v>
      </c>
      <c r="L139" s="272">
        <v>0</v>
      </c>
      <c r="M139" s="272">
        <v>0</v>
      </c>
      <c r="N139" s="272">
        <v>0</v>
      </c>
      <c r="O139" s="295">
        <v>0</v>
      </c>
      <c r="P139" s="272">
        <v>0</v>
      </c>
      <c r="Q139" s="272">
        <v>0</v>
      </c>
      <c r="R139" s="272">
        <v>0</v>
      </c>
      <c r="S139" s="295">
        <v>0</v>
      </c>
      <c r="T139" s="272">
        <v>0</v>
      </c>
      <c r="U139" s="272">
        <v>0</v>
      </c>
      <c r="V139" s="272">
        <v>0</v>
      </c>
      <c r="W139" s="295">
        <v>0</v>
      </c>
    </row>
    <row r="140" spans="1:23">
      <c r="A140" s="267"/>
      <c r="B140" s="267"/>
      <c r="C140" s="300"/>
      <c r="D140" s="266" t="s">
        <v>401</v>
      </c>
      <c r="E140" s="266" t="s">
        <v>150</v>
      </c>
      <c r="F140" s="266" t="s">
        <v>96</v>
      </c>
      <c r="G140" s="266">
        <v>0</v>
      </c>
      <c r="H140" s="272">
        <v>0</v>
      </c>
      <c r="I140" s="272">
        <v>0</v>
      </c>
      <c r="J140" s="272">
        <v>0</v>
      </c>
      <c r="K140" s="295">
        <v>0</v>
      </c>
      <c r="L140" s="272">
        <v>0</v>
      </c>
      <c r="M140" s="272">
        <v>0</v>
      </c>
      <c r="N140" s="272">
        <v>0</v>
      </c>
      <c r="O140" s="295">
        <v>0</v>
      </c>
      <c r="P140" s="272">
        <v>0</v>
      </c>
      <c r="Q140" s="272">
        <v>0</v>
      </c>
      <c r="R140" s="272">
        <v>0</v>
      </c>
      <c r="S140" s="295">
        <v>0</v>
      </c>
      <c r="T140" s="272">
        <v>0</v>
      </c>
      <c r="U140" s="272">
        <v>0</v>
      </c>
      <c r="V140" s="272">
        <v>0</v>
      </c>
      <c r="W140" s="295">
        <v>0</v>
      </c>
    </row>
    <row r="141" spans="1:23">
      <c r="A141" s="267"/>
      <c r="B141" s="267"/>
      <c r="C141" s="300"/>
      <c r="D141" s="266" t="s">
        <v>708</v>
      </c>
      <c r="E141" s="266" t="s">
        <v>719</v>
      </c>
      <c r="F141" s="266" t="s">
        <v>96</v>
      </c>
      <c r="G141" s="266">
        <v>0</v>
      </c>
      <c r="H141" s="272">
        <v>0</v>
      </c>
      <c r="I141" s="272">
        <v>0</v>
      </c>
      <c r="J141" s="272">
        <v>0</v>
      </c>
      <c r="K141" s="295">
        <v>0</v>
      </c>
      <c r="L141" s="272">
        <v>0</v>
      </c>
      <c r="M141" s="272">
        <v>0</v>
      </c>
      <c r="N141" s="272">
        <v>0</v>
      </c>
      <c r="O141" s="295">
        <v>0</v>
      </c>
      <c r="P141" s="272">
        <v>0</v>
      </c>
      <c r="Q141" s="272">
        <v>0</v>
      </c>
      <c r="R141" s="272">
        <v>0</v>
      </c>
      <c r="S141" s="295">
        <v>0</v>
      </c>
      <c r="T141" s="272">
        <v>0</v>
      </c>
      <c r="U141" s="272">
        <v>0</v>
      </c>
      <c r="V141" s="272">
        <v>0</v>
      </c>
      <c r="W141" s="295">
        <v>0</v>
      </c>
    </row>
    <row r="142" spans="1:23">
      <c r="A142" s="267"/>
      <c r="B142" s="267"/>
      <c r="C142" s="300"/>
      <c r="D142" s="266" t="s">
        <v>980</v>
      </c>
      <c r="E142" s="266" t="s">
        <v>1003</v>
      </c>
      <c r="F142" s="266" t="s">
        <v>96</v>
      </c>
      <c r="G142" s="266">
        <v>0</v>
      </c>
      <c r="H142" s="272">
        <v>0</v>
      </c>
      <c r="I142" s="272">
        <v>0</v>
      </c>
      <c r="J142" s="272">
        <v>0</v>
      </c>
      <c r="K142" s="295">
        <v>0</v>
      </c>
      <c r="L142" s="272">
        <v>0</v>
      </c>
      <c r="M142" s="272">
        <v>0</v>
      </c>
      <c r="N142" s="272">
        <v>0</v>
      </c>
      <c r="O142" s="295">
        <v>0</v>
      </c>
      <c r="P142" s="272">
        <v>0</v>
      </c>
      <c r="Q142" s="272">
        <v>0</v>
      </c>
      <c r="R142" s="272">
        <v>0</v>
      </c>
      <c r="S142" s="295">
        <v>0</v>
      </c>
      <c r="T142" s="272">
        <v>0</v>
      </c>
      <c r="U142" s="272">
        <v>0</v>
      </c>
      <c r="V142" s="272">
        <v>0</v>
      </c>
      <c r="W142" s="295">
        <v>0</v>
      </c>
    </row>
    <row r="143" spans="1:23">
      <c r="A143" s="267"/>
      <c r="B143" s="267"/>
      <c r="C143" s="300"/>
      <c r="D143" s="266" t="s">
        <v>979</v>
      </c>
      <c r="E143" s="266" t="s">
        <v>1004</v>
      </c>
      <c r="F143" s="266" t="s">
        <v>96</v>
      </c>
      <c r="G143" s="266">
        <v>0</v>
      </c>
      <c r="H143" s="272">
        <v>0</v>
      </c>
      <c r="I143" s="272">
        <v>0</v>
      </c>
      <c r="J143" s="272">
        <v>0</v>
      </c>
      <c r="K143" s="295">
        <v>0</v>
      </c>
      <c r="L143" s="272">
        <v>0</v>
      </c>
      <c r="M143" s="272">
        <v>0</v>
      </c>
      <c r="N143" s="272">
        <v>0</v>
      </c>
      <c r="O143" s="295">
        <v>0</v>
      </c>
      <c r="P143" s="272">
        <v>0</v>
      </c>
      <c r="Q143" s="272">
        <v>0</v>
      </c>
      <c r="R143" s="272">
        <v>0</v>
      </c>
      <c r="S143" s="295">
        <v>0</v>
      </c>
      <c r="T143" s="272">
        <v>0</v>
      </c>
      <c r="U143" s="272">
        <v>0</v>
      </c>
      <c r="V143" s="272">
        <v>0</v>
      </c>
      <c r="W143" s="295">
        <v>0</v>
      </c>
    </row>
    <row r="144" spans="1:23">
      <c r="A144" s="267"/>
      <c r="B144" s="267"/>
      <c r="C144" s="300"/>
      <c r="D144" s="266" t="s">
        <v>402</v>
      </c>
      <c r="E144" s="266" t="s">
        <v>151</v>
      </c>
      <c r="F144" s="266" t="s">
        <v>96</v>
      </c>
      <c r="G144" s="266">
        <v>0</v>
      </c>
      <c r="H144" s="272">
        <v>0</v>
      </c>
      <c r="I144" s="272">
        <v>0</v>
      </c>
      <c r="J144" s="272">
        <v>0</v>
      </c>
      <c r="K144" s="295">
        <v>0</v>
      </c>
      <c r="L144" s="272">
        <v>0</v>
      </c>
      <c r="M144" s="272">
        <v>0</v>
      </c>
      <c r="N144" s="272">
        <v>0</v>
      </c>
      <c r="O144" s="295">
        <v>0</v>
      </c>
      <c r="P144" s="272">
        <v>0</v>
      </c>
      <c r="Q144" s="272">
        <v>0</v>
      </c>
      <c r="R144" s="272">
        <v>0</v>
      </c>
      <c r="S144" s="295">
        <v>0</v>
      </c>
      <c r="T144" s="272">
        <v>0</v>
      </c>
      <c r="U144" s="272">
        <v>0</v>
      </c>
      <c r="V144" s="272">
        <v>0</v>
      </c>
      <c r="W144" s="295">
        <v>0</v>
      </c>
    </row>
    <row r="145" spans="1:23">
      <c r="A145" s="267"/>
      <c r="B145" s="267"/>
      <c r="C145" s="300"/>
      <c r="D145" s="266" t="s">
        <v>652</v>
      </c>
      <c r="E145" s="266" t="s">
        <v>152</v>
      </c>
      <c r="F145" s="266" t="s">
        <v>96</v>
      </c>
      <c r="G145" s="266">
        <v>0</v>
      </c>
      <c r="H145" s="272">
        <v>0</v>
      </c>
      <c r="I145" s="272">
        <v>0</v>
      </c>
      <c r="J145" s="272">
        <v>0</v>
      </c>
      <c r="K145" s="295">
        <v>0</v>
      </c>
      <c r="L145" s="272">
        <v>0</v>
      </c>
      <c r="M145" s="272">
        <v>0</v>
      </c>
      <c r="N145" s="272">
        <v>0</v>
      </c>
      <c r="O145" s="295">
        <v>0</v>
      </c>
      <c r="P145" s="272">
        <v>0</v>
      </c>
      <c r="Q145" s="272">
        <v>0</v>
      </c>
      <c r="R145" s="272">
        <v>0</v>
      </c>
      <c r="S145" s="295">
        <v>0</v>
      </c>
      <c r="T145" s="272">
        <v>0</v>
      </c>
      <c r="U145" s="272">
        <v>0</v>
      </c>
      <c r="V145" s="272">
        <v>0</v>
      </c>
      <c r="W145" s="295">
        <v>0</v>
      </c>
    </row>
    <row r="146" spans="1:23">
      <c r="A146" s="267"/>
      <c r="B146" s="267"/>
      <c r="C146" s="300"/>
      <c r="D146" s="266" t="s">
        <v>978</v>
      </c>
      <c r="E146" s="266" t="s">
        <v>1002</v>
      </c>
      <c r="F146" s="266" t="s">
        <v>96</v>
      </c>
      <c r="G146" s="266">
        <v>0</v>
      </c>
      <c r="H146" s="272">
        <v>0</v>
      </c>
      <c r="I146" s="272">
        <v>0</v>
      </c>
      <c r="J146" s="272">
        <v>0</v>
      </c>
      <c r="K146" s="295">
        <v>0</v>
      </c>
      <c r="L146" s="272">
        <v>0</v>
      </c>
      <c r="M146" s="272">
        <v>0</v>
      </c>
      <c r="N146" s="272">
        <v>0</v>
      </c>
      <c r="O146" s="295">
        <v>0</v>
      </c>
      <c r="P146" s="272">
        <v>0</v>
      </c>
      <c r="Q146" s="272">
        <v>0</v>
      </c>
      <c r="R146" s="272">
        <v>0</v>
      </c>
      <c r="S146" s="295">
        <v>0</v>
      </c>
      <c r="T146" s="272">
        <v>0</v>
      </c>
      <c r="U146" s="272">
        <v>0</v>
      </c>
      <c r="V146" s="272">
        <v>0</v>
      </c>
      <c r="W146" s="295">
        <v>0</v>
      </c>
    </row>
    <row r="147" spans="1:23">
      <c r="A147" s="267"/>
      <c r="B147" s="267"/>
      <c r="C147" s="300"/>
      <c r="D147" s="266" t="s">
        <v>653</v>
      </c>
      <c r="E147" s="266" t="s">
        <v>528</v>
      </c>
      <c r="F147" s="266" t="s">
        <v>96</v>
      </c>
      <c r="G147" s="266">
        <v>0</v>
      </c>
      <c r="H147" s="272">
        <v>0</v>
      </c>
      <c r="I147" s="272">
        <v>0</v>
      </c>
      <c r="J147" s="272">
        <v>0</v>
      </c>
      <c r="K147" s="295">
        <v>0</v>
      </c>
      <c r="L147" s="272">
        <v>0</v>
      </c>
      <c r="M147" s="272">
        <v>0</v>
      </c>
      <c r="N147" s="272">
        <v>0</v>
      </c>
      <c r="O147" s="295">
        <v>0</v>
      </c>
      <c r="P147" s="272">
        <v>0</v>
      </c>
      <c r="Q147" s="272">
        <v>0</v>
      </c>
      <c r="R147" s="272">
        <v>0</v>
      </c>
      <c r="S147" s="295">
        <v>0</v>
      </c>
      <c r="T147" s="272">
        <v>0</v>
      </c>
      <c r="U147" s="272">
        <v>0</v>
      </c>
      <c r="V147" s="272">
        <v>0</v>
      </c>
      <c r="W147" s="295">
        <v>0</v>
      </c>
    </row>
    <row r="148" spans="1:23">
      <c r="A148" s="267"/>
      <c r="B148" s="265" t="s">
        <v>100</v>
      </c>
      <c r="C148" s="268"/>
      <c r="D148" s="268"/>
      <c r="E148" s="268"/>
      <c r="F148" s="268"/>
      <c r="G148" s="268"/>
      <c r="H148" s="273">
        <v>0</v>
      </c>
      <c r="I148" s="273">
        <v>0</v>
      </c>
      <c r="J148" s="273">
        <v>0</v>
      </c>
      <c r="K148" s="273">
        <v>0</v>
      </c>
      <c r="L148" s="273">
        <v>0</v>
      </c>
      <c r="M148" s="273">
        <v>0</v>
      </c>
      <c r="N148" s="273">
        <v>0</v>
      </c>
      <c r="O148" s="273">
        <v>0</v>
      </c>
      <c r="P148" s="273">
        <v>0</v>
      </c>
      <c r="Q148" s="273">
        <v>0</v>
      </c>
      <c r="R148" s="273">
        <v>0</v>
      </c>
      <c r="S148" s="273">
        <v>0</v>
      </c>
      <c r="T148" s="273">
        <v>0</v>
      </c>
      <c r="U148" s="273">
        <v>0</v>
      </c>
      <c r="V148" s="273">
        <v>0</v>
      </c>
      <c r="W148" s="273">
        <v>0</v>
      </c>
    </row>
    <row r="149" spans="1:23">
      <c r="A149" s="267"/>
      <c r="B149" s="260" t="s">
        <v>18</v>
      </c>
      <c r="C149" s="266" t="s">
        <v>132</v>
      </c>
      <c r="D149" s="266" t="s">
        <v>633</v>
      </c>
      <c r="E149" s="266" t="s">
        <v>135</v>
      </c>
      <c r="F149" s="266" t="s">
        <v>96</v>
      </c>
      <c r="G149" s="266">
        <v>0</v>
      </c>
      <c r="H149" s="272">
        <v>0</v>
      </c>
      <c r="I149" s="272">
        <v>0</v>
      </c>
      <c r="J149" s="272">
        <v>0</v>
      </c>
      <c r="K149" s="295">
        <v>0</v>
      </c>
      <c r="L149" s="272">
        <v>0</v>
      </c>
      <c r="M149" s="272">
        <v>0</v>
      </c>
      <c r="N149" s="272">
        <v>0</v>
      </c>
      <c r="O149" s="295">
        <v>0</v>
      </c>
      <c r="P149" s="272">
        <v>0</v>
      </c>
      <c r="Q149" s="272">
        <v>0</v>
      </c>
      <c r="R149" s="272">
        <v>0</v>
      </c>
      <c r="S149" s="295">
        <v>0</v>
      </c>
      <c r="T149" s="272">
        <v>0</v>
      </c>
      <c r="U149" s="272">
        <v>0</v>
      </c>
      <c r="V149" s="272">
        <v>0</v>
      </c>
      <c r="W149" s="295">
        <v>0</v>
      </c>
    </row>
    <row r="150" spans="1:23">
      <c r="A150" s="267"/>
      <c r="B150" s="267"/>
      <c r="C150" s="300"/>
      <c r="D150" s="266" t="s">
        <v>67</v>
      </c>
      <c r="E150" s="266" t="s">
        <v>133</v>
      </c>
      <c r="F150" s="266" t="s">
        <v>96</v>
      </c>
      <c r="G150" s="266">
        <v>0</v>
      </c>
      <c r="H150" s="272">
        <v>0</v>
      </c>
      <c r="I150" s="272">
        <v>0</v>
      </c>
      <c r="J150" s="272">
        <v>0</v>
      </c>
      <c r="K150" s="295">
        <v>0</v>
      </c>
      <c r="L150" s="272">
        <v>0</v>
      </c>
      <c r="M150" s="272">
        <v>0</v>
      </c>
      <c r="N150" s="272">
        <v>0</v>
      </c>
      <c r="O150" s="295">
        <v>0</v>
      </c>
      <c r="P150" s="272">
        <v>0</v>
      </c>
      <c r="Q150" s="272">
        <v>0</v>
      </c>
      <c r="R150" s="272">
        <v>0</v>
      </c>
      <c r="S150" s="295">
        <v>0</v>
      </c>
      <c r="T150" s="272">
        <v>0</v>
      </c>
      <c r="U150" s="272">
        <v>0</v>
      </c>
      <c r="V150" s="272">
        <v>0</v>
      </c>
      <c r="W150" s="295">
        <v>0</v>
      </c>
    </row>
    <row r="151" spans="1:23">
      <c r="A151" s="267"/>
      <c r="B151" s="267"/>
      <c r="C151" s="300"/>
      <c r="D151" s="266" t="s">
        <v>698</v>
      </c>
      <c r="E151" s="266" t="s">
        <v>720</v>
      </c>
      <c r="F151" s="266" t="s">
        <v>96</v>
      </c>
      <c r="G151" s="266">
        <v>0</v>
      </c>
      <c r="H151" s="272">
        <v>0</v>
      </c>
      <c r="I151" s="272">
        <v>0</v>
      </c>
      <c r="J151" s="272">
        <v>0</v>
      </c>
      <c r="K151" s="295">
        <v>0</v>
      </c>
      <c r="L151" s="272">
        <v>0</v>
      </c>
      <c r="M151" s="272">
        <v>0</v>
      </c>
      <c r="N151" s="272">
        <v>0</v>
      </c>
      <c r="O151" s="295">
        <v>0</v>
      </c>
      <c r="P151" s="272">
        <v>0</v>
      </c>
      <c r="Q151" s="272">
        <v>0</v>
      </c>
      <c r="R151" s="272">
        <v>0</v>
      </c>
      <c r="S151" s="295">
        <v>0</v>
      </c>
      <c r="T151" s="272">
        <v>0</v>
      </c>
      <c r="U151" s="272">
        <v>0</v>
      </c>
      <c r="V151" s="272">
        <v>0</v>
      </c>
      <c r="W151" s="295">
        <v>0</v>
      </c>
    </row>
    <row r="152" spans="1:23">
      <c r="A152" s="267"/>
      <c r="B152" s="267"/>
      <c r="C152" s="300"/>
      <c r="D152" s="266" t="s">
        <v>962</v>
      </c>
      <c r="E152" s="266" t="s">
        <v>1005</v>
      </c>
      <c r="F152" s="266" t="s">
        <v>96</v>
      </c>
      <c r="G152" s="266">
        <v>0</v>
      </c>
      <c r="H152" s="272">
        <v>0</v>
      </c>
      <c r="I152" s="272">
        <v>0</v>
      </c>
      <c r="J152" s="272">
        <v>0</v>
      </c>
      <c r="K152" s="295">
        <v>0</v>
      </c>
      <c r="L152" s="272">
        <v>0</v>
      </c>
      <c r="M152" s="272">
        <v>0</v>
      </c>
      <c r="N152" s="272">
        <v>0</v>
      </c>
      <c r="O152" s="295">
        <v>0</v>
      </c>
      <c r="P152" s="272">
        <v>0</v>
      </c>
      <c r="Q152" s="272">
        <v>0</v>
      </c>
      <c r="R152" s="272">
        <v>0</v>
      </c>
      <c r="S152" s="295">
        <v>0</v>
      </c>
      <c r="T152" s="272">
        <v>0</v>
      </c>
      <c r="U152" s="272">
        <v>0</v>
      </c>
      <c r="V152" s="272">
        <v>0</v>
      </c>
      <c r="W152" s="295">
        <v>0</v>
      </c>
    </row>
    <row r="153" spans="1:23">
      <c r="A153" s="267"/>
      <c r="B153" s="267"/>
      <c r="C153" s="300"/>
      <c r="D153" s="266" t="s">
        <v>963</v>
      </c>
      <c r="E153" s="266" t="s">
        <v>1006</v>
      </c>
      <c r="F153" s="266" t="s">
        <v>96</v>
      </c>
      <c r="G153" s="266">
        <v>0</v>
      </c>
      <c r="H153" s="272">
        <v>0</v>
      </c>
      <c r="I153" s="272">
        <v>0</v>
      </c>
      <c r="J153" s="272">
        <v>0</v>
      </c>
      <c r="K153" s="295">
        <v>0</v>
      </c>
      <c r="L153" s="272">
        <v>0</v>
      </c>
      <c r="M153" s="272">
        <v>0</v>
      </c>
      <c r="N153" s="272">
        <v>0</v>
      </c>
      <c r="O153" s="295">
        <v>0</v>
      </c>
      <c r="P153" s="272">
        <v>0</v>
      </c>
      <c r="Q153" s="272">
        <v>0</v>
      </c>
      <c r="R153" s="272">
        <v>0</v>
      </c>
      <c r="S153" s="295">
        <v>0</v>
      </c>
      <c r="T153" s="272">
        <v>0</v>
      </c>
      <c r="U153" s="272">
        <v>0</v>
      </c>
      <c r="V153" s="272">
        <v>0</v>
      </c>
      <c r="W153" s="295">
        <v>0</v>
      </c>
    </row>
    <row r="154" spans="1:23">
      <c r="A154" s="267"/>
      <c r="B154" s="267"/>
      <c r="C154" s="300"/>
      <c r="D154" s="266" t="s">
        <v>80</v>
      </c>
      <c r="E154" s="266" t="s">
        <v>134</v>
      </c>
      <c r="F154" s="266" t="s">
        <v>96</v>
      </c>
      <c r="G154" s="266">
        <v>0</v>
      </c>
      <c r="H154" s="272">
        <v>0</v>
      </c>
      <c r="I154" s="272">
        <v>0</v>
      </c>
      <c r="J154" s="272">
        <v>0</v>
      </c>
      <c r="K154" s="295">
        <v>0</v>
      </c>
      <c r="L154" s="272">
        <v>0</v>
      </c>
      <c r="M154" s="272">
        <v>0</v>
      </c>
      <c r="N154" s="272">
        <v>0</v>
      </c>
      <c r="O154" s="295">
        <v>0</v>
      </c>
      <c r="P154" s="272">
        <v>0</v>
      </c>
      <c r="Q154" s="272">
        <v>0</v>
      </c>
      <c r="R154" s="272">
        <v>0</v>
      </c>
      <c r="S154" s="295">
        <v>0</v>
      </c>
      <c r="T154" s="272">
        <v>0</v>
      </c>
      <c r="U154" s="272">
        <v>0</v>
      </c>
      <c r="V154" s="272">
        <v>0</v>
      </c>
      <c r="W154" s="295">
        <v>0</v>
      </c>
    </row>
    <row r="155" spans="1:23">
      <c r="A155" s="267"/>
      <c r="B155" s="267"/>
      <c r="C155" s="300"/>
      <c r="D155" s="266" t="s">
        <v>654</v>
      </c>
      <c r="E155" s="266" t="s">
        <v>136</v>
      </c>
      <c r="F155" s="266" t="s">
        <v>96</v>
      </c>
      <c r="G155" s="266">
        <v>0</v>
      </c>
      <c r="H155" s="272">
        <v>0</v>
      </c>
      <c r="I155" s="272">
        <v>0</v>
      </c>
      <c r="J155" s="272">
        <v>0</v>
      </c>
      <c r="K155" s="295">
        <v>0</v>
      </c>
      <c r="L155" s="272">
        <v>0</v>
      </c>
      <c r="M155" s="272">
        <v>0</v>
      </c>
      <c r="N155" s="272">
        <v>0</v>
      </c>
      <c r="O155" s="295">
        <v>0</v>
      </c>
      <c r="P155" s="272">
        <v>0</v>
      </c>
      <c r="Q155" s="272">
        <v>0</v>
      </c>
      <c r="R155" s="272">
        <v>0</v>
      </c>
      <c r="S155" s="295">
        <v>0</v>
      </c>
      <c r="T155" s="272">
        <v>0</v>
      </c>
      <c r="U155" s="272">
        <v>0</v>
      </c>
      <c r="V155" s="272">
        <v>0</v>
      </c>
      <c r="W155" s="295">
        <v>0</v>
      </c>
    </row>
    <row r="156" spans="1:23">
      <c r="A156" s="267"/>
      <c r="B156" s="265" t="s">
        <v>101</v>
      </c>
      <c r="C156" s="268"/>
      <c r="D156" s="268"/>
      <c r="E156" s="268"/>
      <c r="F156" s="268"/>
      <c r="G156" s="268"/>
      <c r="H156" s="273">
        <v>0</v>
      </c>
      <c r="I156" s="273">
        <v>0</v>
      </c>
      <c r="J156" s="273">
        <v>0</v>
      </c>
      <c r="K156" s="273">
        <v>0</v>
      </c>
      <c r="L156" s="273">
        <v>0</v>
      </c>
      <c r="M156" s="273">
        <v>0</v>
      </c>
      <c r="N156" s="273">
        <v>0</v>
      </c>
      <c r="O156" s="273">
        <v>0</v>
      </c>
      <c r="P156" s="273">
        <v>0</v>
      </c>
      <c r="Q156" s="273">
        <v>0</v>
      </c>
      <c r="R156" s="273">
        <v>0</v>
      </c>
      <c r="S156" s="273">
        <v>0</v>
      </c>
      <c r="T156" s="273">
        <v>0</v>
      </c>
      <c r="U156" s="273">
        <v>0</v>
      </c>
      <c r="V156" s="273">
        <v>0</v>
      </c>
      <c r="W156" s="273">
        <v>0</v>
      </c>
    </row>
    <row r="157" spans="1:23">
      <c r="A157" s="267"/>
      <c r="B157" s="260" t="s">
        <v>403</v>
      </c>
      <c r="C157" s="266" t="s">
        <v>155</v>
      </c>
      <c r="D157" s="266" t="s">
        <v>86</v>
      </c>
      <c r="E157" s="266" t="s">
        <v>780</v>
      </c>
      <c r="F157" s="266" t="s">
        <v>96</v>
      </c>
      <c r="G157" s="266">
        <v>0</v>
      </c>
      <c r="H157" s="272">
        <v>0</v>
      </c>
      <c r="I157" s="272">
        <v>0</v>
      </c>
      <c r="J157" s="272">
        <v>0</v>
      </c>
      <c r="K157" s="295">
        <v>0</v>
      </c>
      <c r="L157" s="272">
        <v>0</v>
      </c>
      <c r="M157" s="272">
        <v>0</v>
      </c>
      <c r="N157" s="272">
        <v>0</v>
      </c>
      <c r="O157" s="295">
        <v>0</v>
      </c>
      <c r="P157" s="272">
        <v>0</v>
      </c>
      <c r="Q157" s="272">
        <v>0</v>
      </c>
      <c r="R157" s="272">
        <v>0</v>
      </c>
      <c r="S157" s="295">
        <v>0</v>
      </c>
      <c r="T157" s="272">
        <v>0</v>
      </c>
      <c r="U157" s="272">
        <v>0</v>
      </c>
      <c r="V157" s="272">
        <v>0</v>
      </c>
      <c r="W157" s="295">
        <v>0</v>
      </c>
    </row>
    <row r="158" spans="1:23">
      <c r="A158" s="267"/>
      <c r="B158" s="267"/>
      <c r="C158" s="300"/>
      <c r="D158" s="266" t="s">
        <v>882</v>
      </c>
      <c r="E158" s="266" t="s">
        <v>882</v>
      </c>
      <c r="F158" s="266" t="s">
        <v>96</v>
      </c>
      <c r="G158" s="266">
        <v>0</v>
      </c>
      <c r="H158" s="272">
        <v>0</v>
      </c>
      <c r="I158" s="272">
        <v>0</v>
      </c>
      <c r="J158" s="272">
        <v>0</v>
      </c>
      <c r="K158" s="295">
        <v>0</v>
      </c>
      <c r="L158" s="272">
        <v>0</v>
      </c>
      <c r="M158" s="272">
        <v>0</v>
      </c>
      <c r="N158" s="272">
        <v>0</v>
      </c>
      <c r="O158" s="295">
        <v>0</v>
      </c>
      <c r="P158" s="272">
        <v>0</v>
      </c>
      <c r="Q158" s="272">
        <v>0</v>
      </c>
      <c r="R158" s="272">
        <v>0</v>
      </c>
      <c r="S158" s="295">
        <v>0</v>
      </c>
      <c r="T158" s="272">
        <v>0</v>
      </c>
      <c r="U158" s="272">
        <v>0</v>
      </c>
      <c r="V158" s="272">
        <v>0</v>
      </c>
      <c r="W158" s="295">
        <v>0</v>
      </c>
    </row>
    <row r="159" spans="1:23">
      <c r="A159" s="267"/>
      <c r="B159" s="267"/>
      <c r="C159" s="300"/>
      <c r="D159" s="266" t="s">
        <v>601</v>
      </c>
      <c r="E159" s="266" t="s">
        <v>602</v>
      </c>
      <c r="F159" s="266" t="s">
        <v>96</v>
      </c>
      <c r="G159" s="266">
        <v>0</v>
      </c>
      <c r="H159" s="272">
        <v>0</v>
      </c>
      <c r="I159" s="272">
        <v>0</v>
      </c>
      <c r="J159" s="272">
        <v>0</v>
      </c>
      <c r="K159" s="295">
        <v>0</v>
      </c>
      <c r="L159" s="272">
        <v>0</v>
      </c>
      <c r="M159" s="272">
        <v>0</v>
      </c>
      <c r="N159" s="272">
        <v>0</v>
      </c>
      <c r="O159" s="295">
        <v>0</v>
      </c>
      <c r="P159" s="272">
        <v>0</v>
      </c>
      <c r="Q159" s="272">
        <v>0</v>
      </c>
      <c r="R159" s="272">
        <v>0</v>
      </c>
      <c r="S159" s="295">
        <v>0</v>
      </c>
      <c r="T159" s="272">
        <v>0</v>
      </c>
      <c r="U159" s="272">
        <v>0</v>
      </c>
      <c r="V159" s="272">
        <v>0</v>
      </c>
      <c r="W159" s="295">
        <v>0</v>
      </c>
    </row>
    <row r="160" spans="1:23">
      <c r="A160" s="267"/>
      <c r="B160" s="267"/>
      <c r="C160" s="300"/>
      <c r="D160" s="266" t="s">
        <v>85</v>
      </c>
      <c r="E160" s="266" t="s">
        <v>138</v>
      </c>
      <c r="F160" s="266" t="s">
        <v>96</v>
      </c>
      <c r="G160" s="266">
        <v>0</v>
      </c>
      <c r="H160" s="272">
        <v>0</v>
      </c>
      <c r="I160" s="272">
        <v>0</v>
      </c>
      <c r="J160" s="272">
        <v>0</v>
      </c>
      <c r="K160" s="295">
        <v>0</v>
      </c>
      <c r="L160" s="272">
        <v>0</v>
      </c>
      <c r="M160" s="272">
        <v>0</v>
      </c>
      <c r="N160" s="272">
        <v>0</v>
      </c>
      <c r="O160" s="295">
        <v>0</v>
      </c>
      <c r="P160" s="272">
        <v>0</v>
      </c>
      <c r="Q160" s="272">
        <v>0</v>
      </c>
      <c r="R160" s="272">
        <v>0</v>
      </c>
      <c r="S160" s="295">
        <v>0</v>
      </c>
      <c r="T160" s="272">
        <v>0</v>
      </c>
      <c r="U160" s="272">
        <v>0</v>
      </c>
      <c r="V160" s="272">
        <v>0</v>
      </c>
      <c r="W160" s="295">
        <v>0</v>
      </c>
    </row>
    <row r="161" spans="1:23">
      <c r="A161" s="267"/>
      <c r="B161" s="265" t="s">
        <v>851</v>
      </c>
      <c r="C161" s="268"/>
      <c r="D161" s="268"/>
      <c r="E161" s="268"/>
      <c r="F161" s="268"/>
      <c r="G161" s="268"/>
      <c r="H161" s="273">
        <v>0</v>
      </c>
      <c r="I161" s="273">
        <v>0</v>
      </c>
      <c r="J161" s="273">
        <v>0</v>
      </c>
      <c r="K161" s="273">
        <v>0</v>
      </c>
      <c r="L161" s="273">
        <v>0</v>
      </c>
      <c r="M161" s="273">
        <v>0</v>
      </c>
      <c r="N161" s="273">
        <v>0</v>
      </c>
      <c r="O161" s="273">
        <v>0</v>
      </c>
      <c r="P161" s="273">
        <v>0</v>
      </c>
      <c r="Q161" s="273">
        <v>0</v>
      </c>
      <c r="R161" s="273">
        <v>0</v>
      </c>
      <c r="S161" s="273">
        <v>0</v>
      </c>
      <c r="T161" s="273">
        <v>0</v>
      </c>
      <c r="U161" s="273">
        <v>0</v>
      </c>
      <c r="V161" s="273">
        <v>0</v>
      </c>
      <c r="W161" s="273">
        <v>0</v>
      </c>
    </row>
    <row r="162" spans="1:23">
      <c r="A162" s="267"/>
      <c r="B162" s="266" t="s">
        <v>400</v>
      </c>
      <c r="C162" s="266" t="s">
        <v>468</v>
      </c>
      <c r="D162" s="266" t="s">
        <v>900</v>
      </c>
      <c r="E162" s="266" t="s">
        <v>903</v>
      </c>
      <c r="F162" s="266" t="s">
        <v>96</v>
      </c>
      <c r="G162" s="266">
        <v>0</v>
      </c>
      <c r="H162" s="272">
        <v>0</v>
      </c>
      <c r="I162" s="272">
        <v>0</v>
      </c>
      <c r="J162" s="272">
        <v>0</v>
      </c>
      <c r="K162" s="295">
        <v>0</v>
      </c>
      <c r="L162" s="272">
        <v>0</v>
      </c>
      <c r="M162" s="272">
        <v>0</v>
      </c>
      <c r="N162" s="272">
        <v>0</v>
      </c>
      <c r="O162" s="295">
        <v>0</v>
      </c>
      <c r="P162" s="272">
        <v>0</v>
      </c>
      <c r="Q162" s="272">
        <v>0</v>
      </c>
      <c r="R162" s="272">
        <v>0</v>
      </c>
      <c r="S162" s="295">
        <v>0</v>
      </c>
      <c r="T162" s="272">
        <v>0</v>
      </c>
      <c r="U162" s="272">
        <v>0</v>
      </c>
      <c r="V162" s="272">
        <v>0</v>
      </c>
      <c r="W162" s="295">
        <v>0</v>
      </c>
    </row>
    <row r="163" spans="1:23">
      <c r="A163" s="267"/>
      <c r="B163" s="300"/>
      <c r="C163" s="300"/>
      <c r="D163" s="266" t="s">
        <v>902</v>
      </c>
      <c r="E163" s="266" t="s">
        <v>484</v>
      </c>
      <c r="F163" s="266" t="s">
        <v>96</v>
      </c>
      <c r="G163" s="266">
        <v>0</v>
      </c>
      <c r="H163" s="272">
        <v>0</v>
      </c>
      <c r="I163" s="272">
        <v>0</v>
      </c>
      <c r="J163" s="272">
        <v>0</v>
      </c>
      <c r="K163" s="295">
        <v>0</v>
      </c>
      <c r="L163" s="272">
        <v>0</v>
      </c>
      <c r="M163" s="272">
        <v>0</v>
      </c>
      <c r="N163" s="272">
        <v>0</v>
      </c>
      <c r="O163" s="295">
        <v>0</v>
      </c>
      <c r="P163" s="272">
        <v>0</v>
      </c>
      <c r="Q163" s="272">
        <v>0</v>
      </c>
      <c r="R163" s="272">
        <v>0</v>
      </c>
      <c r="S163" s="295">
        <v>0</v>
      </c>
      <c r="T163" s="272">
        <v>0</v>
      </c>
      <c r="U163" s="272">
        <v>0</v>
      </c>
      <c r="V163" s="272">
        <v>0</v>
      </c>
      <c r="W163" s="295">
        <v>0</v>
      </c>
    </row>
    <row r="164" spans="1:23">
      <c r="A164" s="267"/>
      <c r="B164" s="300"/>
      <c r="C164" s="300"/>
      <c r="D164" s="266" t="s">
        <v>901</v>
      </c>
      <c r="E164" s="266" t="s">
        <v>904</v>
      </c>
      <c r="F164" s="266" t="s">
        <v>96</v>
      </c>
      <c r="G164" s="266">
        <v>0</v>
      </c>
      <c r="H164" s="272">
        <v>0</v>
      </c>
      <c r="I164" s="272">
        <v>0</v>
      </c>
      <c r="J164" s="272">
        <v>0</v>
      </c>
      <c r="K164" s="295">
        <v>0</v>
      </c>
      <c r="L164" s="272">
        <v>0</v>
      </c>
      <c r="M164" s="272">
        <v>0</v>
      </c>
      <c r="N164" s="272">
        <v>0</v>
      </c>
      <c r="O164" s="295">
        <v>0</v>
      </c>
      <c r="P164" s="272">
        <v>0</v>
      </c>
      <c r="Q164" s="272">
        <v>0</v>
      </c>
      <c r="R164" s="272">
        <v>0</v>
      </c>
      <c r="S164" s="295">
        <v>0</v>
      </c>
      <c r="T164" s="272">
        <v>0</v>
      </c>
      <c r="U164" s="272">
        <v>0</v>
      </c>
      <c r="V164" s="272">
        <v>0</v>
      </c>
      <c r="W164" s="295">
        <v>0</v>
      </c>
    </row>
    <row r="165" spans="1:23">
      <c r="A165" s="267"/>
      <c r="B165" s="299" t="s">
        <v>1182</v>
      </c>
      <c r="C165" s="269"/>
      <c r="D165" s="269"/>
      <c r="E165" s="269"/>
      <c r="F165" s="269"/>
      <c r="G165" s="269"/>
      <c r="H165" s="273">
        <v>0</v>
      </c>
      <c r="I165" s="273">
        <v>0</v>
      </c>
      <c r="J165" s="273">
        <v>0</v>
      </c>
      <c r="K165" s="273">
        <v>0</v>
      </c>
      <c r="L165" s="273">
        <v>0</v>
      </c>
      <c r="M165" s="273">
        <v>0</v>
      </c>
      <c r="N165" s="273">
        <v>0</v>
      </c>
      <c r="O165" s="273">
        <v>0</v>
      </c>
      <c r="P165" s="273">
        <v>0</v>
      </c>
      <c r="Q165" s="273">
        <v>0</v>
      </c>
      <c r="R165" s="273">
        <v>0</v>
      </c>
      <c r="S165" s="273">
        <v>0</v>
      </c>
      <c r="T165" s="273">
        <v>0</v>
      </c>
      <c r="U165" s="273">
        <v>0</v>
      </c>
      <c r="V165" s="273">
        <v>0</v>
      </c>
      <c r="W165" s="273">
        <v>0</v>
      </c>
    </row>
    <row r="166" spans="1:23">
      <c r="A166" s="267"/>
      <c r="B166" s="260" t="s">
        <v>94</v>
      </c>
      <c r="C166" s="266" t="s">
        <v>157</v>
      </c>
      <c r="D166" s="266" t="s">
        <v>871</v>
      </c>
      <c r="E166" s="266" t="s">
        <v>872</v>
      </c>
      <c r="F166" s="266" t="s">
        <v>96</v>
      </c>
      <c r="G166" s="266">
        <v>0</v>
      </c>
      <c r="H166" s="272">
        <v>0</v>
      </c>
      <c r="I166" s="272">
        <v>0</v>
      </c>
      <c r="J166" s="272">
        <v>0</v>
      </c>
      <c r="K166" s="295">
        <v>0</v>
      </c>
      <c r="L166" s="272">
        <v>0</v>
      </c>
      <c r="M166" s="272">
        <v>0</v>
      </c>
      <c r="N166" s="272">
        <v>0</v>
      </c>
      <c r="O166" s="295">
        <v>0</v>
      </c>
      <c r="P166" s="272">
        <v>0</v>
      </c>
      <c r="Q166" s="272">
        <v>0</v>
      </c>
      <c r="R166" s="272">
        <v>0</v>
      </c>
      <c r="S166" s="295">
        <v>0</v>
      </c>
      <c r="T166" s="272">
        <v>0</v>
      </c>
      <c r="U166" s="272">
        <v>0</v>
      </c>
      <c r="V166" s="272">
        <v>0</v>
      </c>
      <c r="W166" s="295">
        <v>0</v>
      </c>
    </row>
    <row r="167" spans="1:23">
      <c r="A167" s="267"/>
      <c r="B167" s="267"/>
      <c r="C167" s="300"/>
      <c r="D167" s="266" t="s">
        <v>404</v>
      </c>
      <c r="E167" s="266" t="s">
        <v>156</v>
      </c>
      <c r="F167" s="266" t="s">
        <v>96</v>
      </c>
      <c r="G167" s="266">
        <v>0</v>
      </c>
      <c r="H167" s="272">
        <v>0</v>
      </c>
      <c r="I167" s="272">
        <v>0</v>
      </c>
      <c r="J167" s="272">
        <v>0</v>
      </c>
      <c r="K167" s="295">
        <v>0</v>
      </c>
      <c r="L167" s="272">
        <v>0</v>
      </c>
      <c r="M167" s="272">
        <v>0</v>
      </c>
      <c r="N167" s="272">
        <v>0</v>
      </c>
      <c r="O167" s="295">
        <v>0</v>
      </c>
      <c r="P167" s="272">
        <v>0</v>
      </c>
      <c r="Q167" s="272">
        <v>0</v>
      </c>
      <c r="R167" s="272">
        <v>0</v>
      </c>
      <c r="S167" s="295">
        <v>0</v>
      </c>
      <c r="T167" s="272">
        <v>0</v>
      </c>
      <c r="U167" s="272">
        <v>0</v>
      </c>
      <c r="V167" s="272">
        <v>0</v>
      </c>
      <c r="W167" s="295">
        <v>0</v>
      </c>
    </row>
    <row r="168" spans="1:23">
      <c r="A168" s="267"/>
      <c r="B168" s="267"/>
      <c r="C168" s="300"/>
      <c r="D168" s="266" t="s">
        <v>378</v>
      </c>
      <c r="E168" s="266" t="s">
        <v>113</v>
      </c>
      <c r="F168" s="266" t="s">
        <v>96</v>
      </c>
      <c r="G168" s="266">
        <v>0</v>
      </c>
      <c r="H168" s="272">
        <v>0</v>
      </c>
      <c r="I168" s="272">
        <v>0</v>
      </c>
      <c r="J168" s="272">
        <v>0</v>
      </c>
      <c r="K168" s="295">
        <v>0</v>
      </c>
      <c r="L168" s="272">
        <v>0</v>
      </c>
      <c r="M168" s="272">
        <v>0</v>
      </c>
      <c r="N168" s="272">
        <v>0</v>
      </c>
      <c r="O168" s="295">
        <v>0</v>
      </c>
      <c r="P168" s="272">
        <v>0</v>
      </c>
      <c r="Q168" s="272">
        <v>0</v>
      </c>
      <c r="R168" s="272">
        <v>0</v>
      </c>
      <c r="S168" s="295">
        <v>0</v>
      </c>
      <c r="T168" s="272">
        <v>0</v>
      </c>
      <c r="U168" s="272">
        <v>0</v>
      </c>
      <c r="V168" s="272">
        <v>0</v>
      </c>
      <c r="W168" s="295">
        <v>0</v>
      </c>
    </row>
    <row r="169" spans="1:23">
      <c r="A169" s="267"/>
      <c r="B169" s="265" t="s">
        <v>840</v>
      </c>
      <c r="C169" s="268"/>
      <c r="D169" s="268"/>
      <c r="E169" s="268"/>
      <c r="F169" s="268"/>
      <c r="G169" s="268"/>
      <c r="H169" s="273">
        <v>0</v>
      </c>
      <c r="I169" s="273">
        <v>0</v>
      </c>
      <c r="J169" s="273">
        <v>0</v>
      </c>
      <c r="K169" s="273">
        <v>0</v>
      </c>
      <c r="L169" s="273">
        <v>0</v>
      </c>
      <c r="M169" s="273">
        <v>0</v>
      </c>
      <c r="N169" s="273">
        <v>0</v>
      </c>
      <c r="O169" s="273">
        <v>0</v>
      </c>
      <c r="P169" s="273">
        <v>0</v>
      </c>
      <c r="Q169" s="273">
        <v>0</v>
      </c>
      <c r="R169" s="273">
        <v>0</v>
      </c>
      <c r="S169" s="273">
        <v>0</v>
      </c>
      <c r="T169" s="273">
        <v>0</v>
      </c>
      <c r="U169" s="273">
        <v>0</v>
      </c>
      <c r="V169" s="273">
        <v>0</v>
      </c>
      <c r="W169" s="273">
        <v>0</v>
      </c>
    </row>
    <row r="170" spans="1:23">
      <c r="A170" s="267"/>
      <c r="B170" s="260" t="s">
        <v>19</v>
      </c>
      <c r="C170" s="266" t="s">
        <v>1111</v>
      </c>
      <c r="D170" s="266" t="s">
        <v>709</v>
      </c>
      <c r="E170" s="266" t="s">
        <v>1112</v>
      </c>
      <c r="F170" s="266" t="s">
        <v>916</v>
      </c>
      <c r="G170" s="266" t="s">
        <v>925</v>
      </c>
      <c r="H170" s="272">
        <v>0</v>
      </c>
      <c r="I170" s="272">
        <v>0</v>
      </c>
      <c r="J170" s="272">
        <v>0</v>
      </c>
      <c r="K170" s="295">
        <v>0</v>
      </c>
      <c r="L170" s="272">
        <v>0</v>
      </c>
      <c r="M170" s="272">
        <v>0</v>
      </c>
      <c r="N170" s="272">
        <v>0</v>
      </c>
      <c r="O170" s="295">
        <v>0</v>
      </c>
      <c r="P170" s="272">
        <v>0</v>
      </c>
      <c r="Q170" s="272">
        <v>0</v>
      </c>
      <c r="R170" s="272">
        <v>0</v>
      </c>
      <c r="S170" s="295">
        <v>0</v>
      </c>
      <c r="T170" s="272">
        <v>0</v>
      </c>
      <c r="U170" s="272">
        <v>0</v>
      </c>
      <c r="V170" s="272">
        <v>0</v>
      </c>
      <c r="W170" s="295">
        <v>0</v>
      </c>
    </row>
    <row r="171" spans="1:23">
      <c r="A171" s="267"/>
      <c r="B171" s="267"/>
      <c r="C171" s="300"/>
      <c r="D171" s="300"/>
      <c r="E171" s="300"/>
      <c r="F171" s="266" t="s">
        <v>915</v>
      </c>
      <c r="G171" s="266" t="s">
        <v>931</v>
      </c>
      <c r="H171" s="272">
        <v>0</v>
      </c>
      <c r="I171" s="272">
        <v>0</v>
      </c>
      <c r="J171" s="272">
        <v>0</v>
      </c>
      <c r="K171" s="295">
        <v>0</v>
      </c>
      <c r="L171" s="272">
        <v>0</v>
      </c>
      <c r="M171" s="272">
        <v>0</v>
      </c>
      <c r="N171" s="272">
        <v>0</v>
      </c>
      <c r="O171" s="295">
        <v>0</v>
      </c>
      <c r="P171" s="272">
        <v>0</v>
      </c>
      <c r="Q171" s="272">
        <v>0</v>
      </c>
      <c r="R171" s="272">
        <v>0</v>
      </c>
      <c r="S171" s="295">
        <v>0</v>
      </c>
      <c r="T171" s="272">
        <v>0</v>
      </c>
      <c r="U171" s="272">
        <v>0</v>
      </c>
      <c r="V171" s="272">
        <v>0</v>
      </c>
      <c r="W171" s="295">
        <v>0</v>
      </c>
    </row>
    <row r="172" spans="1:23">
      <c r="A172" s="267"/>
      <c r="B172" s="267"/>
      <c r="C172" s="300"/>
      <c r="D172" s="266" t="s">
        <v>69</v>
      </c>
      <c r="E172" s="266" t="s">
        <v>1113</v>
      </c>
      <c r="F172" s="266" t="s">
        <v>908</v>
      </c>
      <c r="G172" s="266" t="s">
        <v>920</v>
      </c>
      <c r="H172" s="272">
        <v>0</v>
      </c>
      <c r="I172" s="272">
        <v>0</v>
      </c>
      <c r="J172" s="272">
        <v>0</v>
      </c>
      <c r="K172" s="295">
        <v>0</v>
      </c>
      <c r="L172" s="272">
        <v>0</v>
      </c>
      <c r="M172" s="272">
        <v>0</v>
      </c>
      <c r="N172" s="272">
        <v>0</v>
      </c>
      <c r="O172" s="295">
        <v>0</v>
      </c>
      <c r="P172" s="272">
        <v>0</v>
      </c>
      <c r="Q172" s="272">
        <v>0</v>
      </c>
      <c r="R172" s="272">
        <v>0</v>
      </c>
      <c r="S172" s="295">
        <v>0</v>
      </c>
      <c r="T172" s="272">
        <v>0</v>
      </c>
      <c r="U172" s="272">
        <v>0</v>
      </c>
      <c r="V172" s="272">
        <v>0</v>
      </c>
      <c r="W172" s="295">
        <v>0</v>
      </c>
    </row>
    <row r="173" spans="1:23">
      <c r="A173" s="267"/>
      <c r="B173" s="267"/>
      <c r="C173" s="300"/>
      <c r="D173" s="300"/>
      <c r="E173" s="300"/>
      <c r="F173" s="266" t="s">
        <v>907</v>
      </c>
      <c r="G173" s="266" t="s">
        <v>928</v>
      </c>
      <c r="H173" s="272">
        <v>0</v>
      </c>
      <c r="I173" s="272">
        <v>0</v>
      </c>
      <c r="J173" s="272">
        <v>0</v>
      </c>
      <c r="K173" s="295">
        <v>0</v>
      </c>
      <c r="L173" s="272">
        <v>0</v>
      </c>
      <c r="M173" s="272">
        <v>0</v>
      </c>
      <c r="N173" s="272">
        <v>0</v>
      </c>
      <c r="O173" s="295">
        <v>0</v>
      </c>
      <c r="P173" s="272">
        <v>0</v>
      </c>
      <c r="Q173" s="272">
        <v>0</v>
      </c>
      <c r="R173" s="272">
        <v>0</v>
      </c>
      <c r="S173" s="295">
        <v>0</v>
      </c>
      <c r="T173" s="272">
        <v>0</v>
      </c>
      <c r="U173" s="272">
        <v>0</v>
      </c>
      <c r="V173" s="272">
        <v>0</v>
      </c>
      <c r="W173" s="295">
        <v>0</v>
      </c>
    </row>
    <row r="174" spans="1:23">
      <c r="A174" s="267"/>
      <c r="B174" s="267"/>
      <c r="C174" s="300"/>
      <c r="D174" s="266" t="s">
        <v>705</v>
      </c>
      <c r="E174" s="266" t="s">
        <v>1114</v>
      </c>
      <c r="F174" s="266" t="s">
        <v>918</v>
      </c>
      <c r="G174" s="266" t="s">
        <v>926</v>
      </c>
      <c r="H174" s="272">
        <v>0</v>
      </c>
      <c r="I174" s="272">
        <v>0</v>
      </c>
      <c r="J174" s="272">
        <v>0</v>
      </c>
      <c r="K174" s="295">
        <v>0</v>
      </c>
      <c r="L174" s="272">
        <v>0</v>
      </c>
      <c r="M174" s="272">
        <v>0</v>
      </c>
      <c r="N174" s="272">
        <v>0</v>
      </c>
      <c r="O174" s="295">
        <v>0</v>
      </c>
      <c r="P174" s="272">
        <v>0</v>
      </c>
      <c r="Q174" s="272">
        <v>0</v>
      </c>
      <c r="R174" s="272">
        <v>0</v>
      </c>
      <c r="S174" s="295">
        <v>0</v>
      </c>
      <c r="T174" s="272">
        <v>0</v>
      </c>
      <c r="U174" s="272">
        <v>0</v>
      </c>
      <c r="V174" s="272">
        <v>0</v>
      </c>
      <c r="W174" s="295">
        <v>0</v>
      </c>
    </row>
    <row r="175" spans="1:23">
      <c r="A175" s="267"/>
      <c r="B175" s="267"/>
      <c r="C175" s="300"/>
      <c r="D175" s="300"/>
      <c r="E175" s="300"/>
      <c r="F175" s="266" t="s">
        <v>917</v>
      </c>
      <c r="G175" s="266" t="s">
        <v>932</v>
      </c>
      <c r="H175" s="272">
        <v>0</v>
      </c>
      <c r="I175" s="272">
        <v>0</v>
      </c>
      <c r="J175" s="272">
        <v>0</v>
      </c>
      <c r="K175" s="295">
        <v>0</v>
      </c>
      <c r="L175" s="272">
        <v>0</v>
      </c>
      <c r="M175" s="272">
        <v>0</v>
      </c>
      <c r="N175" s="272">
        <v>0</v>
      </c>
      <c r="O175" s="295">
        <v>0</v>
      </c>
      <c r="P175" s="272">
        <v>0</v>
      </c>
      <c r="Q175" s="272">
        <v>0</v>
      </c>
      <c r="R175" s="272">
        <v>0</v>
      </c>
      <c r="S175" s="295">
        <v>0</v>
      </c>
      <c r="T175" s="272">
        <v>0</v>
      </c>
      <c r="U175" s="272">
        <v>0</v>
      </c>
      <c r="V175" s="272">
        <v>0</v>
      </c>
      <c r="W175" s="295">
        <v>0</v>
      </c>
    </row>
    <row r="176" spans="1:23">
      <c r="A176" s="267"/>
      <c r="B176" s="267"/>
      <c r="C176" s="300"/>
      <c r="D176" s="266" t="s">
        <v>981</v>
      </c>
      <c r="E176" s="266" t="s">
        <v>1116</v>
      </c>
      <c r="F176" s="266" t="s">
        <v>983</v>
      </c>
      <c r="G176" s="266" t="s">
        <v>1008</v>
      </c>
      <c r="H176" s="272">
        <v>0</v>
      </c>
      <c r="I176" s="272">
        <v>0</v>
      </c>
      <c r="J176" s="272">
        <v>0</v>
      </c>
      <c r="K176" s="295">
        <v>0</v>
      </c>
      <c r="L176" s="272">
        <v>0</v>
      </c>
      <c r="M176" s="272">
        <v>0</v>
      </c>
      <c r="N176" s="272">
        <v>0</v>
      </c>
      <c r="O176" s="295">
        <v>0</v>
      </c>
      <c r="P176" s="272">
        <v>0</v>
      </c>
      <c r="Q176" s="272">
        <v>0</v>
      </c>
      <c r="R176" s="272">
        <v>0</v>
      </c>
      <c r="S176" s="295">
        <v>0</v>
      </c>
      <c r="T176" s="272">
        <v>0</v>
      </c>
      <c r="U176" s="272">
        <v>0</v>
      </c>
      <c r="V176" s="272">
        <v>0</v>
      </c>
      <c r="W176" s="295">
        <v>0</v>
      </c>
    </row>
    <row r="177" spans="1:23">
      <c r="A177" s="267"/>
      <c r="B177" s="267"/>
      <c r="C177" s="300"/>
      <c r="D177" s="300"/>
      <c r="E177" s="300"/>
      <c r="F177" s="266" t="s">
        <v>984</v>
      </c>
      <c r="G177" s="266" t="s">
        <v>1007</v>
      </c>
      <c r="H177" s="272">
        <v>0</v>
      </c>
      <c r="I177" s="272">
        <v>0</v>
      </c>
      <c r="J177" s="272">
        <v>0</v>
      </c>
      <c r="K177" s="295">
        <v>0</v>
      </c>
      <c r="L177" s="272">
        <v>0</v>
      </c>
      <c r="M177" s="272">
        <v>0</v>
      </c>
      <c r="N177" s="272">
        <v>0</v>
      </c>
      <c r="O177" s="295">
        <v>0</v>
      </c>
      <c r="P177" s="272">
        <v>0</v>
      </c>
      <c r="Q177" s="272">
        <v>0</v>
      </c>
      <c r="R177" s="272">
        <v>0</v>
      </c>
      <c r="S177" s="295">
        <v>0</v>
      </c>
      <c r="T177" s="272">
        <v>0</v>
      </c>
      <c r="U177" s="272">
        <v>0</v>
      </c>
      <c r="V177" s="272">
        <v>0</v>
      </c>
      <c r="W177" s="295">
        <v>0</v>
      </c>
    </row>
    <row r="178" spans="1:23">
      <c r="A178" s="267"/>
      <c r="B178" s="267"/>
      <c r="C178" s="300"/>
      <c r="D178" s="266" t="s">
        <v>982</v>
      </c>
      <c r="E178" s="266" t="s">
        <v>1117</v>
      </c>
      <c r="F178" s="266" t="s">
        <v>985</v>
      </c>
      <c r="G178" s="266" t="s">
        <v>1010</v>
      </c>
      <c r="H178" s="272">
        <v>0</v>
      </c>
      <c r="I178" s="272">
        <v>0</v>
      </c>
      <c r="J178" s="272">
        <v>0</v>
      </c>
      <c r="K178" s="295">
        <v>0</v>
      </c>
      <c r="L178" s="272">
        <v>0</v>
      </c>
      <c r="M178" s="272">
        <v>0</v>
      </c>
      <c r="N178" s="272">
        <v>0</v>
      </c>
      <c r="O178" s="295">
        <v>0</v>
      </c>
      <c r="P178" s="272">
        <v>0</v>
      </c>
      <c r="Q178" s="272">
        <v>0</v>
      </c>
      <c r="R178" s="272">
        <v>0</v>
      </c>
      <c r="S178" s="295">
        <v>0</v>
      </c>
      <c r="T178" s="272">
        <v>0</v>
      </c>
      <c r="U178" s="272">
        <v>0</v>
      </c>
      <c r="V178" s="272">
        <v>0</v>
      </c>
      <c r="W178" s="295">
        <v>0</v>
      </c>
    </row>
    <row r="179" spans="1:23">
      <c r="A179" s="267"/>
      <c r="B179" s="267"/>
      <c r="C179" s="300"/>
      <c r="D179" s="300"/>
      <c r="E179" s="300"/>
      <c r="F179" s="266" t="s">
        <v>986</v>
      </c>
      <c r="G179" s="266" t="s">
        <v>1009</v>
      </c>
      <c r="H179" s="272">
        <v>0</v>
      </c>
      <c r="I179" s="272">
        <v>0</v>
      </c>
      <c r="J179" s="272">
        <v>0</v>
      </c>
      <c r="K179" s="295">
        <v>0</v>
      </c>
      <c r="L179" s="272">
        <v>0</v>
      </c>
      <c r="M179" s="272">
        <v>0</v>
      </c>
      <c r="N179" s="272">
        <v>0</v>
      </c>
      <c r="O179" s="295">
        <v>0</v>
      </c>
      <c r="P179" s="272">
        <v>0</v>
      </c>
      <c r="Q179" s="272">
        <v>0</v>
      </c>
      <c r="R179" s="272">
        <v>0</v>
      </c>
      <c r="S179" s="295">
        <v>0</v>
      </c>
      <c r="T179" s="272">
        <v>0</v>
      </c>
      <c r="U179" s="272">
        <v>0</v>
      </c>
      <c r="V179" s="272">
        <v>0</v>
      </c>
      <c r="W179" s="295">
        <v>0</v>
      </c>
    </row>
    <row r="180" spans="1:23">
      <c r="A180" s="267"/>
      <c r="B180" s="267"/>
      <c r="C180" s="300"/>
      <c r="D180" s="266" t="s">
        <v>82</v>
      </c>
      <c r="E180" s="266" t="s">
        <v>1118</v>
      </c>
      <c r="F180" s="266" t="s">
        <v>910</v>
      </c>
      <c r="G180" s="266" t="s">
        <v>921</v>
      </c>
      <c r="H180" s="272">
        <v>0</v>
      </c>
      <c r="I180" s="272">
        <v>0</v>
      </c>
      <c r="J180" s="272">
        <v>0</v>
      </c>
      <c r="K180" s="295">
        <v>0</v>
      </c>
      <c r="L180" s="272">
        <v>0</v>
      </c>
      <c r="M180" s="272">
        <v>0</v>
      </c>
      <c r="N180" s="272">
        <v>0</v>
      </c>
      <c r="O180" s="295">
        <v>0</v>
      </c>
      <c r="P180" s="272">
        <v>0</v>
      </c>
      <c r="Q180" s="272">
        <v>0</v>
      </c>
      <c r="R180" s="272">
        <v>0</v>
      </c>
      <c r="S180" s="295">
        <v>0</v>
      </c>
      <c r="T180" s="272">
        <v>0</v>
      </c>
      <c r="U180" s="272">
        <v>0</v>
      </c>
      <c r="V180" s="272">
        <v>0</v>
      </c>
      <c r="W180" s="295">
        <v>0</v>
      </c>
    </row>
    <row r="181" spans="1:23">
      <c r="A181" s="267"/>
      <c r="B181" s="267"/>
      <c r="C181" s="300"/>
      <c r="D181" s="300"/>
      <c r="E181" s="300"/>
      <c r="F181" s="266" t="s">
        <v>909</v>
      </c>
      <c r="G181" s="266" t="s">
        <v>929</v>
      </c>
      <c r="H181" s="272">
        <v>0</v>
      </c>
      <c r="I181" s="272">
        <v>0</v>
      </c>
      <c r="J181" s="272">
        <v>0</v>
      </c>
      <c r="K181" s="295">
        <v>0</v>
      </c>
      <c r="L181" s="272">
        <v>0</v>
      </c>
      <c r="M181" s="272">
        <v>0</v>
      </c>
      <c r="N181" s="272">
        <v>0</v>
      </c>
      <c r="O181" s="295">
        <v>0</v>
      </c>
      <c r="P181" s="272">
        <v>0</v>
      </c>
      <c r="Q181" s="272">
        <v>0</v>
      </c>
      <c r="R181" s="272">
        <v>0</v>
      </c>
      <c r="S181" s="295">
        <v>0</v>
      </c>
      <c r="T181" s="272">
        <v>0</v>
      </c>
      <c r="U181" s="272">
        <v>0</v>
      </c>
      <c r="V181" s="272">
        <v>0</v>
      </c>
      <c r="W181" s="295">
        <v>0</v>
      </c>
    </row>
    <row r="182" spans="1:23">
      <c r="A182" s="267"/>
      <c r="B182" s="267"/>
      <c r="C182" s="300"/>
      <c r="D182" s="266" t="s">
        <v>655</v>
      </c>
      <c r="E182" s="266" t="s">
        <v>1119</v>
      </c>
      <c r="F182" s="266" t="s">
        <v>914</v>
      </c>
      <c r="G182" s="266" t="s">
        <v>924</v>
      </c>
      <c r="H182" s="272">
        <v>0</v>
      </c>
      <c r="I182" s="272">
        <v>0</v>
      </c>
      <c r="J182" s="272">
        <v>0</v>
      </c>
      <c r="K182" s="295">
        <v>0</v>
      </c>
      <c r="L182" s="272">
        <v>0</v>
      </c>
      <c r="M182" s="272">
        <v>0</v>
      </c>
      <c r="N182" s="272">
        <v>0</v>
      </c>
      <c r="O182" s="295">
        <v>0</v>
      </c>
      <c r="P182" s="272">
        <v>0</v>
      </c>
      <c r="Q182" s="272">
        <v>0</v>
      </c>
      <c r="R182" s="272">
        <v>0</v>
      </c>
      <c r="S182" s="295">
        <v>0</v>
      </c>
      <c r="T182" s="272">
        <v>0</v>
      </c>
      <c r="U182" s="272">
        <v>0</v>
      </c>
      <c r="V182" s="272">
        <v>0</v>
      </c>
      <c r="W182" s="295">
        <v>0</v>
      </c>
    </row>
    <row r="183" spans="1:23">
      <c r="A183" s="267"/>
      <c r="B183" s="267"/>
      <c r="C183" s="300"/>
      <c r="D183" s="300"/>
      <c r="E183" s="300"/>
      <c r="F183" s="266" t="s">
        <v>912</v>
      </c>
      <c r="G183" s="266" t="s">
        <v>922</v>
      </c>
      <c r="H183" s="272">
        <v>0</v>
      </c>
      <c r="I183" s="272">
        <v>0</v>
      </c>
      <c r="J183" s="272">
        <v>0</v>
      </c>
      <c r="K183" s="295">
        <v>0</v>
      </c>
      <c r="L183" s="272">
        <v>0</v>
      </c>
      <c r="M183" s="272">
        <v>0</v>
      </c>
      <c r="N183" s="272">
        <v>0</v>
      </c>
      <c r="O183" s="295">
        <v>0</v>
      </c>
      <c r="P183" s="272">
        <v>0</v>
      </c>
      <c r="Q183" s="272">
        <v>0</v>
      </c>
      <c r="R183" s="272">
        <v>0</v>
      </c>
      <c r="S183" s="295">
        <v>0</v>
      </c>
      <c r="T183" s="272">
        <v>0</v>
      </c>
      <c r="U183" s="272">
        <v>0</v>
      </c>
      <c r="V183" s="272">
        <v>0</v>
      </c>
      <c r="W183" s="295">
        <v>0</v>
      </c>
    </row>
    <row r="184" spans="1:23">
      <c r="A184" s="267"/>
      <c r="B184" s="267"/>
      <c r="C184" s="300"/>
      <c r="D184" s="300"/>
      <c r="E184" s="300"/>
      <c r="F184" s="266" t="s">
        <v>913</v>
      </c>
      <c r="G184" s="266" t="s">
        <v>923</v>
      </c>
      <c r="H184" s="272">
        <v>0</v>
      </c>
      <c r="I184" s="272">
        <v>0</v>
      </c>
      <c r="J184" s="272">
        <v>0</v>
      </c>
      <c r="K184" s="295">
        <v>0</v>
      </c>
      <c r="L184" s="272">
        <v>0</v>
      </c>
      <c r="M184" s="272">
        <v>0</v>
      </c>
      <c r="N184" s="272">
        <v>0</v>
      </c>
      <c r="O184" s="295">
        <v>0</v>
      </c>
      <c r="P184" s="272">
        <v>0</v>
      </c>
      <c r="Q184" s="272">
        <v>0</v>
      </c>
      <c r="R184" s="272">
        <v>0</v>
      </c>
      <c r="S184" s="295">
        <v>0</v>
      </c>
      <c r="T184" s="272">
        <v>0</v>
      </c>
      <c r="U184" s="272">
        <v>0</v>
      </c>
      <c r="V184" s="272">
        <v>0</v>
      </c>
      <c r="W184" s="295">
        <v>0</v>
      </c>
    </row>
    <row r="185" spans="1:23">
      <c r="A185" s="267"/>
      <c r="B185" s="267"/>
      <c r="C185" s="300"/>
      <c r="D185" s="300"/>
      <c r="E185" s="300"/>
      <c r="F185" s="266" t="s">
        <v>911</v>
      </c>
      <c r="G185" s="266" t="s">
        <v>930</v>
      </c>
      <c r="H185" s="272">
        <v>0</v>
      </c>
      <c r="I185" s="272">
        <v>0</v>
      </c>
      <c r="J185" s="272">
        <v>0</v>
      </c>
      <c r="K185" s="295">
        <v>0</v>
      </c>
      <c r="L185" s="272">
        <v>0</v>
      </c>
      <c r="M185" s="272">
        <v>0</v>
      </c>
      <c r="N185" s="272">
        <v>0</v>
      </c>
      <c r="O185" s="295">
        <v>0</v>
      </c>
      <c r="P185" s="272">
        <v>0</v>
      </c>
      <c r="Q185" s="272">
        <v>0</v>
      </c>
      <c r="R185" s="272">
        <v>0</v>
      </c>
      <c r="S185" s="295">
        <v>0</v>
      </c>
      <c r="T185" s="272">
        <v>0</v>
      </c>
      <c r="U185" s="272">
        <v>0</v>
      </c>
      <c r="V185" s="272">
        <v>0</v>
      </c>
      <c r="W185" s="295">
        <v>0</v>
      </c>
    </row>
    <row r="186" spans="1:23">
      <c r="A186" s="267"/>
      <c r="B186" s="265" t="s">
        <v>102</v>
      </c>
      <c r="C186" s="268"/>
      <c r="D186" s="268"/>
      <c r="E186" s="268"/>
      <c r="F186" s="268"/>
      <c r="G186" s="268"/>
      <c r="H186" s="273">
        <v>0</v>
      </c>
      <c r="I186" s="273">
        <v>0</v>
      </c>
      <c r="J186" s="273">
        <v>0</v>
      </c>
      <c r="K186" s="273">
        <v>0</v>
      </c>
      <c r="L186" s="273">
        <v>0</v>
      </c>
      <c r="M186" s="273">
        <v>0</v>
      </c>
      <c r="N186" s="273">
        <v>0</v>
      </c>
      <c r="O186" s="273">
        <v>0</v>
      </c>
      <c r="P186" s="273">
        <v>0</v>
      </c>
      <c r="Q186" s="273">
        <v>0</v>
      </c>
      <c r="R186" s="273">
        <v>0</v>
      </c>
      <c r="S186" s="273">
        <v>0</v>
      </c>
      <c r="T186" s="273">
        <v>0</v>
      </c>
      <c r="U186" s="273">
        <v>0</v>
      </c>
      <c r="V186" s="273">
        <v>0</v>
      </c>
      <c r="W186" s="273">
        <v>0</v>
      </c>
    </row>
    <row r="187" spans="1:23">
      <c r="A187" s="267"/>
      <c r="B187" s="260" t="s">
        <v>32</v>
      </c>
      <c r="C187" s="266" t="s">
        <v>159</v>
      </c>
      <c r="D187" s="266" t="s">
        <v>627</v>
      </c>
      <c r="E187" s="266" t="s">
        <v>169</v>
      </c>
      <c r="F187" s="266" t="s">
        <v>96</v>
      </c>
      <c r="G187" s="266">
        <v>0</v>
      </c>
      <c r="H187" s="272">
        <v>0</v>
      </c>
      <c r="I187" s="272">
        <v>0</v>
      </c>
      <c r="J187" s="272">
        <v>0</v>
      </c>
      <c r="K187" s="295">
        <v>0</v>
      </c>
      <c r="L187" s="272">
        <v>0</v>
      </c>
      <c r="M187" s="272">
        <v>0</v>
      </c>
      <c r="N187" s="272">
        <v>0</v>
      </c>
      <c r="O187" s="295">
        <v>0</v>
      </c>
      <c r="P187" s="272">
        <v>0</v>
      </c>
      <c r="Q187" s="272">
        <v>0</v>
      </c>
      <c r="R187" s="272">
        <v>0</v>
      </c>
      <c r="S187" s="295">
        <v>0</v>
      </c>
      <c r="T187" s="272">
        <v>0</v>
      </c>
      <c r="U187" s="272">
        <v>0</v>
      </c>
      <c r="V187" s="272">
        <v>0</v>
      </c>
      <c r="W187" s="295">
        <v>0</v>
      </c>
    </row>
    <row r="188" spans="1:23">
      <c r="A188" s="267"/>
      <c r="B188" s="267"/>
      <c r="C188" s="300"/>
      <c r="D188" s="266" t="s">
        <v>407</v>
      </c>
      <c r="E188" s="266" t="s">
        <v>163</v>
      </c>
      <c r="F188" s="266" t="s">
        <v>96</v>
      </c>
      <c r="G188" s="266">
        <v>0</v>
      </c>
      <c r="H188" s="272">
        <v>0</v>
      </c>
      <c r="I188" s="272">
        <v>0</v>
      </c>
      <c r="J188" s="272">
        <v>0</v>
      </c>
      <c r="K188" s="295">
        <v>0</v>
      </c>
      <c r="L188" s="272">
        <v>0</v>
      </c>
      <c r="M188" s="272">
        <v>0</v>
      </c>
      <c r="N188" s="272">
        <v>0</v>
      </c>
      <c r="O188" s="295">
        <v>0</v>
      </c>
      <c r="P188" s="272">
        <v>0</v>
      </c>
      <c r="Q188" s="272">
        <v>0</v>
      </c>
      <c r="R188" s="272">
        <v>0</v>
      </c>
      <c r="S188" s="295">
        <v>0</v>
      </c>
      <c r="T188" s="272">
        <v>0</v>
      </c>
      <c r="U188" s="272">
        <v>0</v>
      </c>
      <c r="V188" s="272">
        <v>0</v>
      </c>
      <c r="W188" s="295">
        <v>0</v>
      </c>
    </row>
    <row r="189" spans="1:23">
      <c r="A189" s="267"/>
      <c r="B189" s="267"/>
      <c r="C189" s="300"/>
      <c r="D189" s="266" t="s">
        <v>693</v>
      </c>
      <c r="E189" s="266" t="s">
        <v>721</v>
      </c>
      <c r="F189" s="266" t="s">
        <v>96</v>
      </c>
      <c r="G189" s="266">
        <v>0</v>
      </c>
      <c r="H189" s="272">
        <v>0</v>
      </c>
      <c r="I189" s="272">
        <v>0</v>
      </c>
      <c r="J189" s="272">
        <v>0</v>
      </c>
      <c r="K189" s="295">
        <v>0</v>
      </c>
      <c r="L189" s="272">
        <v>0</v>
      </c>
      <c r="M189" s="272">
        <v>0</v>
      </c>
      <c r="N189" s="272">
        <v>0</v>
      </c>
      <c r="O189" s="295">
        <v>0</v>
      </c>
      <c r="P189" s="272">
        <v>0</v>
      </c>
      <c r="Q189" s="272">
        <v>0</v>
      </c>
      <c r="R189" s="272">
        <v>0</v>
      </c>
      <c r="S189" s="295">
        <v>0</v>
      </c>
      <c r="T189" s="272">
        <v>0</v>
      </c>
      <c r="U189" s="272">
        <v>0</v>
      </c>
      <c r="V189" s="272">
        <v>0</v>
      </c>
      <c r="W189" s="295">
        <v>0</v>
      </c>
    </row>
    <row r="190" spans="1:23">
      <c r="A190" s="267"/>
      <c r="B190" s="267"/>
      <c r="C190" s="300"/>
      <c r="D190" s="266" t="s">
        <v>1039</v>
      </c>
      <c r="E190" s="266" t="s">
        <v>1052</v>
      </c>
      <c r="F190" s="266" t="s">
        <v>96</v>
      </c>
      <c r="G190" s="266">
        <v>0</v>
      </c>
      <c r="H190" s="272">
        <v>0</v>
      </c>
      <c r="I190" s="272">
        <v>0</v>
      </c>
      <c r="J190" s="272">
        <v>0</v>
      </c>
      <c r="K190" s="295">
        <v>0</v>
      </c>
      <c r="L190" s="272">
        <v>0</v>
      </c>
      <c r="M190" s="272">
        <v>0</v>
      </c>
      <c r="N190" s="272">
        <v>0</v>
      </c>
      <c r="O190" s="295">
        <v>0</v>
      </c>
      <c r="P190" s="272">
        <v>0</v>
      </c>
      <c r="Q190" s="272">
        <v>0</v>
      </c>
      <c r="R190" s="272">
        <v>0</v>
      </c>
      <c r="S190" s="295">
        <v>0</v>
      </c>
      <c r="T190" s="272">
        <v>0</v>
      </c>
      <c r="U190" s="272">
        <v>0</v>
      </c>
      <c r="V190" s="272">
        <v>0</v>
      </c>
      <c r="W190" s="295">
        <v>0</v>
      </c>
    </row>
    <row r="191" spans="1:23">
      <c r="A191" s="267"/>
      <c r="B191" s="267"/>
      <c r="C191" s="300"/>
      <c r="D191" s="266" t="s">
        <v>1042</v>
      </c>
      <c r="E191" s="266" t="s">
        <v>1053</v>
      </c>
      <c r="F191" s="266" t="s">
        <v>96</v>
      </c>
      <c r="G191" s="266">
        <v>0</v>
      </c>
      <c r="H191" s="272">
        <v>0</v>
      </c>
      <c r="I191" s="272">
        <v>0</v>
      </c>
      <c r="J191" s="272">
        <v>0</v>
      </c>
      <c r="K191" s="295">
        <v>0</v>
      </c>
      <c r="L191" s="272">
        <v>0</v>
      </c>
      <c r="M191" s="272">
        <v>0</v>
      </c>
      <c r="N191" s="272">
        <v>0</v>
      </c>
      <c r="O191" s="295">
        <v>0</v>
      </c>
      <c r="P191" s="272">
        <v>0</v>
      </c>
      <c r="Q191" s="272">
        <v>0</v>
      </c>
      <c r="R191" s="272">
        <v>0</v>
      </c>
      <c r="S191" s="295">
        <v>0</v>
      </c>
      <c r="T191" s="272">
        <v>0</v>
      </c>
      <c r="U191" s="272">
        <v>0</v>
      </c>
      <c r="V191" s="272">
        <v>0</v>
      </c>
      <c r="W191" s="295">
        <v>0</v>
      </c>
    </row>
    <row r="192" spans="1:23">
      <c r="A192" s="267"/>
      <c r="B192" s="267"/>
      <c r="C192" s="300"/>
      <c r="D192" s="266" t="s">
        <v>408</v>
      </c>
      <c r="E192" s="266" t="s">
        <v>166</v>
      </c>
      <c r="F192" s="266" t="s">
        <v>96</v>
      </c>
      <c r="G192" s="266">
        <v>0</v>
      </c>
      <c r="H192" s="272">
        <v>0</v>
      </c>
      <c r="I192" s="272">
        <v>0</v>
      </c>
      <c r="J192" s="272">
        <v>0</v>
      </c>
      <c r="K192" s="295">
        <v>0</v>
      </c>
      <c r="L192" s="272">
        <v>0</v>
      </c>
      <c r="M192" s="272">
        <v>0</v>
      </c>
      <c r="N192" s="272">
        <v>0</v>
      </c>
      <c r="O192" s="295">
        <v>0</v>
      </c>
      <c r="P192" s="272">
        <v>0</v>
      </c>
      <c r="Q192" s="272">
        <v>0</v>
      </c>
      <c r="R192" s="272">
        <v>0</v>
      </c>
      <c r="S192" s="295">
        <v>0</v>
      </c>
      <c r="T192" s="272">
        <v>0</v>
      </c>
      <c r="U192" s="272">
        <v>0</v>
      </c>
      <c r="V192" s="272">
        <v>0</v>
      </c>
      <c r="W192" s="295">
        <v>0</v>
      </c>
    </row>
    <row r="193" spans="1:23">
      <c r="A193" s="267"/>
      <c r="B193" s="267"/>
      <c r="C193" s="300"/>
      <c r="D193" s="266" t="s">
        <v>656</v>
      </c>
      <c r="E193" s="266" t="s">
        <v>160</v>
      </c>
      <c r="F193" s="266" t="s">
        <v>96</v>
      </c>
      <c r="G193" s="266">
        <v>0</v>
      </c>
      <c r="H193" s="272">
        <v>0</v>
      </c>
      <c r="I193" s="272">
        <v>0</v>
      </c>
      <c r="J193" s="272">
        <v>0</v>
      </c>
      <c r="K193" s="295">
        <v>0</v>
      </c>
      <c r="L193" s="272">
        <v>0</v>
      </c>
      <c r="M193" s="272">
        <v>0</v>
      </c>
      <c r="N193" s="272">
        <v>0</v>
      </c>
      <c r="O193" s="295">
        <v>0</v>
      </c>
      <c r="P193" s="272">
        <v>0</v>
      </c>
      <c r="Q193" s="272">
        <v>0</v>
      </c>
      <c r="R193" s="272">
        <v>0</v>
      </c>
      <c r="S193" s="295">
        <v>0</v>
      </c>
      <c r="T193" s="272">
        <v>0</v>
      </c>
      <c r="U193" s="272">
        <v>0</v>
      </c>
      <c r="V193" s="272">
        <v>0</v>
      </c>
      <c r="W193" s="295">
        <v>0</v>
      </c>
    </row>
    <row r="194" spans="1:23">
      <c r="A194" s="267"/>
      <c r="B194" s="267"/>
      <c r="C194" s="300"/>
      <c r="D194" s="266" t="s">
        <v>629</v>
      </c>
      <c r="E194" s="266" t="s">
        <v>171</v>
      </c>
      <c r="F194" s="266" t="s">
        <v>96</v>
      </c>
      <c r="G194" s="266">
        <v>0</v>
      </c>
      <c r="H194" s="272">
        <v>0</v>
      </c>
      <c r="I194" s="272">
        <v>0</v>
      </c>
      <c r="J194" s="272">
        <v>0</v>
      </c>
      <c r="K194" s="295">
        <v>0</v>
      </c>
      <c r="L194" s="272">
        <v>0</v>
      </c>
      <c r="M194" s="272">
        <v>0</v>
      </c>
      <c r="N194" s="272">
        <v>0</v>
      </c>
      <c r="O194" s="295">
        <v>0</v>
      </c>
      <c r="P194" s="272">
        <v>0</v>
      </c>
      <c r="Q194" s="272">
        <v>0</v>
      </c>
      <c r="R194" s="272">
        <v>0</v>
      </c>
      <c r="S194" s="295">
        <v>0</v>
      </c>
      <c r="T194" s="272">
        <v>0</v>
      </c>
      <c r="U194" s="272">
        <v>0</v>
      </c>
      <c r="V194" s="272">
        <v>0</v>
      </c>
      <c r="W194" s="295">
        <v>0</v>
      </c>
    </row>
    <row r="195" spans="1:23">
      <c r="A195" s="267"/>
      <c r="B195" s="267"/>
      <c r="C195" s="300"/>
      <c r="D195" s="266" t="s">
        <v>409</v>
      </c>
      <c r="E195" s="266" t="s">
        <v>165</v>
      </c>
      <c r="F195" s="266" t="s">
        <v>96</v>
      </c>
      <c r="G195" s="266">
        <v>0</v>
      </c>
      <c r="H195" s="272">
        <v>0</v>
      </c>
      <c r="I195" s="272">
        <v>0</v>
      </c>
      <c r="J195" s="272">
        <v>0</v>
      </c>
      <c r="K195" s="295">
        <v>0</v>
      </c>
      <c r="L195" s="272">
        <v>0</v>
      </c>
      <c r="M195" s="272">
        <v>0</v>
      </c>
      <c r="N195" s="272">
        <v>0</v>
      </c>
      <c r="O195" s="295">
        <v>0</v>
      </c>
      <c r="P195" s="272">
        <v>0</v>
      </c>
      <c r="Q195" s="272">
        <v>0</v>
      </c>
      <c r="R195" s="272">
        <v>0</v>
      </c>
      <c r="S195" s="295">
        <v>0</v>
      </c>
      <c r="T195" s="272">
        <v>0</v>
      </c>
      <c r="U195" s="272">
        <v>0</v>
      </c>
      <c r="V195" s="272">
        <v>0</v>
      </c>
      <c r="W195" s="295">
        <v>0</v>
      </c>
    </row>
    <row r="196" spans="1:23">
      <c r="A196" s="267"/>
      <c r="B196" s="267"/>
      <c r="C196" s="300"/>
      <c r="D196" s="266" t="s">
        <v>710</v>
      </c>
      <c r="E196" s="266" t="s">
        <v>723</v>
      </c>
      <c r="F196" s="266" t="s">
        <v>96</v>
      </c>
      <c r="G196" s="266">
        <v>0</v>
      </c>
      <c r="H196" s="272">
        <v>0</v>
      </c>
      <c r="I196" s="272">
        <v>0</v>
      </c>
      <c r="J196" s="272">
        <v>0</v>
      </c>
      <c r="K196" s="295">
        <v>0</v>
      </c>
      <c r="L196" s="272">
        <v>0</v>
      </c>
      <c r="M196" s="272">
        <v>0</v>
      </c>
      <c r="N196" s="272">
        <v>0</v>
      </c>
      <c r="O196" s="295">
        <v>0</v>
      </c>
      <c r="P196" s="272">
        <v>0</v>
      </c>
      <c r="Q196" s="272">
        <v>0</v>
      </c>
      <c r="R196" s="272">
        <v>0</v>
      </c>
      <c r="S196" s="295">
        <v>0</v>
      </c>
      <c r="T196" s="272">
        <v>0</v>
      </c>
      <c r="U196" s="272">
        <v>0</v>
      </c>
      <c r="V196" s="272">
        <v>0</v>
      </c>
      <c r="W196" s="295">
        <v>0</v>
      </c>
    </row>
    <row r="197" spans="1:23">
      <c r="A197" s="267"/>
      <c r="B197" s="267"/>
      <c r="C197" s="300"/>
      <c r="D197" s="266" t="s">
        <v>1153</v>
      </c>
      <c r="E197" s="266" t="s">
        <v>1155</v>
      </c>
      <c r="F197" s="266" t="s">
        <v>96</v>
      </c>
      <c r="G197" s="266">
        <v>0</v>
      </c>
      <c r="H197" s="272">
        <v>0</v>
      </c>
      <c r="I197" s="272">
        <v>0</v>
      </c>
      <c r="J197" s="272">
        <v>0</v>
      </c>
      <c r="K197" s="295">
        <v>0</v>
      </c>
      <c r="L197" s="272">
        <v>0</v>
      </c>
      <c r="M197" s="272">
        <v>0</v>
      </c>
      <c r="N197" s="272">
        <v>0</v>
      </c>
      <c r="O197" s="295">
        <v>0</v>
      </c>
      <c r="P197" s="272">
        <v>0</v>
      </c>
      <c r="Q197" s="272">
        <v>0</v>
      </c>
      <c r="R197" s="272">
        <v>0</v>
      </c>
      <c r="S197" s="295">
        <v>0</v>
      </c>
      <c r="T197" s="272">
        <v>0</v>
      </c>
      <c r="U197" s="272">
        <v>0</v>
      </c>
      <c r="V197" s="272">
        <v>0</v>
      </c>
      <c r="W197" s="295">
        <v>0</v>
      </c>
    </row>
    <row r="198" spans="1:23">
      <c r="A198" s="267"/>
      <c r="B198" s="267"/>
      <c r="C198" s="300"/>
      <c r="D198" s="266" t="s">
        <v>1154</v>
      </c>
      <c r="E198" s="266" t="s">
        <v>1156</v>
      </c>
      <c r="F198" s="266" t="s">
        <v>96</v>
      </c>
      <c r="G198" s="266">
        <v>0</v>
      </c>
      <c r="H198" s="272">
        <v>0</v>
      </c>
      <c r="I198" s="272">
        <v>0</v>
      </c>
      <c r="J198" s="272">
        <v>0</v>
      </c>
      <c r="K198" s="295">
        <v>0</v>
      </c>
      <c r="L198" s="272">
        <v>0</v>
      </c>
      <c r="M198" s="272">
        <v>0</v>
      </c>
      <c r="N198" s="272">
        <v>0</v>
      </c>
      <c r="O198" s="295">
        <v>0</v>
      </c>
      <c r="P198" s="272">
        <v>0</v>
      </c>
      <c r="Q198" s="272">
        <v>0</v>
      </c>
      <c r="R198" s="272">
        <v>0</v>
      </c>
      <c r="S198" s="295">
        <v>0</v>
      </c>
      <c r="T198" s="272">
        <v>0</v>
      </c>
      <c r="U198" s="272">
        <v>0</v>
      </c>
      <c r="V198" s="272">
        <v>0</v>
      </c>
      <c r="W198" s="295">
        <v>0</v>
      </c>
    </row>
    <row r="199" spans="1:23">
      <c r="A199" s="267"/>
      <c r="B199" s="267"/>
      <c r="C199" s="300"/>
      <c r="D199" s="266" t="s">
        <v>410</v>
      </c>
      <c r="E199" s="266" t="s">
        <v>168</v>
      </c>
      <c r="F199" s="266" t="s">
        <v>96</v>
      </c>
      <c r="G199" s="266">
        <v>0</v>
      </c>
      <c r="H199" s="272">
        <v>0</v>
      </c>
      <c r="I199" s="272">
        <v>0</v>
      </c>
      <c r="J199" s="272">
        <v>0</v>
      </c>
      <c r="K199" s="295">
        <v>0</v>
      </c>
      <c r="L199" s="272">
        <v>0</v>
      </c>
      <c r="M199" s="272">
        <v>0</v>
      </c>
      <c r="N199" s="272">
        <v>0</v>
      </c>
      <c r="O199" s="295">
        <v>0</v>
      </c>
      <c r="P199" s="272">
        <v>0</v>
      </c>
      <c r="Q199" s="272">
        <v>0</v>
      </c>
      <c r="R199" s="272">
        <v>0</v>
      </c>
      <c r="S199" s="295">
        <v>0</v>
      </c>
      <c r="T199" s="272">
        <v>0</v>
      </c>
      <c r="U199" s="272">
        <v>0</v>
      </c>
      <c r="V199" s="272">
        <v>0</v>
      </c>
      <c r="W199" s="295">
        <v>0</v>
      </c>
    </row>
    <row r="200" spans="1:23">
      <c r="A200" s="267"/>
      <c r="B200" s="267"/>
      <c r="C200" s="300"/>
      <c r="D200" s="266" t="s">
        <v>658</v>
      </c>
      <c r="E200" s="266" t="s">
        <v>162</v>
      </c>
      <c r="F200" s="266" t="s">
        <v>96</v>
      </c>
      <c r="G200" s="266">
        <v>0</v>
      </c>
      <c r="H200" s="272">
        <v>0</v>
      </c>
      <c r="I200" s="272">
        <v>0</v>
      </c>
      <c r="J200" s="272">
        <v>0</v>
      </c>
      <c r="K200" s="295">
        <v>0</v>
      </c>
      <c r="L200" s="272">
        <v>0</v>
      </c>
      <c r="M200" s="272">
        <v>0</v>
      </c>
      <c r="N200" s="272">
        <v>0</v>
      </c>
      <c r="O200" s="295">
        <v>0</v>
      </c>
      <c r="P200" s="272">
        <v>0</v>
      </c>
      <c r="Q200" s="272">
        <v>0</v>
      </c>
      <c r="R200" s="272">
        <v>0</v>
      </c>
      <c r="S200" s="295">
        <v>0</v>
      </c>
      <c r="T200" s="272">
        <v>0</v>
      </c>
      <c r="U200" s="272">
        <v>0</v>
      </c>
      <c r="V200" s="272">
        <v>0</v>
      </c>
      <c r="W200" s="295">
        <v>0</v>
      </c>
    </row>
    <row r="201" spans="1:23">
      <c r="A201" s="267"/>
      <c r="B201" s="267"/>
      <c r="C201" s="300"/>
      <c r="D201" s="266" t="s">
        <v>628</v>
      </c>
      <c r="E201" s="266" t="s">
        <v>170</v>
      </c>
      <c r="F201" s="266" t="s">
        <v>96</v>
      </c>
      <c r="G201" s="266">
        <v>0</v>
      </c>
      <c r="H201" s="272">
        <v>0</v>
      </c>
      <c r="I201" s="272">
        <v>0</v>
      </c>
      <c r="J201" s="272">
        <v>0</v>
      </c>
      <c r="K201" s="295">
        <v>0</v>
      </c>
      <c r="L201" s="272">
        <v>0</v>
      </c>
      <c r="M201" s="272">
        <v>0</v>
      </c>
      <c r="N201" s="272">
        <v>0</v>
      </c>
      <c r="O201" s="295">
        <v>0</v>
      </c>
      <c r="P201" s="272">
        <v>0</v>
      </c>
      <c r="Q201" s="272">
        <v>0</v>
      </c>
      <c r="R201" s="272">
        <v>0</v>
      </c>
      <c r="S201" s="295">
        <v>0</v>
      </c>
      <c r="T201" s="272">
        <v>0</v>
      </c>
      <c r="U201" s="272">
        <v>0</v>
      </c>
      <c r="V201" s="272">
        <v>0</v>
      </c>
      <c r="W201" s="295">
        <v>0</v>
      </c>
    </row>
    <row r="202" spans="1:23">
      <c r="A202" s="267"/>
      <c r="B202" s="267"/>
      <c r="C202" s="300"/>
      <c r="D202" s="266" t="s">
        <v>405</v>
      </c>
      <c r="E202" s="266" t="s">
        <v>164</v>
      </c>
      <c r="F202" s="266" t="s">
        <v>96</v>
      </c>
      <c r="G202" s="266">
        <v>0</v>
      </c>
      <c r="H202" s="272">
        <v>0</v>
      </c>
      <c r="I202" s="272">
        <v>0</v>
      </c>
      <c r="J202" s="272">
        <v>0</v>
      </c>
      <c r="K202" s="295">
        <v>0</v>
      </c>
      <c r="L202" s="272">
        <v>0</v>
      </c>
      <c r="M202" s="272">
        <v>0</v>
      </c>
      <c r="N202" s="272">
        <v>0</v>
      </c>
      <c r="O202" s="295">
        <v>0</v>
      </c>
      <c r="P202" s="272">
        <v>0</v>
      </c>
      <c r="Q202" s="272">
        <v>0</v>
      </c>
      <c r="R202" s="272">
        <v>0</v>
      </c>
      <c r="S202" s="295">
        <v>0</v>
      </c>
      <c r="T202" s="272">
        <v>0</v>
      </c>
      <c r="U202" s="272">
        <v>0</v>
      </c>
      <c r="V202" s="272">
        <v>0</v>
      </c>
      <c r="W202" s="295">
        <v>0</v>
      </c>
    </row>
    <row r="203" spans="1:23">
      <c r="A203" s="267"/>
      <c r="B203" s="267"/>
      <c r="C203" s="300"/>
      <c r="D203" s="266" t="s">
        <v>694</v>
      </c>
      <c r="E203" s="266" t="s">
        <v>722</v>
      </c>
      <c r="F203" s="266" t="s">
        <v>96</v>
      </c>
      <c r="G203" s="266">
        <v>0</v>
      </c>
      <c r="H203" s="272">
        <v>0</v>
      </c>
      <c r="I203" s="272">
        <v>0</v>
      </c>
      <c r="J203" s="272">
        <v>0</v>
      </c>
      <c r="K203" s="295">
        <v>0</v>
      </c>
      <c r="L203" s="272">
        <v>0</v>
      </c>
      <c r="M203" s="272">
        <v>0</v>
      </c>
      <c r="N203" s="272">
        <v>0</v>
      </c>
      <c r="O203" s="295">
        <v>0</v>
      </c>
      <c r="P203" s="272">
        <v>0</v>
      </c>
      <c r="Q203" s="272">
        <v>0</v>
      </c>
      <c r="R203" s="272">
        <v>0</v>
      </c>
      <c r="S203" s="295">
        <v>0</v>
      </c>
      <c r="T203" s="272">
        <v>0</v>
      </c>
      <c r="U203" s="272">
        <v>0</v>
      </c>
      <c r="V203" s="272">
        <v>0</v>
      </c>
      <c r="W203" s="295">
        <v>0</v>
      </c>
    </row>
    <row r="204" spans="1:23">
      <c r="A204" s="267"/>
      <c r="B204" s="267"/>
      <c r="C204" s="300"/>
      <c r="D204" s="266" t="s">
        <v>1041</v>
      </c>
      <c r="E204" s="266" t="s">
        <v>1054</v>
      </c>
      <c r="F204" s="266" t="s">
        <v>96</v>
      </c>
      <c r="G204" s="266">
        <v>0</v>
      </c>
      <c r="H204" s="272">
        <v>0</v>
      </c>
      <c r="I204" s="272">
        <v>0</v>
      </c>
      <c r="J204" s="272">
        <v>0</v>
      </c>
      <c r="K204" s="295">
        <v>0</v>
      </c>
      <c r="L204" s="272">
        <v>0</v>
      </c>
      <c r="M204" s="272">
        <v>0</v>
      </c>
      <c r="N204" s="272">
        <v>0</v>
      </c>
      <c r="O204" s="295">
        <v>0</v>
      </c>
      <c r="P204" s="272">
        <v>0</v>
      </c>
      <c r="Q204" s="272">
        <v>0</v>
      </c>
      <c r="R204" s="272">
        <v>0</v>
      </c>
      <c r="S204" s="295">
        <v>0</v>
      </c>
      <c r="T204" s="272">
        <v>0</v>
      </c>
      <c r="U204" s="272">
        <v>0</v>
      </c>
      <c r="V204" s="272">
        <v>0</v>
      </c>
      <c r="W204" s="295">
        <v>0</v>
      </c>
    </row>
    <row r="205" spans="1:23">
      <c r="A205" s="267"/>
      <c r="B205" s="267"/>
      <c r="C205" s="300"/>
      <c r="D205" s="266" t="s">
        <v>1044</v>
      </c>
      <c r="E205" s="266" t="s">
        <v>1055</v>
      </c>
      <c r="F205" s="266" t="s">
        <v>96</v>
      </c>
      <c r="G205" s="266">
        <v>0</v>
      </c>
      <c r="H205" s="272">
        <v>0</v>
      </c>
      <c r="I205" s="272">
        <v>0</v>
      </c>
      <c r="J205" s="272">
        <v>0</v>
      </c>
      <c r="K205" s="295">
        <v>0</v>
      </c>
      <c r="L205" s="272">
        <v>0</v>
      </c>
      <c r="M205" s="272">
        <v>0</v>
      </c>
      <c r="N205" s="272">
        <v>0</v>
      </c>
      <c r="O205" s="295">
        <v>0</v>
      </c>
      <c r="P205" s="272">
        <v>0</v>
      </c>
      <c r="Q205" s="272">
        <v>0</v>
      </c>
      <c r="R205" s="272">
        <v>0</v>
      </c>
      <c r="S205" s="295">
        <v>0</v>
      </c>
      <c r="T205" s="272">
        <v>0</v>
      </c>
      <c r="U205" s="272">
        <v>0</v>
      </c>
      <c r="V205" s="272">
        <v>0</v>
      </c>
      <c r="W205" s="295">
        <v>0</v>
      </c>
    </row>
    <row r="206" spans="1:23">
      <c r="A206" s="267"/>
      <c r="B206" s="267"/>
      <c r="C206" s="300"/>
      <c r="D206" s="266" t="s">
        <v>406</v>
      </c>
      <c r="E206" s="266" t="s">
        <v>167</v>
      </c>
      <c r="F206" s="266" t="s">
        <v>96</v>
      </c>
      <c r="G206" s="266">
        <v>0</v>
      </c>
      <c r="H206" s="272">
        <v>0</v>
      </c>
      <c r="I206" s="272">
        <v>0</v>
      </c>
      <c r="J206" s="272">
        <v>0</v>
      </c>
      <c r="K206" s="295">
        <v>0</v>
      </c>
      <c r="L206" s="272">
        <v>0</v>
      </c>
      <c r="M206" s="272">
        <v>0</v>
      </c>
      <c r="N206" s="272">
        <v>0</v>
      </c>
      <c r="O206" s="295">
        <v>0</v>
      </c>
      <c r="P206" s="272">
        <v>0</v>
      </c>
      <c r="Q206" s="272">
        <v>0</v>
      </c>
      <c r="R206" s="272">
        <v>0</v>
      </c>
      <c r="S206" s="295">
        <v>0</v>
      </c>
      <c r="T206" s="272">
        <v>0</v>
      </c>
      <c r="U206" s="272">
        <v>0</v>
      </c>
      <c r="V206" s="272">
        <v>0</v>
      </c>
      <c r="W206" s="295">
        <v>0</v>
      </c>
    </row>
    <row r="207" spans="1:23">
      <c r="A207" s="267"/>
      <c r="B207" s="267"/>
      <c r="C207" s="300"/>
      <c r="D207" s="266" t="s">
        <v>657</v>
      </c>
      <c r="E207" s="266" t="s">
        <v>161</v>
      </c>
      <c r="F207" s="266" t="s">
        <v>96</v>
      </c>
      <c r="G207" s="266">
        <v>0</v>
      </c>
      <c r="H207" s="272">
        <v>0</v>
      </c>
      <c r="I207" s="272">
        <v>0</v>
      </c>
      <c r="J207" s="272">
        <v>0</v>
      </c>
      <c r="K207" s="295">
        <v>0</v>
      </c>
      <c r="L207" s="272">
        <v>0</v>
      </c>
      <c r="M207" s="272">
        <v>0</v>
      </c>
      <c r="N207" s="272">
        <v>0</v>
      </c>
      <c r="O207" s="295">
        <v>0</v>
      </c>
      <c r="P207" s="272">
        <v>0</v>
      </c>
      <c r="Q207" s="272">
        <v>0</v>
      </c>
      <c r="R207" s="272">
        <v>0</v>
      </c>
      <c r="S207" s="295">
        <v>0</v>
      </c>
      <c r="T207" s="272">
        <v>0</v>
      </c>
      <c r="U207" s="272">
        <v>0</v>
      </c>
      <c r="V207" s="272">
        <v>0</v>
      </c>
      <c r="W207" s="295">
        <v>0</v>
      </c>
    </row>
    <row r="208" spans="1:23">
      <c r="A208" s="267"/>
      <c r="B208" s="265" t="s">
        <v>103</v>
      </c>
      <c r="C208" s="268"/>
      <c r="D208" s="268"/>
      <c r="E208" s="268"/>
      <c r="F208" s="268"/>
      <c r="G208" s="268"/>
      <c r="H208" s="273">
        <v>0</v>
      </c>
      <c r="I208" s="273">
        <v>0</v>
      </c>
      <c r="J208" s="273">
        <v>0</v>
      </c>
      <c r="K208" s="273">
        <v>0</v>
      </c>
      <c r="L208" s="273">
        <v>0</v>
      </c>
      <c r="M208" s="273">
        <v>0</v>
      </c>
      <c r="N208" s="273">
        <v>0</v>
      </c>
      <c r="O208" s="273">
        <v>0</v>
      </c>
      <c r="P208" s="273">
        <v>0</v>
      </c>
      <c r="Q208" s="273">
        <v>0</v>
      </c>
      <c r="R208" s="273">
        <v>0</v>
      </c>
      <c r="S208" s="273">
        <v>0</v>
      </c>
      <c r="T208" s="273">
        <v>0</v>
      </c>
      <c r="U208" s="273">
        <v>0</v>
      </c>
      <c r="V208" s="273">
        <v>0</v>
      </c>
      <c r="W208" s="273">
        <v>0</v>
      </c>
    </row>
    <row r="209" spans="1:23">
      <c r="A209" s="267"/>
      <c r="B209" s="260" t="s">
        <v>72</v>
      </c>
      <c r="C209" s="266" t="s">
        <v>172</v>
      </c>
      <c r="D209" s="266" t="s">
        <v>73</v>
      </c>
      <c r="E209" s="266" t="s">
        <v>173</v>
      </c>
      <c r="F209" s="266" t="s">
        <v>96</v>
      </c>
      <c r="G209" s="266">
        <v>0</v>
      </c>
      <c r="H209" s="272">
        <v>0</v>
      </c>
      <c r="I209" s="272">
        <v>0</v>
      </c>
      <c r="J209" s="272">
        <v>0</v>
      </c>
      <c r="K209" s="295">
        <v>0</v>
      </c>
      <c r="L209" s="272">
        <v>0</v>
      </c>
      <c r="M209" s="272">
        <v>0</v>
      </c>
      <c r="N209" s="272">
        <v>0</v>
      </c>
      <c r="O209" s="295">
        <v>0</v>
      </c>
      <c r="P209" s="272">
        <v>0</v>
      </c>
      <c r="Q209" s="272">
        <v>0</v>
      </c>
      <c r="R209" s="272">
        <v>0</v>
      </c>
      <c r="S209" s="295">
        <v>0</v>
      </c>
      <c r="T209" s="272">
        <v>0</v>
      </c>
      <c r="U209" s="272">
        <v>0</v>
      </c>
      <c r="V209" s="272">
        <v>0</v>
      </c>
      <c r="W209" s="295">
        <v>0</v>
      </c>
    </row>
    <row r="210" spans="1:23">
      <c r="A210" s="267"/>
      <c r="B210" s="267"/>
      <c r="C210" s="300"/>
      <c r="D210" s="266" t="s">
        <v>411</v>
      </c>
      <c r="E210" s="266" t="s">
        <v>174</v>
      </c>
      <c r="F210" s="266" t="s">
        <v>96</v>
      </c>
      <c r="G210" s="266">
        <v>0</v>
      </c>
      <c r="H210" s="272">
        <v>0</v>
      </c>
      <c r="I210" s="272">
        <v>0</v>
      </c>
      <c r="J210" s="272">
        <v>0</v>
      </c>
      <c r="K210" s="295">
        <v>0</v>
      </c>
      <c r="L210" s="272">
        <v>0</v>
      </c>
      <c r="M210" s="272">
        <v>0</v>
      </c>
      <c r="N210" s="272">
        <v>0</v>
      </c>
      <c r="O210" s="295">
        <v>0</v>
      </c>
      <c r="P210" s="272">
        <v>0</v>
      </c>
      <c r="Q210" s="272">
        <v>0</v>
      </c>
      <c r="R210" s="272">
        <v>0</v>
      </c>
      <c r="S210" s="295">
        <v>0</v>
      </c>
      <c r="T210" s="272">
        <v>0</v>
      </c>
      <c r="U210" s="272">
        <v>0</v>
      </c>
      <c r="V210" s="272">
        <v>0</v>
      </c>
      <c r="W210" s="295">
        <v>0</v>
      </c>
    </row>
    <row r="211" spans="1:23">
      <c r="A211" s="267"/>
      <c r="B211" s="267"/>
      <c r="C211" s="300"/>
      <c r="D211" s="266" t="s">
        <v>74</v>
      </c>
      <c r="E211" s="266" t="s">
        <v>175</v>
      </c>
      <c r="F211" s="266" t="s">
        <v>96</v>
      </c>
      <c r="G211" s="266">
        <v>0</v>
      </c>
      <c r="H211" s="272">
        <v>0</v>
      </c>
      <c r="I211" s="272">
        <v>0</v>
      </c>
      <c r="J211" s="272">
        <v>0</v>
      </c>
      <c r="K211" s="295">
        <v>0</v>
      </c>
      <c r="L211" s="272">
        <v>0</v>
      </c>
      <c r="M211" s="272">
        <v>0</v>
      </c>
      <c r="N211" s="272">
        <v>0</v>
      </c>
      <c r="O211" s="295">
        <v>0</v>
      </c>
      <c r="P211" s="272">
        <v>0</v>
      </c>
      <c r="Q211" s="272">
        <v>0</v>
      </c>
      <c r="R211" s="272">
        <v>0</v>
      </c>
      <c r="S211" s="295">
        <v>0</v>
      </c>
      <c r="T211" s="272">
        <v>0</v>
      </c>
      <c r="U211" s="272">
        <v>0</v>
      </c>
      <c r="V211" s="272">
        <v>0</v>
      </c>
      <c r="W211" s="295">
        <v>0</v>
      </c>
    </row>
    <row r="212" spans="1:23">
      <c r="A212" s="267"/>
      <c r="B212" s="267"/>
      <c r="C212" s="300"/>
      <c r="D212" s="266" t="s">
        <v>104</v>
      </c>
      <c r="E212" s="266" t="s">
        <v>784</v>
      </c>
      <c r="F212" s="266" t="s">
        <v>96</v>
      </c>
      <c r="G212" s="266">
        <v>0</v>
      </c>
      <c r="H212" s="272">
        <v>0</v>
      </c>
      <c r="I212" s="272">
        <v>0</v>
      </c>
      <c r="J212" s="272">
        <v>0</v>
      </c>
      <c r="K212" s="295">
        <v>0</v>
      </c>
      <c r="L212" s="272">
        <v>0</v>
      </c>
      <c r="M212" s="272">
        <v>0</v>
      </c>
      <c r="N212" s="272">
        <v>0</v>
      </c>
      <c r="O212" s="295">
        <v>0</v>
      </c>
      <c r="P212" s="272">
        <v>0</v>
      </c>
      <c r="Q212" s="272">
        <v>0</v>
      </c>
      <c r="R212" s="272">
        <v>0</v>
      </c>
      <c r="S212" s="295">
        <v>0</v>
      </c>
      <c r="T212" s="272">
        <v>0</v>
      </c>
      <c r="U212" s="272">
        <v>0</v>
      </c>
      <c r="V212" s="272">
        <v>0</v>
      </c>
      <c r="W212" s="295">
        <v>0</v>
      </c>
    </row>
    <row r="213" spans="1:23">
      <c r="A213" s="267"/>
      <c r="B213" s="267"/>
      <c r="C213" s="300"/>
      <c r="D213" s="266" t="s">
        <v>19</v>
      </c>
      <c r="E213" s="266" t="s">
        <v>176</v>
      </c>
      <c r="F213" s="266" t="s">
        <v>96</v>
      </c>
      <c r="G213" s="266">
        <v>0</v>
      </c>
      <c r="H213" s="272">
        <v>0</v>
      </c>
      <c r="I213" s="272">
        <v>0</v>
      </c>
      <c r="J213" s="272">
        <v>0</v>
      </c>
      <c r="K213" s="295">
        <v>0</v>
      </c>
      <c r="L213" s="272">
        <v>0</v>
      </c>
      <c r="M213" s="272">
        <v>0</v>
      </c>
      <c r="N213" s="272">
        <v>0</v>
      </c>
      <c r="O213" s="295">
        <v>0</v>
      </c>
      <c r="P213" s="272">
        <v>0</v>
      </c>
      <c r="Q213" s="272">
        <v>0</v>
      </c>
      <c r="R213" s="272">
        <v>0</v>
      </c>
      <c r="S213" s="295">
        <v>0</v>
      </c>
      <c r="T213" s="272">
        <v>0</v>
      </c>
      <c r="U213" s="272">
        <v>0</v>
      </c>
      <c r="V213" s="272">
        <v>0</v>
      </c>
      <c r="W213" s="295">
        <v>0</v>
      </c>
    </row>
    <row r="214" spans="1:23">
      <c r="A214" s="267"/>
      <c r="B214" s="267"/>
      <c r="C214" s="300"/>
      <c r="D214" s="266" t="s">
        <v>493</v>
      </c>
      <c r="E214" s="266" t="s">
        <v>785</v>
      </c>
      <c r="F214" s="266" t="s">
        <v>96</v>
      </c>
      <c r="G214" s="266">
        <v>0</v>
      </c>
      <c r="H214" s="272">
        <v>0</v>
      </c>
      <c r="I214" s="272">
        <v>0</v>
      </c>
      <c r="J214" s="272">
        <v>0</v>
      </c>
      <c r="K214" s="295">
        <v>0</v>
      </c>
      <c r="L214" s="272">
        <v>0</v>
      </c>
      <c r="M214" s="272">
        <v>0</v>
      </c>
      <c r="N214" s="272">
        <v>0</v>
      </c>
      <c r="O214" s="295">
        <v>0</v>
      </c>
      <c r="P214" s="272">
        <v>0</v>
      </c>
      <c r="Q214" s="272">
        <v>0</v>
      </c>
      <c r="R214" s="272">
        <v>0</v>
      </c>
      <c r="S214" s="295">
        <v>0</v>
      </c>
      <c r="T214" s="272">
        <v>0</v>
      </c>
      <c r="U214" s="272">
        <v>0</v>
      </c>
      <c r="V214" s="272">
        <v>0</v>
      </c>
      <c r="W214" s="295">
        <v>0</v>
      </c>
    </row>
    <row r="215" spans="1:23">
      <c r="A215" s="267"/>
      <c r="B215" s="267"/>
      <c r="C215" s="300"/>
      <c r="D215" s="266" t="s">
        <v>494</v>
      </c>
      <c r="E215" s="266" t="s">
        <v>786</v>
      </c>
      <c r="F215" s="266" t="s">
        <v>96</v>
      </c>
      <c r="G215" s="266">
        <v>0</v>
      </c>
      <c r="H215" s="272">
        <v>0</v>
      </c>
      <c r="I215" s="272">
        <v>0</v>
      </c>
      <c r="J215" s="272">
        <v>0</v>
      </c>
      <c r="K215" s="295">
        <v>0</v>
      </c>
      <c r="L215" s="272">
        <v>0</v>
      </c>
      <c r="M215" s="272">
        <v>0</v>
      </c>
      <c r="N215" s="272">
        <v>0</v>
      </c>
      <c r="O215" s="295">
        <v>0</v>
      </c>
      <c r="P215" s="272">
        <v>0</v>
      </c>
      <c r="Q215" s="272">
        <v>0</v>
      </c>
      <c r="R215" s="272">
        <v>0</v>
      </c>
      <c r="S215" s="295">
        <v>0</v>
      </c>
      <c r="T215" s="272">
        <v>0</v>
      </c>
      <c r="U215" s="272">
        <v>0</v>
      </c>
      <c r="V215" s="272">
        <v>0</v>
      </c>
      <c r="W215" s="295">
        <v>0</v>
      </c>
    </row>
    <row r="216" spans="1:23">
      <c r="A216" s="267"/>
      <c r="B216" s="267"/>
      <c r="C216" s="300"/>
      <c r="D216" s="266" t="s">
        <v>14</v>
      </c>
      <c r="E216" s="266" t="s">
        <v>188</v>
      </c>
      <c r="F216" s="266" t="s">
        <v>96</v>
      </c>
      <c r="G216" s="266">
        <v>0</v>
      </c>
      <c r="H216" s="272">
        <v>0</v>
      </c>
      <c r="I216" s="272">
        <v>0</v>
      </c>
      <c r="J216" s="272">
        <v>0</v>
      </c>
      <c r="K216" s="295">
        <v>0</v>
      </c>
      <c r="L216" s="272">
        <v>0</v>
      </c>
      <c r="M216" s="272">
        <v>0</v>
      </c>
      <c r="N216" s="272">
        <v>0</v>
      </c>
      <c r="O216" s="295">
        <v>0</v>
      </c>
      <c r="P216" s="272">
        <v>0</v>
      </c>
      <c r="Q216" s="272">
        <v>0</v>
      </c>
      <c r="R216" s="272">
        <v>0</v>
      </c>
      <c r="S216" s="295">
        <v>0</v>
      </c>
      <c r="T216" s="272">
        <v>0</v>
      </c>
      <c r="U216" s="272">
        <v>0</v>
      </c>
      <c r="V216" s="272">
        <v>0</v>
      </c>
      <c r="W216" s="295">
        <v>0</v>
      </c>
    </row>
    <row r="217" spans="1:23">
      <c r="A217" s="267"/>
      <c r="B217" s="265" t="s">
        <v>841</v>
      </c>
      <c r="C217" s="268"/>
      <c r="D217" s="268"/>
      <c r="E217" s="268"/>
      <c r="F217" s="268"/>
      <c r="G217" s="268"/>
      <c r="H217" s="273">
        <v>0</v>
      </c>
      <c r="I217" s="273">
        <v>0</v>
      </c>
      <c r="J217" s="273">
        <v>0</v>
      </c>
      <c r="K217" s="273">
        <v>0</v>
      </c>
      <c r="L217" s="273">
        <v>0</v>
      </c>
      <c r="M217" s="273">
        <v>0</v>
      </c>
      <c r="N217" s="273">
        <v>0</v>
      </c>
      <c r="O217" s="273">
        <v>0</v>
      </c>
      <c r="P217" s="273">
        <v>0</v>
      </c>
      <c r="Q217" s="273">
        <v>0</v>
      </c>
      <c r="R217" s="273">
        <v>0</v>
      </c>
      <c r="S217" s="273">
        <v>0</v>
      </c>
      <c r="T217" s="273">
        <v>0</v>
      </c>
      <c r="U217" s="273">
        <v>0</v>
      </c>
      <c r="V217" s="273">
        <v>0</v>
      </c>
      <c r="W217" s="273">
        <v>0</v>
      </c>
    </row>
    <row r="218" spans="1:23">
      <c r="A218" s="267"/>
      <c r="B218" s="260" t="s">
        <v>90</v>
      </c>
      <c r="C218" s="266" t="s">
        <v>178</v>
      </c>
      <c r="D218" s="266" t="s">
        <v>96</v>
      </c>
      <c r="E218" s="266">
        <v>0</v>
      </c>
      <c r="F218" s="266" t="s">
        <v>96</v>
      </c>
      <c r="G218" s="266">
        <v>0</v>
      </c>
      <c r="H218" s="272">
        <v>0</v>
      </c>
      <c r="I218" s="272">
        <v>0</v>
      </c>
      <c r="J218" s="272">
        <v>0</v>
      </c>
      <c r="K218" s="295">
        <v>0</v>
      </c>
      <c r="L218" s="272">
        <v>0</v>
      </c>
      <c r="M218" s="272">
        <v>0</v>
      </c>
      <c r="N218" s="272">
        <v>0</v>
      </c>
      <c r="O218" s="295">
        <v>0</v>
      </c>
      <c r="P218" s="272">
        <v>0</v>
      </c>
      <c r="Q218" s="272">
        <v>0</v>
      </c>
      <c r="R218" s="272">
        <v>0</v>
      </c>
      <c r="S218" s="295">
        <v>0</v>
      </c>
      <c r="T218" s="272">
        <v>0</v>
      </c>
      <c r="U218" s="272">
        <v>0</v>
      </c>
      <c r="V218" s="272">
        <v>0</v>
      </c>
      <c r="W218" s="295">
        <v>0</v>
      </c>
    </row>
    <row r="219" spans="1:23" ht="31.5">
      <c r="A219" s="267"/>
      <c r="B219" s="265" t="s">
        <v>842</v>
      </c>
      <c r="C219" s="268"/>
      <c r="D219" s="268"/>
      <c r="E219" s="268"/>
      <c r="F219" s="268"/>
      <c r="G219" s="268"/>
      <c r="H219" s="273">
        <v>0</v>
      </c>
      <c r="I219" s="273">
        <v>0</v>
      </c>
      <c r="J219" s="273">
        <v>0</v>
      </c>
      <c r="K219" s="273">
        <v>0</v>
      </c>
      <c r="L219" s="273">
        <v>0</v>
      </c>
      <c r="M219" s="273">
        <v>0</v>
      </c>
      <c r="N219" s="273">
        <v>0</v>
      </c>
      <c r="O219" s="273">
        <v>0</v>
      </c>
      <c r="P219" s="273">
        <v>0</v>
      </c>
      <c r="Q219" s="273">
        <v>0</v>
      </c>
      <c r="R219" s="273">
        <v>0</v>
      </c>
      <c r="S219" s="273">
        <v>0</v>
      </c>
      <c r="T219" s="273">
        <v>0</v>
      </c>
      <c r="U219" s="273">
        <v>0</v>
      </c>
      <c r="V219" s="273">
        <v>0</v>
      </c>
      <c r="W219" s="273">
        <v>0</v>
      </c>
    </row>
    <row r="220" spans="1:23">
      <c r="A220" s="267"/>
      <c r="B220" s="266" t="s">
        <v>1083</v>
      </c>
      <c r="C220" s="266" t="s">
        <v>1105</v>
      </c>
      <c r="D220" s="266" t="s">
        <v>1084</v>
      </c>
      <c r="E220" s="266" t="s">
        <v>1106</v>
      </c>
      <c r="F220" s="266" t="s">
        <v>96</v>
      </c>
      <c r="G220" s="266">
        <v>0</v>
      </c>
      <c r="H220" s="272">
        <v>0</v>
      </c>
      <c r="I220" s="272">
        <v>0</v>
      </c>
      <c r="J220" s="272">
        <v>0</v>
      </c>
      <c r="K220" s="295">
        <v>0</v>
      </c>
      <c r="L220" s="272">
        <v>0</v>
      </c>
      <c r="M220" s="272">
        <v>0</v>
      </c>
      <c r="N220" s="272">
        <v>0</v>
      </c>
      <c r="O220" s="295">
        <v>0</v>
      </c>
      <c r="P220" s="272">
        <v>0</v>
      </c>
      <c r="Q220" s="272">
        <v>0</v>
      </c>
      <c r="R220" s="272">
        <v>0</v>
      </c>
      <c r="S220" s="295">
        <v>0</v>
      </c>
      <c r="T220" s="272">
        <v>0</v>
      </c>
      <c r="U220" s="272">
        <v>0</v>
      </c>
      <c r="V220" s="272">
        <v>0</v>
      </c>
      <c r="W220" s="295">
        <v>0</v>
      </c>
    </row>
    <row r="221" spans="1:23">
      <c r="A221" s="267"/>
      <c r="B221" s="300"/>
      <c r="C221" s="300"/>
      <c r="D221" s="266" t="s">
        <v>1085</v>
      </c>
      <c r="E221" s="266" t="s">
        <v>1107</v>
      </c>
      <c r="F221" s="266" t="s">
        <v>96</v>
      </c>
      <c r="G221" s="266">
        <v>0</v>
      </c>
      <c r="H221" s="272">
        <v>0</v>
      </c>
      <c r="I221" s="272">
        <v>0</v>
      </c>
      <c r="J221" s="272">
        <v>0</v>
      </c>
      <c r="K221" s="295">
        <v>0</v>
      </c>
      <c r="L221" s="272">
        <v>0</v>
      </c>
      <c r="M221" s="272">
        <v>0</v>
      </c>
      <c r="N221" s="272">
        <v>0</v>
      </c>
      <c r="O221" s="295">
        <v>0</v>
      </c>
      <c r="P221" s="272">
        <v>0</v>
      </c>
      <c r="Q221" s="272">
        <v>0</v>
      </c>
      <c r="R221" s="272">
        <v>0</v>
      </c>
      <c r="S221" s="295">
        <v>0</v>
      </c>
      <c r="T221" s="272">
        <v>0</v>
      </c>
      <c r="U221" s="272">
        <v>0</v>
      </c>
      <c r="V221" s="272">
        <v>0</v>
      </c>
      <c r="W221" s="295">
        <v>0</v>
      </c>
    </row>
    <row r="222" spans="1:23">
      <c r="A222" s="267"/>
      <c r="B222" s="299" t="s">
        <v>1138</v>
      </c>
      <c r="C222" s="269"/>
      <c r="D222" s="269"/>
      <c r="E222" s="269"/>
      <c r="F222" s="269"/>
      <c r="G222" s="269"/>
      <c r="H222" s="273">
        <v>0</v>
      </c>
      <c r="I222" s="273">
        <v>0</v>
      </c>
      <c r="J222" s="273">
        <v>0</v>
      </c>
      <c r="K222" s="273">
        <v>0</v>
      </c>
      <c r="L222" s="273">
        <v>0</v>
      </c>
      <c r="M222" s="273">
        <v>0</v>
      </c>
      <c r="N222" s="273">
        <v>0</v>
      </c>
      <c r="O222" s="273">
        <v>0</v>
      </c>
      <c r="P222" s="273">
        <v>0</v>
      </c>
      <c r="Q222" s="273">
        <v>0</v>
      </c>
      <c r="R222" s="273">
        <v>0</v>
      </c>
      <c r="S222" s="273">
        <v>0</v>
      </c>
      <c r="T222" s="273">
        <v>0</v>
      </c>
      <c r="U222" s="273">
        <v>0</v>
      </c>
      <c r="V222" s="273">
        <v>0</v>
      </c>
      <c r="W222" s="273">
        <v>0</v>
      </c>
    </row>
    <row r="223" spans="1:23">
      <c r="A223" s="267"/>
      <c r="B223" s="260" t="s">
        <v>9</v>
      </c>
      <c r="C223" s="266" t="s">
        <v>181</v>
      </c>
      <c r="D223" s="266" t="s">
        <v>86</v>
      </c>
      <c r="E223" s="266" t="s">
        <v>780</v>
      </c>
      <c r="F223" s="266" t="s">
        <v>278</v>
      </c>
      <c r="G223" s="266" t="s">
        <v>183</v>
      </c>
      <c r="H223" s="272">
        <v>0</v>
      </c>
      <c r="I223" s="272">
        <v>0</v>
      </c>
      <c r="J223" s="272">
        <v>0</v>
      </c>
      <c r="K223" s="295">
        <v>0</v>
      </c>
      <c r="L223" s="272">
        <v>0</v>
      </c>
      <c r="M223" s="272">
        <v>0</v>
      </c>
      <c r="N223" s="272">
        <v>0</v>
      </c>
      <c r="O223" s="295">
        <v>0</v>
      </c>
      <c r="P223" s="272">
        <v>0</v>
      </c>
      <c r="Q223" s="272">
        <v>0</v>
      </c>
      <c r="R223" s="272">
        <v>0</v>
      </c>
      <c r="S223" s="295">
        <v>0</v>
      </c>
      <c r="T223" s="272">
        <v>0</v>
      </c>
      <c r="U223" s="272">
        <v>0</v>
      </c>
      <c r="V223" s="272">
        <v>0</v>
      </c>
      <c r="W223" s="295">
        <v>0</v>
      </c>
    </row>
    <row r="224" spans="1:23">
      <c r="A224" s="267"/>
      <c r="B224" s="267"/>
      <c r="C224" s="300"/>
      <c r="D224" s="300"/>
      <c r="E224" s="300"/>
      <c r="F224" s="266" t="s">
        <v>892</v>
      </c>
      <c r="G224" s="266" t="s">
        <v>893</v>
      </c>
      <c r="H224" s="272">
        <v>0</v>
      </c>
      <c r="I224" s="272">
        <v>0</v>
      </c>
      <c r="J224" s="272">
        <v>0</v>
      </c>
      <c r="K224" s="295">
        <v>0</v>
      </c>
      <c r="L224" s="272">
        <v>0</v>
      </c>
      <c r="M224" s="272">
        <v>0</v>
      </c>
      <c r="N224" s="272">
        <v>0</v>
      </c>
      <c r="O224" s="295">
        <v>0</v>
      </c>
      <c r="P224" s="272">
        <v>0</v>
      </c>
      <c r="Q224" s="272">
        <v>0</v>
      </c>
      <c r="R224" s="272">
        <v>0</v>
      </c>
      <c r="S224" s="295">
        <v>0</v>
      </c>
      <c r="T224" s="272">
        <v>0</v>
      </c>
      <c r="U224" s="272">
        <v>0</v>
      </c>
      <c r="V224" s="272">
        <v>0</v>
      </c>
      <c r="W224" s="295">
        <v>0</v>
      </c>
    </row>
    <row r="225" spans="1:23">
      <c r="A225" s="267"/>
      <c r="B225" s="267"/>
      <c r="C225" s="300"/>
      <c r="D225" s="300"/>
      <c r="E225" s="300"/>
      <c r="F225" s="266" t="s">
        <v>10</v>
      </c>
      <c r="G225" s="266" t="s">
        <v>182</v>
      </c>
      <c r="H225" s="272">
        <v>0</v>
      </c>
      <c r="I225" s="272">
        <v>0</v>
      </c>
      <c r="J225" s="272">
        <v>0</v>
      </c>
      <c r="K225" s="295">
        <v>0</v>
      </c>
      <c r="L225" s="272">
        <v>0</v>
      </c>
      <c r="M225" s="272">
        <v>0</v>
      </c>
      <c r="N225" s="272">
        <v>0</v>
      </c>
      <c r="O225" s="295">
        <v>0</v>
      </c>
      <c r="P225" s="272">
        <v>0</v>
      </c>
      <c r="Q225" s="272">
        <v>0</v>
      </c>
      <c r="R225" s="272">
        <v>0</v>
      </c>
      <c r="S225" s="295">
        <v>0</v>
      </c>
      <c r="T225" s="272">
        <v>0</v>
      </c>
      <c r="U225" s="272">
        <v>0</v>
      </c>
      <c r="V225" s="272">
        <v>0</v>
      </c>
      <c r="W225" s="295">
        <v>0</v>
      </c>
    </row>
    <row r="226" spans="1:23">
      <c r="A226" s="267"/>
      <c r="B226" s="267"/>
      <c r="C226" s="300"/>
      <c r="D226" s="300"/>
      <c r="E226" s="300"/>
      <c r="F226" s="266" t="s">
        <v>371</v>
      </c>
      <c r="G226" s="266" t="s">
        <v>184</v>
      </c>
      <c r="H226" s="272">
        <v>0</v>
      </c>
      <c r="I226" s="272">
        <v>0</v>
      </c>
      <c r="J226" s="272">
        <v>0</v>
      </c>
      <c r="K226" s="295">
        <v>0</v>
      </c>
      <c r="L226" s="272">
        <v>0</v>
      </c>
      <c r="M226" s="272">
        <v>0</v>
      </c>
      <c r="N226" s="272">
        <v>0</v>
      </c>
      <c r="O226" s="295">
        <v>0</v>
      </c>
      <c r="P226" s="272">
        <v>0</v>
      </c>
      <c r="Q226" s="272">
        <v>0</v>
      </c>
      <c r="R226" s="272">
        <v>0</v>
      </c>
      <c r="S226" s="295">
        <v>0</v>
      </c>
      <c r="T226" s="272">
        <v>0</v>
      </c>
      <c r="U226" s="272">
        <v>0</v>
      </c>
      <c r="V226" s="272">
        <v>0</v>
      </c>
      <c r="W226" s="295">
        <v>0</v>
      </c>
    </row>
    <row r="227" spans="1:23">
      <c r="A227" s="267"/>
      <c r="B227" s="267"/>
      <c r="C227" s="300"/>
      <c r="D227" s="300"/>
      <c r="E227" s="300"/>
      <c r="F227" s="266" t="s">
        <v>372</v>
      </c>
      <c r="G227" s="266" t="s">
        <v>176</v>
      </c>
      <c r="H227" s="272">
        <v>0</v>
      </c>
      <c r="I227" s="272">
        <v>0</v>
      </c>
      <c r="J227" s="272">
        <v>0</v>
      </c>
      <c r="K227" s="295">
        <v>0</v>
      </c>
      <c r="L227" s="272">
        <v>0</v>
      </c>
      <c r="M227" s="272">
        <v>0</v>
      </c>
      <c r="N227" s="272">
        <v>0</v>
      </c>
      <c r="O227" s="295">
        <v>0</v>
      </c>
      <c r="P227" s="272">
        <v>0</v>
      </c>
      <c r="Q227" s="272">
        <v>0</v>
      </c>
      <c r="R227" s="272">
        <v>0</v>
      </c>
      <c r="S227" s="295">
        <v>0</v>
      </c>
      <c r="T227" s="272">
        <v>0</v>
      </c>
      <c r="U227" s="272">
        <v>0</v>
      </c>
      <c r="V227" s="272">
        <v>0</v>
      </c>
      <c r="W227" s="295">
        <v>0</v>
      </c>
    </row>
    <row r="228" spans="1:23">
      <c r="A228" s="267"/>
      <c r="B228" s="267"/>
      <c r="C228" s="300"/>
      <c r="D228" s="300"/>
      <c r="E228" s="300"/>
      <c r="F228" s="266" t="s">
        <v>13</v>
      </c>
      <c r="G228" s="266" t="s">
        <v>187</v>
      </c>
      <c r="H228" s="272">
        <v>0</v>
      </c>
      <c r="I228" s="272">
        <v>0</v>
      </c>
      <c r="J228" s="272">
        <v>0</v>
      </c>
      <c r="K228" s="295">
        <v>0</v>
      </c>
      <c r="L228" s="272">
        <v>0</v>
      </c>
      <c r="M228" s="272">
        <v>0</v>
      </c>
      <c r="N228" s="272">
        <v>0</v>
      </c>
      <c r="O228" s="295">
        <v>0</v>
      </c>
      <c r="P228" s="272">
        <v>0</v>
      </c>
      <c r="Q228" s="272">
        <v>0</v>
      </c>
      <c r="R228" s="272">
        <v>0</v>
      </c>
      <c r="S228" s="295">
        <v>0</v>
      </c>
      <c r="T228" s="272">
        <v>0</v>
      </c>
      <c r="U228" s="272">
        <v>0</v>
      </c>
      <c r="V228" s="272">
        <v>0</v>
      </c>
      <c r="W228" s="295">
        <v>0</v>
      </c>
    </row>
    <row r="229" spans="1:23">
      <c r="A229" s="267"/>
      <c r="B229" s="267"/>
      <c r="C229" s="300"/>
      <c r="D229" s="300"/>
      <c r="E229" s="300"/>
      <c r="F229" s="266" t="s">
        <v>12</v>
      </c>
      <c r="G229" s="266" t="s">
        <v>186</v>
      </c>
      <c r="H229" s="272">
        <v>0</v>
      </c>
      <c r="I229" s="272">
        <v>0</v>
      </c>
      <c r="J229" s="272">
        <v>0</v>
      </c>
      <c r="K229" s="295">
        <v>0</v>
      </c>
      <c r="L229" s="272">
        <v>0</v>
      </c>
      <c r="M229" s="272">
        <v>0</v>
      </c>
      <c r="N229" s="272">
        <v>0</v>
      </c>
      <c r="O229" s="295">
        <v>0</v>
      </c>
      <c r="P229" s="272">
        <v>0</v>
      </c>
      <c r="Q229" s="272">
        <v>0</v>
      </c>
      <c r="R229" s="272">
        <v>0</v>
      </c>
      <c r="S229" s="295">
        <v>0</v>
      </c>
      <c r="T229" s="272">
        <v>0</v>
      </c>
      <c r="U229" s="272">
        <v>0</v>
      </c>
      <c r="V229" s="272">
        <v>0</v>
      </c>
      <c r="W229" s="295">
        <v>0</v>
      </c>
    </row>
    <row r="230" spans="1:23">
      <c r="A230" s="267"/>
      <c r="B230" s="267"/>
      <c r="C230" s="300"/>
      <c r="D230" s="300"/>
      <c r="E230" s="300"/>
      <c r="F230" s="266" t="s">
        <v>11</v>
      </c>
      <c r="G230" s="266" t="s">
        <v>185</v>
      </c>
      <c r="H230" s="272">
        <v>0</v>
      </c>
      <c r="I230" s="272">
        <v>0</v>
      </c>
      <c r="J230" s="272">
        <v>0</v>
      </c>
      <c r="K230" s="295">
        <v>0</v>
      </c>
      <c r="L230" s="272">
        <v>0</v>
      </c>
      <c r="M230" s="272">
        <v>0</v>
      </c>
      <c r="N230" s="272">
        <v>0</v>
      </c>
      <c r="O230" s="295">
        <v>0</v>
      </c>
      <c r="P230" s="272">
        <v>0</v>
      </c>
      <c r="Q230" s="272">
        <v>0</v>
      </c>
      <c r="R230" s="272">
        <v>0</v>
      </c>
      <c r="S230" s="295">
        <v>0</v>
      </c>
      <c r="T230" s="272">
        <v>0</v>
      </c>
      <c r="U230" s="272">
        <v>0</v>
      </c>
      <c r="V230" s="272">
        <v>0</v>
      </c>
      <c r="W230" s="295">
        <v>0</v>
      </c>
    </row>
    <row r="231" spans="1:23">
      <c r="A231" s="267"/>
      <c r="B231" s="267"/>
      <c r="C231" s="300"/>
      <c r="D231" s="300"/>
      <c r="E231" s="300"/>
      <c r="F231" s="266" t="s">
        <v>14</v>
      </c>
      <c r="G231" s="266" t="s">
        <v>188</v>
      </c>
      <c r="H231" s="272">
        <v>0</v>
      </c>
      <c r="I231" s="272">
        <v>0</v>
      </c>
      <c r="J231" s="272">
        <v>0</v>
      </c>
      <c r="K231" s="295">
        <v>0</v>
      </c>
      <c r="L231" s="272">
        <v>0</v>
      </c>
      <c r="M231" s="272">
        <v>0</v>
      </c>
      <c r="N231" s="272">
        <v>0</v>
      </c>
      <c r="O231" s="295">
        <v>0</v>
      </c>
      <c r="P231" s="272">
        <v>0</v>
      </c>
      <c r="Q231" s="272">
        <v>0</v>
      </c>
      <c r="R231" s="272">
        <v>0</v>
      </c>
      <c r="S231" s="295">
        <v>0</v>
      </c>
      <c r="T231" s="272">
        <v>0</v>
      </c>
      <c r="U231" s="272">
        <v>0</v>
      </c>
      <c r="V231" s="272">
        <v>0</v>
      </c>
      <c r="W231" s="295">
        <v>0</v>
      </c>
    </row>
    <row r="232" spans="1:23">
      <c r="A232" s="267"/>
      <c r="B232" s="267"/>
      <c r="C232" s="300"/>
      <c r="D232" s="266" t="s">
        <v>882</v>
      </c>
      <c r="E232" s="266" t="s">
        <v>882</v>
      </c>
      <c r="F232" s="266" t="s">
        <v>372</v>
      </c>
      <c r="G232" s="266" t="s">
        <v>176</v>
      </c>
      <c r="H232" s="272">
        <v>0</v>
      </c>
      <c r="I232" s="272">
        <v>0</v>
      </c>
      <c r="J232" s="272">
        <v>0</v>
      </c>
      <c r="K232" s="295">
        <v>0</v>
      </c>
      <c r="L232" s="272">
        <v>0</v>
      </c>
      <c r="M232" s="272">
        <v>0</v>
      </c>
      <c r="N232" s="272">
        <v>0</v>
      </c>
      <c r="O232" s="295">
        <v>0</v>
      </c>
      <c r="P232" s="272">
        <v>0</v>
      </c>
      <c r="Q232" s="272">
        <v>0</v>
      </c>
      <c r="R232" s="272">
        <v>0</v>
      </c>
      <c r="S232" s="295">
        <v>0</v>
      </c>
      <c r="T232" s="272">
        <v>0</v>
      </c>
      <c r="U232" s="272">
        <v>0</v>
      </c>
      <c r="V232" s="272">
        <v>0</v>
      </c>
      <c r="W232" s="295">
        <v>0</v>
      </c>
    </row>
    <row r="233" spans="1:23">
      <c r="A233" s="267"/>
      <c r="B233" s="267"/>
      <c r="C233" s="300"/>
      <c r="D233" s="266" t="s">
        <v>601</v>
      </c>
      <c r="E233" s="266" t="s">
        <v>602</v>
      </c>
      <c r="F233" s="266" t="s">
        <v>372</v>
      </c>
      <c r="G233" s="266" t="s">
        <v>176</v>
      </c>
      <c r="H233" s="272">
        <v>0</v>
      </c>
      <c r="I233" s="272">
        <v>0</v>
      </c>
      <c r="J233" s="272">
        <v>0</v>
      </c>
      <c r="K233" s="295">
        <v>0</v>
      </c>
      <c r="L233" s="272">
        <v>0</v>
      </c>
      <c r="M233" s="272">
        <v>0</v>
      </c>
      <c r="N233" s="272">
        <v>0</v>
      </c>
      <c r="O233" s="295">
        <v>0</v>
      </c>
      <c r="P233" s="272">
        <v>0</v>
      </c>
      <c r="Q233" s="272">
        <v>0</v>
      </c>
      <c r="R233" s="272">
        <v>0</v>
      </c>
      <c r="S233" s="295">
        <v>0</v>
      </c>
      <c r="T233" s="272">
        <v>0</v>
      </c>
      <c r="U233" s="272">
        <v>0</v>
      </c>
      <c r="V233" s="272">
        <v>0</v>
      </c>
      <c r="W233" s="295">
        <v>0</v>
      </c>
    </row>
    <row r="234" spans="1:23">
      <c r="A234" s="267"/>
      <c r="B234" s="267"/>
      <c r="C234" s="300"/>
      <c r="D234" s="300"/>
      <c r="E234" s="300"/>
      <c r="F234" s="266" t="s">
        <v>14</v>
      </c>
      <c r="G234" s="266" t="s">
        <v>188</v>
      </c>
      <c r="H234" s="272">
        <v>0</v>
      </c>
      <c r="I234" s="272">
        <v>0</v>
      </c>
      <c r="J234" s="272">
        <v>0</v>
      </c>
      <c r="K234" s="295">
        <v>0</v>
      </c>
      <c r="L234" s="272">
        <v>0</v>
      </c>
      <c r="M234" s="272">
        <v>0</v>
      </c>
      <c r="N234" s="272">
        <v>0</v>
      </c>
      <c r="O234" s="295">
        <v>0</v>
      </c>
      <c r="P234" s="272">
        <v>0</v>
      </c>
      <c r="Q234" s="272">
        <v>0</v>
      </c>
      <c r="R234" s="272">
        <v>0</v>
      </c>
      <c r="S234" s="295">
        <v>0</v>
      </c>
      <c r="T234" s="272">
        <v>0</v>
      </c>
      <c r="U234" s="272">
        <v>0</v>
      </c>
      <c r="V234" s="272">
        <v>0</v>
      </c>
      <c r="W234" s="295">
        <v>0</v>
      </c>
    </row>
    <row r="235" spans="1:23">
      <c r="A235" s="267"/>
      <c r="B235" s="265" t="s">
        <v>843</v>
      </c>
      <c r="C235" s="268"/>
      <c r="D235" s="268"/>
      <c r="E235" s="268"/>
      <c r="F235" s="268"/>
      <c r="G235" s="268"/>
      <c r="H235" s="273">
        <v>0</v>
      </c>
      <c r="I235" s="273">
        <v>0</v>
      </c>
      <c r="J235" s="273">
        <v>0</v>
      </c>
      <c r="K235" s="273">
        <v>0</v>
      </c>
      <c r="L235" s="273">
        <v>0</v>
      </c>
      <c r="M235" s="273">
        <v>0</v>
      </c>
      <c r="N235" s="273">
        <v>0</v>
      </c>
      <c r="O235" s="273">
        <v>0</v>
      </c>
      <c r="P235" s="273">
        <v>0</v>
      </c>
      <c r="Q235" s="273">
        <v>0</v>
      </c>
      <c r="R235" s="273">
        <v>0</v>
      </c>
      <c r="S235" s="273">
        <v>0</v>
      </c>
      <c r="T235" s="273">
        <v>0</v>
      </c>
      <c r="U235" s="273">
        <v>0</v>
      </c>
      <c r="V235" s="273">
        <v>0</v>
      </c>
      <c r="W235" s="273">
        <v>0</v>
      </c>
    </row>
    <row r="236" spans="1:23">
      <c r="A236" s="267"/>
      <c r="B236" s="260" t="s">
        <v>8</v>
      </c>
      <c r="C236" s="266" t="s">
        <v>1094</v>
      </c>
      <c r="D236" s="266" t="s">
        <v>86</v>
      </c>
      <c r="E236" s="266" t="s">
        <v>780</v>
      </c>
      <c r="F236" s="266" t="s">
        <v>96</v>
      </c>
      <c r="G236" s="266">
        <v>0</v>
      </c>
      <c r="H236" s="272">
        <v>0</v>
      </c>
      <c r="I236" s="272">
        <v>0</v>
      </c>
      <c r="J236" s="272">
        <v>0</v>
      </c>
      <c r="K236" s="295">
        <v>0</v>
      </c>
      <c r="L236" s="272">
        <v>0</v>
      </c>
      <c r="M236" s="272">
        <v>0</v>
      </c>
      <c r="N236" s="272">
        <v>0</v>
      </c>
      <c r="O236" s="295">
        <v>0</v>
      </c>
      <c r="P236" s="272">
        <v>0</v>
      </c>
      <c r="Q236" s="272">
        <v>0</v>
      </c>
      <c r="R236" s="272">
        <v>0</v>
      </c>
      <c r="S236" s="295">
        <v>0</v>
      </c>
      <c r="T236" s="272">
        <v>0</v>
      </c>
      <c r="U236" s="272">
        <v>0</v>
      </c>
      <c r="V236" s="272">
        <v>0</v>
      </c>
      <c r="W236" s="295">
        <v>0</v>
      </c>
    </row>
    <row r="237" spans="1:23">
      <c r="A237" s="267"/>
      <c r="B237" s="267"/>
      <c r="C237" s="300"/>
      <c r="D237" s="266" t="s">
        <v>601</v>
      </c>
      <c r="E237" s="266" t="s">
        <v>602</v>
      </c>
      <c r="F237" s="266" t="s">
        <v>96</v>
      </c>
      <c r="G237" s="266">
        <v>0</v>
      </c>
      <c r="H237" s="272">
        <v>0</v>
      </c>
      <c r="I237" s="272">
        <v>0</v>
      </c>
      <c r="J237" s="272">
        <v>0</v>
      </c>
      <c r="K237" s="295">
        <v>0</v>
      </c>
      <c r="L237" s="272">
        <v>0</v>
      </c>
      <c r="M237" s="272">
        <v>0</v>
      </c>
      <c r="N237" s="272">
        <v>0</v>
      </c>
      <c r="O237" s="295">
        <v>0</v>
      </c>
      <c r="P237" s="272">
        <v>0</v>
      </c>
      <c r="Q237" s="272">
        <v>0</v>
      </c>
      <c r="R237" s="272">
        <v>0</v>
      </c>
      <c r="S237" s="295">
        <v>0</v>
      </c>
      <c r="T237" s="272">
        <v>0</v>
      </c>
      <c r="U237" s="272">
        <v>0</v>
      </c>
      <c r="V237" s="272">
        <v>0</v>
      </c>
      <c r="W237" s="295">
        <v>0</v>
      </c>
    </row>
    <row r="238" spans="1:23">
      <c r="A238" s="267"/>
      <c r="B238" s="267"/>
      <c r="C238" s="300"/>
      <c r="D238" s="266" t="s">
        <v>1011</v>
      </c>
      <c r="E238" s="266" t="s">
        <v>884</v>
      </c>
      <c r="F238" s="266" t="s">
        <v>96</v>
      </c>
      <c r="G238" s="266">
        <v>0</v>
      </c>
      <c r="H238" s="272">
        <v>0</v>
      </c>
      <c r="I238" s="272">
        <v>0</v>
      </c>
      <c r="J238" s="272">
        <v>0</v>
      </c>
      <c r="K238" s="295">
        <v>0</v>
      </c>
      <c r="L238" s="272">
        <v>0</v>
      </c>
      <c r="M238" s="272">
        <v>0</v>
      </c>
      <c r="N238" s="272">
        <v>0</v>
      </c>
      <c r="O238" s="295">
        <v>0</v>
      </c>
      <c r="P238" s="272">
        <v>0</v>
      </c>
      <c r="Q238" s="272">
        <v>0</v>
      </c>
      <c r="R238" s="272">
        <v>0</v>
      </c>
      <c r="S238" s="295">
        <v>0</v>
      </c>
      <c r="T238" s="272">
        <v>0</v>
      </c>
      <c r="U238" s="272">
        <v>0</v>
      </c>
      <c r="V238" s="272">
        <v>0</v>
      </c>
      <c r="W238" s="295">
        <v>0</v>
      </c>
    </row>
    <row r="239" spans="1:23" ht="31.5">
      <c r="A239" s="267"/>
      <c r="B239" s="265" t="s">
        <v>844</v>
      </c>
      <c r="C239" s="268"/>
      <c r="D239" s="268"/>
      <c r="E239" s="268"/>
      <c r="F239" s="268"/>
      <c r="G239" s="268"/>
      <c r="H239" s="273">
        <v>0</v>
      </c>
      <c r="I239" s="273">
        <v>0</v>
      </c>
      <c r="J239" s="273">
        <v>0</v>
      </c>
      <c r="K239" s="273">
        <v>0</v>
      </c>
      <c r="L239" s="273">
        <v>0</v>
      </c>
      <c r="M239" s="273">
        <v>0</v>
      </c>
      <c r="N239" s="273">
        <v>0</v>
      </c>
      <c r="O239" s="273">
        <v>0</v>
      </c>
      <c r="P239" s="273">
        <v>0</v>
      </c>
      <c r="Q239" s="273">
        <v>0</v>
      </c>
      <c r="R239" s="273">
        <v>0</v>
      </c>
      <c r="S239" s="273">
        <v>0</v>
      </c>
      <c r="T239" s="273">
        <v>0</v>
      </c>
      <c r="U239" s="273">
        <v>0</v>
      </c>
      <c r="V239" s="273">
        <v>0</v>
      </c>
      <c r="W239" s="273">
        <v>0</v>
      </c>
    </row>
    <row r="240" spans="1:23">
      <c r="A240" s="267"/>
      <c r="B240" s="266" t="s">
        <v>859</v>
      </c>
      <c r="C240" s="266" t="s">
        <v>860</v>
      </c>
      <c r="D240" s="266" t="s">
        <v>96</v>
      </c>
      <c r="E240" s="266">
        <v>0</v>
      </c>
      <c r="F240" s="266" t="s">
        <v>96</v>
      </c>
      <c r="G240" s="266">
        <v>0</v>
      </c>
      <c r="H240" s="272">
        <v>0</v>
      </c>
      <c r="I240" s="272">
        <v>0</v>
      </c>
      <c r="J240" s="272">
        <v>0</v>
      </c>
      <c r="K240" s="295">
        <v>0</v>
      </c>
      <c r="L240" s="272">
        <v>0</v>
      </c>
      <c r="M240" s="272">
        <v>0</v>
      </c>
      <c r="N240" s="272">
        <v>0</v>
      </c>
      <c r="O240" s="295">
        <v>0</v>
      </c>
      <c r="P240" s="272">
        <v>0</v>
      </c>
      <c r="Q240" s="272">
        <v>0</v>
      </c>
      <c r="R240" s="272">
        <v>0</v>
      </c>
      <c r="S240" s="295">
        <v>0</v>
      </c>
      <c r="T240" s="272">
        <v>0</v>
      </c>
      <c r="U240" s="272">
        <v>0</v>
      </c>
      <c r="V240" s="272">
        <v>0</v>
      </c>
      <c r="W240" s="295">
        <v>0</v>
      </c>
    </row>
    <row r="241" spans="1:23">
      <c r="A241" s="267"/>
      <c r="B241" s="299" t="s">
        <v>1183</v>
      </c>
      <c r="C241" s="269"/>
      <c r="D241" s="269"/>
      <c r="E241" s="269"/>
      <c r="F241" s="269"/>
      <c r="G241" s="269"/>
      <c r="H241" s="273">
        <v>0</v>
      </c>
      <c r="I241" s="273">
        <v>0</v>
      </c>
      <c r="J241" s="273">
        <v>0</v>
      </c>
      <c r="K241" s="273">
        <v>0</v>
      </c>
      <c r="L241" s="273">
        <v>0</v>
      </c>
      <c r="M241" s="273">
        <v>0</v>
      </c>
      <c r="N241" s="273">
        <v>0</v>
      </c>
      <c r="O241" s="273">
        <v>0</v>
      </c>
      <c r="P241" s="273">
        <v>0</v>
      </c>
      <c r="Q241" s="273">
        <v>0</v>
      </c>
      <c r="R241" s="273">
        <v>0</v>
      </c>
      <c r="S241" s="273">
        <v>0</v>
      </c>
      <c r="T241" s="273">
        <v>0</v>
      </c>
      <c r="U241" s="273">
        <v>0</v>
      </c>
      <c r="V241" s="273">
        <v>0</v>
      </c>
      <c r="W241" s="273">
        <v>0</v>
      </c>
    </row>
    <row r="242" spans="1:23">
      <c r="A242" s="267"/>
      <c r="B242" s="260" t="s">
        <v>412</v>
      </c>
      <c r="C242" s="266" t="s">
        <v>1120</v>
      </c>
      <c r="D242" s="266" t="s">
        <v>989</v>
      </c>
      <c r="E242" s="266" t="s">
        <v>1121</v>
      </c>
      <c r="F242" s="266" t="s">
        <v>16</v>
      </c>
      <c r="G242" s="266" t="s">
        <v>233</v>
      </c>
      <c r="H242" s="272">
        <v>0</v>
      </c>
      <c r="I242" s="272">
        <v>0</v>
      </c>
      <c r="J242" s="272">
        <v>0</v>
      </c>
      <c r="K242" s="295">
        <v>0</v>
      </c>
      <c r="L242" s="272">
        <v>0</v>
      </c>
      <c r="M242" s="272">
        <v>0</v>
      </c>
      <c r="N242" s="272">
        <v>0</v>
      </c>
      <c r="O242" s="295">
        <v>0</v>
      </c>
      <c r="P242" s="272">
        <v>0</v>
      </c>
      <c r="Q242" s="272">
        <v>0</v>
      </c>
      <c r="R242" s="272">
        <v>0</v>
      </c>
      <c r="S242" s="295">
        <v>0</v>
      </c>
      <c r="T242" s="272">
        <v>0</v>
      </c>
      <c r="U242" s="272">
        <v>0</v>
      </c>
      <c r="V242" s="272">
        <v>0</v>
      </c>
      <c r="W242" s="295">
        <v>0</v>
      </c>
    </row>
    <row r="243" spans="1:23">
      <c r="A243" s="267"/>
      <c r="B243" s="267"/>
      <c r="C243" s="300"/>
      <c r="D243" s="300"/>
      <c r="E243" s="300"/>
      <c r="F243" s="266" t="s">
        <v>886</v>
      </c>
      <c r="G243" s="266" t="s">
        <v>113</v>
      </c>
      <c r="H243" s="272">
        <v>0</v>
      </c>
      <c r="I243" s="272">
        <v>0</v>
      </c>
      <c r="J243" s="272">
        <v>0</v>
      </c>
      <c r="K243" s="295">
        <v>0</v>
      </c>
      <c r="L243" s="272">
        <v>0</v>
      </c>
      <c r="M243" s="272">
        <v>0</v>
      </c>
      <c r="N243" s="272">
        <v>0</v>
      </c>
      <c r="O243" s="295">
        <v>0</v>
      </c>
      <c r="P243" s="272">
        <v>0</v>
      </c>
      <c r="Q243" s="272">
        <v>0</v>
      </c>
      <c r="R243" s="272">
        <v>0</v>
      </c>
      <c r="S243" s="295">
        <v>0</v>
      </c>
      <c r="T243" s="272">
        <v>0</v>
      </c>
      <c r="U243" s="272">
        <v>0</v>
      </c>
      <c r="V243" s="272">
        <v>0</v>
      </c>
      <c r="W243" s="295">
        <v>0</v>
      </c>
    </row>
    <row r="244" spans="1:23">
      <c r="A244" s="267"/>
      <c r="B244" s="267"/>
      <c r="C244" s="300"/>
      <c r="D244" s="300"/>
      <c r="E244" s="300"/>
      <c r="F244" s="266" t="s">
        <v>413</v>
      </c>
      <c r="G244" s="266" t="s">
        <v>234</v>
      </c>
      <c r="H244" s="272">
        <v>0</v>
      </c>
      <c r="I244" s="272">
        <v>0</v>
      </c>
      <c r="J244" s="272">
        <v>0</v>
      </c>
      <c r="K244" s="295">
        <v>0</v>
      </c>
      <c r="L244" s="272">
        <v>0</v>
      </c>
      <c r="M244" s="272">
        <v>0</v>
      </c>
      <c r="N244" s="272">
        <v>0</v>
      </c>
      <c r="O244" s="295">
        <v>0</v>
      </c>
      <c r="P244" s="272">
        <v>0</v>
      </c>
      <c r="Q244" s="272">
        <v>0</v>
      </c>
      <c r="R244" s="272">
        <v>0</v>
      </c>
      <c r="S244" s="295">
        <v>0</v>
      </c>
      <c r="T244" s="272">
        <v>0</v>
      </c>
      <c r="U244" s="272">
        <v>0</v>
      </c>
      <c r="V244" s="272">
        <v>0</v>
      </c>
      <c r="W244" s="295">
        <v>0</v>
      </c>
    </row>
    <row r="245" spans="1:23">
      <c r="A245" s="267"/>
      <c r="B245" s="267"/>
      <c r="C245" s="300"/>
      <c r="D245" s="300"/>
      <c r="E245" s="300"/>
      <c r="F245" s="266" t="s">
        <v>885</v>
      </c>
      <c r="G245" s="266" t="s">
        <v>237</v>
      </c>
      <c r="H245" s="272">
        <v>0</v>
      </c>
      <c r="I245" s="272">
        <v>0</v>
      </c>
      <c r="J245" s="272">
        <v>0</v>
      </c>
      <c r="K245" s="295">
        <v>0</v>
      </c>
      <c r="L245" s="272">
        <v>0</v>
      </c>
      <c r="M245" s="272">
        <v>0</v>
      </c>
      <c r="N245" s="272">
        <v>0</v>
      </c>
      <c r="O245" s="295">
        <v>0</v>
      </c>
      <c r="P245" s="272">
        <v>0</v>
      </c>
      <c r="Q245" s="272">
        <v>0</v>
      </c>
      <c r="R245" s="272">
        <v>0</v>
      </c>
      <c r="S245" s="295">
        <v>0</v>
      </c>
      <c r="T245" s="272">
        <v>0</v>
      </c>
      <c r="U245" s="272">
        <v>0</v>
      </c>
      <c r="V245" s="272">
        <v>0</v>
      </c>
      <c r="W245" s="295">
        <v>0</v>
      </c>
    </row>
    <row r="246" spans="1:23">
      <c r="A246" s="267"/>
      <c r="B246" s="267"/>
      <c r="C246" s="300"/>
      <c r="D246" s="300"/>
      <c r="E246" s="300"/>
      <c r="F246" s="266" t="s">
        <v>414</v>
      </c>
      <c r="G246" s="266" t="s">
        <v>238</v>
      </c>
      <c r="H246" s="272">
        <v>0</v>
      </c>
      <c r="I246" s="272">
        <v>0</v>
      </c>
      <c r="J246" s="272">
        <v>0</v>
      </c>
      <c r="K246" s="295">
        <v>0</v>
      </c>
      <c r="L246" s="272">
        <v>0</v>
      </c>
      <c r="M246" s="272">
        <v>0</v>
      </c>
      <c r="N246" s="272">
        <v>0</v>
      </c>
      <c r="O246" s="295">
        <v>0</v>
      </c>
      <c r="P246" s="272">
        <v>0</v>
      </c>
      <c r="Q246" s="272">
        <v>0</v>
      </c>
      <c r="R246" s="272">
        <v>0</v>
      </c>
      <c r="S246" s="295">
        <v>0</v>
      </c>
      <c r="T246" s="272">
        <v>0</v>
      </c>
      <c r="U246" s="272">
        <v>0</v>
      </c>
      <c r="V246" s="272">
        <v>0</v>
      </c>
      <c r="W246" s="295">
        <v>0</v>
      </c>
    </row>
    <row r="247" spans="1:23">
      <c r="A247" s="267"/>
      <c r="B247" s="267"/>
      <c r="C247" s="300"/>
      <c r="D247" s="300"/>
      <c r="E247" s="300"/>
      <c r="F247" s="266" t="s">
        <v>416</v>
      </c>
      <c r="G247" s="266" t="s">
        <v>235</v>
      </c>
      <c r="H247" s="272">
        <v>0</v>
      </c>
      <c r="I247" s="272">
        <v>0</v>
      </c>
      <c r="J247" s="272">
        <v>0</v>
      </c>
      <c r="K247" s="295">
        <v>0</v>
      </c>
      <c r="L247" s="272">
        <v>0</v>
      </c>
      <c r="M247" s="272">
        <v>0</v>
      </c>
      <c r="N247" s="272">
        <v>0</v>
      </c>
      <c r="O247" s="295">
        <v>0</v>
      </c>
      <c r="P247" s="272">
        <v>0</v>
      </c>
      <c r="Q247" s="272">
        <v>0</v>
      </c>
      <c r="R247" s="272">
        <v>0</v>
      </c>
      <c r="S247" s="295">
        <v>0</v>
      </c>
      <c r="T247" s="272">
        <v>0</v>
      </c>
      <c r="U247" s="272">
        <v>0</v>
      </c>
      <c r="V247" s="272">
        <v>0</v>
      </c>
      <c r="W247" s="295">
        <v>0</v>
      </c>
    </row>
    <row r="248" spans="1:23">
      <c r="A248" s="267"/>
      <c r="B248" s="267"/>
      <c r="C248" s="300"/>
      <c r="D248" s="300"/>
      <c r="E248" s="300"/>
      <c r="F248" s="266" t="s">
        <v>415</v>
      </c>
      <c r="G248" s="266" t="s">
        <v>236</v>
      </c>
      <c r="H248" s="272">
        <v>0</v>
      </c>
      <c r="I248" s="272">
        <v>0</v>
      </c>
      <c r="J248" s="272">
        <v>0</v>
      </c>
      <c r="K248" s="295">
        <v>0</v>
      </c>
      <c r="L248" s="272">
        <v>0</v>
      </c>
      <c r="M248" s="272">
        <v>0</v>
      </c>
      <c r="N248" s="272">
        <v>0</v>
      </c>
      <c r="O248" s="295">
        <v>0</v>
      </c>
      <c r="P248" s="272">
        <v>0</v>
      </c>
      <c r="Q248" s="272">
        <v>0</v>
      </c>
      <c r="R248" s="272">
        <v>0</v>
      </c>
      <c r="S248" s="295">
        <v>0</v>
      </c>
      <c r="T248" s="272">
        <v>0</v>
      </c>
      <c r="U248" s="272">
        <v>0</v>
      </c>
      <c r="V248" s="272">
        <v>0</v>
      </c>
      <c r="W248" s="295">
        <v>0</v>
      </c>
    </row>
    <row r="249" spans="1:23">
      <c r="A249" s="267"/>
      <c r="B249" s="267"/>
      <c r="C249" s="300"/>
      <c r="D249" s="266" t="s">
        <v>961</v>
      </c>
      <c r="E249" s="266" t="s">
        <v>1122</v>
      </c>
      <c r="F249" s="266" t="s">
        <v>16</v>
      </c>
      <c r="G249" s="266" t="s">
        <v>233</v>
      </c>
      <c r="H249" s="272">
        <v>0</v>
      </c>
      <c r="I249" s="272">
        <v>0</v>
      </c>
      <c r="J249" s="272">
        <v>0</v>
      </c>
      <c r="K249" s="295">
        <v>0</v>
      </c>
      <c r="L249" s="272">
        <v>0</v>
      </c>
      <c r="M249" s="272">
        <v>0</v>
      </c>
      <c r="N249" s="272">
        <v>0</v>
      </c>
      <c r="O249" s="295">
        <v>0</v>
      </c>
      <c r="P249" s="272">
        <v>0</v>
      </c>
      <c r="Q249" s="272">
        <v>0</v>
      </c>
      <c r="R249" s="272">
        <v>0</v>
      </c>
      <c r="S249" s="295">
        <v>0</v>
      </c>
      <c r="T249" s="272">
        <v>0</v>
      </c>
      <c r="U249" s="272">
        <v>0</v>
      </c>
      <c r="V249" s="272">
        <v>0</v>
      </c>
      <c r="W249" s="295">
        <v>0</v>
      </c>
    </row>
    <row r="250" spans="1:23">
      <c r="A250" s="267"/>
      <c r="B250" s="267"/>
      <c r="C250" s="300"/>
      <c r="D250" s="300"/>
      <c r="E250" s="300"/>
      <c r="F250" s="266" t="s">
        <v>886</v>
      </c>
      <c r="G250" s="266" t="s">
        <v>113</v>
      </c>
      <c r="H250" s="272">
        <v>0</v>
      </c>
      <c r="I250" s="272">
        <v>0</v>
      </c>
      <c r="J250" s="272">
        <v>0</v>
      </c>
      <c r="K250" s="295">
        <v>0</v>
      </c>
      <c r="L250" s="272">
        <v>0</v>
      </c>
      <c r="M250" s="272">
        <v>0</v>
      </c>
      <c r="N250" s="272">
        <v>0</v>
      </c>
      <c r="O250" s="295">
        <v>0</v>
      </c>
      <c r="P250" s="272">
        <v>0</v>
      </c>
      <c r="Q250" s="272">
        <v>0</v>
      </c>
      <c r="R250" s="272">
        <v>0</v>
      </c>
      <c r="S250" s="295">
        <v>0</v>
      </c>
      <c r="T250" s="272">
        <v>0</v>
      </c>
      <c r="U250" s="272">
        <v>0</v>
      </c>
      <c r="V250" s="272">
        <v>0</v>
      </c>
      <c r="W250" s="295">
        <v>0</v>
      </c>
    </row>
    <row r="251" spans="1:23">
      <c r="A251" s="267"/>
      <c r="B251" s="267"/>
      <c r="C251" s="300"/>
      <c r="D251" s="300"/>
      <c r="E251" s="300"/>
      <c r="F251" s="266" t="s">
        <v>413</v>
      </c>
      <c r="G251" s="266" t="s">
        <v>234</v>
      </c>
      <c r="H251" s="272">
        <v>0</v>
      </c>
      <c r="I251" s="272">
        <v>0</v>
      </c>
      <c r="J251" s="272">
        <v>0</v>
      </c>
      <c r="K251" s="295">
        <v>0</v>
      </c>
      <c r="L251" s="272">
        <v>0</v>
      </c>
      <c r="M251" s="272">
        <v>0</v>
      </c>
      <c r="N251" s="272">
        <v>0</v>
      </c>
      <c r="O251" s="295">
        <v>0</v>
      </c>
      <c r="P251" s="272">
        <v>0</v>
      </c>
      <c r="Q251" s="272">
        <v>0</v>
      </c>
      <c r="R251" s="272">
        <v>0</v>
      </c>
      <c r="S251" s="295">
        <v>0</v>
      </c>
      <c r="T251" s="272">
        <v>0</v>
      </c>
      <c r="U251" s="272">
        <v>0</v>
      </c>
      <c r="V251" s="272">
        <v>0</v>
      </c>
      <c r="W251" s="295">
        <v>0</v>
      </c>
    </row>
    <row r="252" spans="1:23">
      <c r="A252" s="267"/>
      <c r="B252" s="267"/>
      <c r="C252" s="300"/>
      <c r="D252" s="300"/>
      <c r="E252" s="300"/>
      <c r="F252" s="266" t="s">
        <v>885</v>
      </c>
      <c r="G252" s="266" t="s">
        <v>237</v>
      </c>
      <c r="H252" s="272">
        <v>0</v>
      </c>
      <c r="I252" s="272">
        <v>0</v>
      </c>
      <c r="J252" s="272">
        <v>0</v>
      </c>
      <c r="K252" s="295">
        <v>0</v>
      </c>
      <c r="L252" s="272">
        <v>0</v>
      </c>
      <c r="M252" s="272">
        <v>0</v>
      </c>
      <c r="N252" s="272">
        <v>0</v>
      </c>
      <c r="O252" s="295">
        <v>0</v>
      </c>
      <c r="P252" s="272">
        <v>0</v>
      </c>
      <c r="Q252" s="272">
        <v>0</v>
      </c>
      <c r="R252" s="272">
        <v>0</v>
      </c>
      <c r="S252" s="295">
        <v>0</v>
      </c>
      <c r="T252" s="272">
        <v>0</v>
      </c>
      <c r="U252" s="272">
        <v>0</v>
      </c>
      <c r="V252" s="272">
        <v>0</v>
      </c>
      <c r="W252" s="295">
        <v>0</v>
      </c>
    </row>
    <row r="253" spans="1:23">
      <c r="A253" s="267"/>
      <c r="B253" s="267"/>
      <c r="C253" s="300"/>
      <c r="D253" s="300"/>
      <c r="E253" s="300"/>
      <c r="F253" s="266" t="s">
        <v>414</v>
      </c>
      <c r="G253" s="266" t="s">
        <v>238</v>
      </c>
      <c r="H253" s="272">
        <v>0</v>
      </c>
      <c r="I253" s="272">
        <v>0</v>
      </c>
      <c r="J253" s="272">
        <v>0</v>
      </c>
      <c r="K253" s="295">
        <v>0</v>
      </c>
      <c r="L253" s="272">
        <v>0</v>
      </c>
      <c r="M253" s="272">
        <v>0</v>
      </c>
      <c r="N253" s="272">
        <v>0</v>
      </c>
      <c r="O253" s="295">
        <v>0</v>
      </c>
      <c r="P253" s="272">
        <v>0</v>
      </c>
      <c r="Q253" s="272">
        <v>0</v>
      </c>
      <c r="R253" s="272">
        <v>0</v>
      </c>
      <c r="S253" s="295">
        <v>0</v>
      </c>
      <c r="T253" s="272">
        <v>0</v>
      </c>
      <c r="U253" s="272">
        <v>0</v>
      </c>
      <c r="V253" s="272">
        <v>0</v>
      </c>
      <c r="W253" s="295">
        <v>0</v>
      </c>
    </row>
    <row r="254" spans="1:23">
      <c r="A254" s="267"/>
      <c r="B254" s="267"/>
      <c r="C254" s="300"/>
      <c r="D254" s="300"/>
      <c r="E254" s="300"/>
      <c r="F254" s="266" t="s">
        <v>416</v>
      </c>
      <c r="G254" s="266" t="s">
        <v>235</v>
      </c>
      <c r="H254" s="272">
        <v>0</v>
      </c>
      <c r="I254" s="272">
        <v>0</v>
      </c>
      <c r="J254" s="272">
        <v>0</v>
      </c>
      <c r="K254" s="295">
        <v>0</v>
      </c>
      <c r="L254" s="272">
        <v>0</v>
      </c>
      <c r="M254" s="272">
        <v>0</v>
      </c>
      <c r="N254" s="272">
        <v>0</v>
      </c>
      <c r="O254" s="295">
        <v>0</v>
      </c>
      <c r="P254" s="272">
        <v>0</v>
      </c>
      <c r="Q254" s="272">
        <v>0</v>
      </c>
      <c r="R254" s="272">
        <v>0</v>
      </c>
      <c r="S254" s="295">
        <v>0</v>
      </c>
      <c r="T254" s="272">
        <v>0</v>
      </c>
      <c r="U254" s="272">
        <v>0</v>
      </c>
      <c r="V254" s="272">
        <v>0</v>
      </c>
      <c r="W254" s="295">
        <v>0</v>
      </c>
    </row>
    <row r="255" spans="1:23">
      <c r="A255" s="267"/>
      <c r="B255" s="267"/>
      <c r="C255" s="300"/>
      <c r="D255" s="300"/>
      <c r="E255" s="300"/>
      <c r="F255" s="266" t="s">
        <v>415</v>
      </c>
      <c r="G255" s="266" t="s">
        <v>236</v>
      </c>
      <c r="H255" s="272">
        <v>0</v>
      </c>
      <c r="I255" s="272">
        <v>0</v>
      </c>
      <c r="J255" s="272">
        <v>0</v>
      </c>
      <c r="K255" s="295">
        <v>0</v>
      </c>
      <c r="L255" s="272">
        <v>0</v>
      </c>
      <c r="M255" s="272">
        <v>0</v>
      </c>
      <c r="N255" s="272">
        <v>0</v>
      </c>
      <c r="O255" s="295">
        <v>0</v>
      </c>
      <c r="P255" s="272">
        <v>0</v>
      </c>
      <c r="Q255" s="272">
        <v>0</v>
      </c>
      <c r="R255" s="272">
        <v>0</v>
      </c>
      <c r="S255" s="295">
        <v>0</v>
      </c>
      <c r="T255" s="272">
        <v>0</v>
      </c>
      <c r="U255" s="272">
        <v>0</v>
      </c>
      <c r="V255" s="272">
        <v>0</v>
      </c>
      <c r="W255" s="295">
        <v>0</v>
      </c>
    </row>
    <row r="256" spans="1:23">
      <c r="A256" s="267"/>
      <c r="B256" s="265" t="s">
        <v>845</v>
      </c>
      <c r="C256" s="268"/>
      <c r="D256" s="268"/>
      <c r="E256" s="268"/>
      <c r="F256" s="268"/>
      <c r="G256" s="268"/>
      <c r="H256" s="273">
        <v>0</v>
      </c>
      <c r="I256" s="273">
        <v>0</v>
      </c>
      <c r="J256" s="273">
        <v>0</v>
      </c>
      <c r="K256" s="273">
        <v>0</v>
      </c>
      <c r="L256" s="273">
        <v>0</v>
      </c>
      <c r="M256" s="273">
        <v>0</v>
      </c>
      <c r="N256" s="273">
        <v>0</v>
      </c>
      <c r="O256" s="273">
        <v>0</v>
      </c>
      <c r="P256" s="273">
        <v>0</v>
      </c>
      <c r="Q256" s="273">
        <v>0</v>
      </c>
      <c r="R256" s="273">
        <v>0</v>
      </c>
      <c r="S256" s="273">
        <v>0</v>
      </c>
      <c r="T256" s="273">
        <v>0</v>
      </c>
      <c r="U256" s="273">
        <v>0</v>
      </c>
      <c r="V256" s="273">
        <v>0</v>
      </c>
      <c r="W256" s="273">
        <v>0</v>
      </c>
    </row>
    <row r="257" spans="1:23">
      <c r="A257" s="267"/>
      <c r="B257" s="260" t="s">
        <v>37</v>
      </c>
      <c r="C257" s="266" t="s">
        <v>189</v>
      </c>
      <c r="D257" s="266" t="s">
        <v>419</v>
      </c>
      <c r="E257" s="266" t="s">
        <v>190</v>
      </c>
      <c r="F257" s="266" t="s">
        <v>96</v>
      </c>
      <c r="G257" s="266">
        <v>0</v>
      </c>
      <c r="H257" s="272">
        <v>0</v>
      </c>
      <c r="I257" s="272">
        <v>0</v>
      </c>
      <c r="J257" s="272">
        <v>0</v>
      </c>
      <c r="K257" s="295">
        <v>0</v>
      </c>
      <c r="L257" s="272">
        <v>0</v>
      </c>
      <c r="M257" s="272">
        <v>0</v>
      </c>
      <c r="N257" s="272">
        <v>0</v>
      </c>
      <c r="O257" s="295">
        <v>0</v>
      </c>
      <c r="P257" s="272">
        <v>0</v>
      </c>
      <c r="Q257" s="272">
        <v>0</v>
      </c>
      <c r="R257" s="272">
        <v>0</v>
      </c>
      <c r="S257" s="295">
        <v>0</v>
      </c>
      <c r="T257" s="272">
        <v>0</v>
      </c>
      <c r="U257" s="272">
        <v>0</v>
      </c>
      <c r="V257" s="272">
        <v>0</v>
      </c>
      <c r="W257" s="295">
        <v>0</v>
      </c>
    </row>
    <row r="258" spans="1:23">
      <c r="A258" s="267"/>
      <c r="B258" s="267"/>
      <c r="C258" s="300"/>
      <c r="D258" s="266" t="s">
        <v>420</v>
      </c>
      <c r="E258" s="266" t="s">
        <v>777</v>
      </c>
      <c r="F258" s="266" t="s">
        <v>96</v>
      </c>
      <c r="G258" s="266">
        <v>0</v>
      </c>
      <c r="H258" s="272">
        <v>0</v>
      </c>
      <c r="I258" s="272">
        <v>0</v>
      </c>
      <c r="J258" s="272">
        <v>0</v>
      </c>
      <c r="K258" s="295">
        <v>0</v>
      </c>
      <c r="L258" s="272">
        <v>0</v>
      </c>
      <c r="M258" s="272">
        <v>0</v>
      </c>
      <c r="N258" s="272">
        <v>0</v>
      </c>
      <c r="O258" s="295">
        <v>0</v>
      </c>
      <c r="P258" s="272">
        <v>0</v>
      </c>
      <c r="Q258" s="272">
        <v>0</v>
      </c>
      <c r="R258" s="272">
        <v>0</v>
      </c>
      <c r="S258" s="295">
        <v>0</v>
      </c>
      <c r="T258" s="272">
        <v>0</v>
      </c>
      <c r="U258" s="272">
        <v>0</v>
      </c>
      <c r="V258" s="272">
        <v>0</v>
      </c>
      <c r="W258" s="295">
        <v>0</v>
      </c>
    </row>
    <row r="259" spans="1:23">
      <c r="A259" s="267"/>
      <c r="B259" s="267"/>
      <c r="C259" s="300"/>
      <c r="D259" s="266" t="s">
        <v>422</v>
      </c>
      <c r="E259" s="266" t="s">
        <v>191</v>
      </c>
      <c r="F259" s="266" t="s">
        <v>96</v>
      </c>
      <c r="G259" s="266">
        <v>0</v>
      </c>
      <c r="H259" s="272">
        <v>0</v>
      </c>
      <c r="I259" s="272">
        <v>0</v>
      </c>
      <c r="J259" s="272">
        <v>0</v>
      </c>
      <c r="K259" s="295">
        <v>0</v>
      </c>
      <c r="L259" s="272">
        <v>0</v>
      </c>
      <c r="M259" s="272">
        <v>0</v>
      </c>
      <c r="N259" s="272">
        <v>0</v>
      </c>
      <c r="O259" s="295">
        <v>0</v>
      </c>
      <c r="P259" s="272">
        <v>0</v>
      </c>
      <c r="Q259" s="272">
        <v>0</v>
      </c>
      <c r="R259" s="272">
        <v>0</v>
      </c>
      <c r="S259" s="295">
        <v>0</v>
      </c>
      <c r="T259" s="272">
        <v>0</v>
      </c>
      <c r="U259" s="272">
        <v>0</v>
      </c>
      <c r="V259" s="272">
        <v>0</v>
      </c>
      <c r="W259" s="295">
        <v>0</v>
      </c>
    </row>
    <row r="260" spans="1:23">
      <c r="A260" s="267"/>
      <c r="B260" s="267"/>
      <c r="C260" s="300"/>
      <c r="D260" s="266" t="s">
        <v>424</v>
      </c>
      <c r="E260" s="266" t="s">
        <v>193</v>
      </c>
      <c r="F260" s="266" t="s">
        <v>96</v>
      </c>
      <c r="G260" s="266">
        <v>0</v>
      </c>
      <c r="H260" s="272">
        <v>0</v>
      </c>
      <c r="I260" s="272">
        <v>0</v>
      </c>
      <c r="J260" s="272">
        <v>0</v>
      </c>
      <c r="K260" s="295">
        <v>0</v>
      </c>
      <c r="L260" s="272">
        <v>0</v>
      </c>
      <c r="M260" s="272">
        <v>0</v>
      </c>
      <c r="N260" s="272">
        <v>0</v>
      </c>
      <c r="O260" s="295">
        <v>0</v>
      </c>
      <c r="P260" s="272">
        <v>0</v>
      </c>
      <c r="Q260" s="272">
        <v>0</v>
      </c>
      <c r="R260" s="272">
        <v>0</v>
      </c>
      <c r="S260" s="295">
        <v>0</v>
      </c>
      <c r="T260" s="272">
        <v>0</v>
      </c>
      <c r="U260" s="272">
        <v>0</v>
      </c>
      <c r="V260" s="272">
        <v>0</v>
      </c>
      <c r="W260" s="295">
        <v>0</v>
      </c>
    </row>
    <row r="261" spans="1:23">
      <c r="A261" s="267"/>
      <c r="B261" s="267"/>
      <c r="C261" s="300"/>
      <c r="D261" s="266" t="s">
        <v>378</v>
      </c>
      <c r="E261" s="266" t="s">
        <v>113</v>
      </c>
      <c r="F261" s="266" t="s">
        <v>96</v>
      </c>
      <c r="G261" s="266">
        <v>0</v>
      </c>
      <c r="H261" s="272">
        <v>0</v>
      </c>
      <c r="I261" s="272">
        <v>0</v>
      </c>
      <c r="J261" s="272">
        <v>0</v>
      </c>
      <c r="K261" s="295">
        <v>0</v>
      </c>
      <c r="L261" s="272">
        <v>0</v>
      </c>
      <c r="M261" s="272">
        <v>0</v>
      </c>
      <c r="N261" s="272">
        <v>0</v>
      </c>
      <c r="O261" s="295">
        <v>0</v>
      </c>
      <c r="P261" s="272">
        <v>0</v>
      </c>
      <c r="Q261" s="272">
        <v>0</v>
      </c>
      <c r="R261" s="272">
        <v>0</v>
      </c>
      <c r="S261" s="295">
        <v>0</v>
      </c>
      <c r="T261" s="272">
        <v>0</v>
      </c>
      <c r="U261" s="272">
        <v>0</v>
      </c>
      <c r="V261" s="272">
        <v>0</v>
      </c>
      <c r="W261" s="295">
        <v>0</v>
      </c>
    </row>
    <row r="262" spans="1:23">
      <c r="A262" s="267"/>
      <c r="B262" s="267"/>
      <c r="C262" s="300"/>
      <c r="D262" s="266" t="s">
        <v>423</v>
      </c>
      <c r="E262" s="266" t="s">
        <v>195</v>
      </c>
      <c r="F262" s="266" t="s">
        <v>96</v>
      </c>
      <c r="G262" s="266">
        <v>0</v>
      </c>
      <c r="H262" s="272">
        <v>0</v>
      </c>
      <c r="I262" s="272">
        <v>0</v>
      </c>
      <c r="J262" s="272">
        <v>0</v>
      </c>
      <c r="K262" s="295">
        <v>0</v>
      </c>
      <c r="L262" s="272">
        <v>0</v>
      </c>
      <c r="M262" s="272">
        <v>0</v>
      </c>
      <c r="N262" s="272">
        <v>0</v>
      </c>
      <c r="O262" s="295">
        <v>0</v>
      </c>
      <c r="P262" s="272">
        <v>0</v>
      </c>
      <c r="Q262" s="272">
        <v>0</v>
      </c>
      <c r="R262" s="272">
        <v>0</v>
      </c>
      <c r="S262" s="295">
        <v>0</v>
      </c>
      <c r="T262" s="272">
        <v>0</v>
      </c>
      <c r="U262" s="272">
        <v>0</v>
      </c>
      <c r="V262" s="272">
        <v>0</v>
      </c>
      <c r="W262" s="295">
        <v>0</v>
      </c>
    </row>
    <row r="263" spans="1:23">
      <c r="A263" s="267"/>
      <c r="B263" s="267"/>
      <c r="C263" s="300"/>
      <c r="D263" s="266" t="s">
        <v>415</v>
      </c>
      <c r="E263" s="266" t="s">
        <v>581</v>
      </c>
      <c r="F263" s="266" t="s">
        <v>96</v>
      </c>
      <c r="G263" s="266">
        <v>0</v>
      </c>
      <c r="H263" s="272">
        <v>0</v>
      </c>
      <c r="I263" s="272">
        <v>0</v>
      </c>
      <c r="J263" s="272">
        <v>0</v>
      </c>
      <c r="K263" s="295">
        <v>0</v>
      </c>
      <c r="L263" s="272">
        <v>0</v>
      </c>
      <c r="M263" s="272">
        <v>0</v>
      </c>
      <c r="N263" s="272">
        <v>0</v>
      </c>
      <c r="O263" s="295">
        <v>0</v>
      </c>
      <c r="P263" s="272">
        <v>0</v>
      </c>
      <c r="Q263" s="272">
        <v>0</v>
      </c>
      <c r="R263" s="272">
        <v>0</v>
      </c>
      <c r="S263" s="295">
        <v>0</v>
      </c>
      <c r="T263" s="272">
        <v>0</v>
      </c>
      <c r="U263" s="272">
        <v>0</v>
      </c>
      <c r="V263" s="272">
        <v>0</v>
      </c>
      <c r="W263" s="295">
        <v>0</v>
      </c>
    </row>
    <row r="264" spans="1:23">
      <c r="A264" s="267"/>
      <c r="B264" s="267"/>
      <c r="C264" s="300"/>
      <c r="D264" s="266" t="s">
        <v>421</v>
      </c>
      <c r="E264" s="266" t="s">
        <v>192</v>
      </c>
      <c r="F264" s="266" t="s">
        <v>96</v>
      </c>
      <c r="G264" s="266">
        <v>0</v>
      </c>
      <c r="H264" s="272">
        <v>0</v>
      </c>
      <c r="I264" s="272">
        <v>0</v>
      </c>
      <c r="J264" s="272">
        <v>0</v>
      </c>
      <c r="K264" s="295">
        <v>0</v>
      </c>
      <c r="L264" s="272">
        <v>0</v>
      </c>
      <c r="M264" s="272">
        <v>0</v>
      </c>
      <c r="N264" s="272">
        <v>0</v>
      </c>
      <c r="O264" s="295">
        <v>0</v>
      </c>
      <c r="P264" s="272">
        <v>0</v>
      </c>
      <c r="Q264" s="272">
        <v>0</v>
      </c>
      <c r="R264" s="272">
        <v>0</v>
      </c>
      <c r="S264" s="295">
        <v>0</v>
      </c>
      <c r="T264" s="272">
        <v>0</v>
      </c>
      <c r="U264" s="272">
        <v>0</v>
      </c>
      <c r="V264" s="272">
        <v>0</v>
      </c>
      <c r="W264" s="295">
        <v>0</v>
      </c>
    </row>
    <row r="265" spans="1:23">
      <c r="A265" s="267"/>
      <c r="B265" s="267"/>
      <c r="C265" s="300"/>
      <c r="D265" s="266" t="s">
        <v>425</v>
      </c>
      <c r="E265" s="266" t="s">
        <v>194</v>
      </c>
      <c r="F265" s="266" t="s">
        <v>96</v>
      </c>
      <c r="G265" s="266">
        <v>0</v>
      </c>
      <c r="H265" s="272">
        <v>0</v>
      </c>
      <c r="I265" s="272">
        <v>0</v>
      </c>
      <c r="J265" s="272">
        <v>0</v>
      </c>
      <c r="K265" s="295">
        <v>0</v>
      </c>
      <c r="L265" s="272">
        <v>0</v>
      </c>
      <c r="M265" s="272">
        <v>0</v>
      </c>
      <c r="N265" s="272">
        <v>0</v>
      </c>
      <c r="O265" s="295">
        <v>0</v>
      </c>
      <c r="P265" s="272">
        <v>0</v>
      </c>
      <c r="Q265" s="272">
        <v>0</v>
      </c>
      <c r="R265" s="272">
        <v>0</v>
      </c>
      <c r="S265" s="295">
        <v>0</v>
      </c>
      <c r="T265" s="272">
        <v>0</v>
      </c>
      <c r="U265" s="272">
        <v>0</v>
      </c>
      <c r="V265" s="272">
        <v>0</v>
      </c>
      <c r="W265" s="295">
        <v>0</v>
      </c>
    </row>
    <row r="266" spans="1:23">
      <c r="A266" s="267"/>
      <c r="B266" s="265" t="s">
        <v>824</v>
      </c>
      <c r="C266" s="268"/>
      <c r="D266" s="268"/>
      <c r="E266" s="268"/>
      <c r="F266" s="268"/>
      <c r="G266" s="268"/>
      <c r="H266" s="273">
        <v>0</v>
      </c>
      <c r="I266" s="273">
        <v>0</v>
      </c>
      <c r="J266" s="273">
        <v>0</v>
      </c>
      <c r="K266" s="273">
        <v>0</v>
      </c>
      <c r="L266" s="273">
        <v>0</v>
      </c>
      <c r="M266" s="273">
        <v>0</v>
      </c>
      <c r="N266" s="273">
        <v>0</v>
      </c>
      <c r="O266" s="273">
        <v>0</v>
      </c>
      <c r="P266" s="273">
        <v>0</v>
      </c>
      <c r="Q266" s="273">
        <v>0</v>
      </c>
      <c r="R266" s="273">
        <v>0</v>
      </c>
      <c r="S266" s="273">
        <v>0</v>
      </c>
      <c r="T266" s="273">
        <v>0</v>
      </c>
      <c r="U266" s="273">
        <v>0</v>
      </c>
      <c r="V266" s="273">
        <v>0</v>
      </c>
      <c r="W266" s="273">
        <v>0</v>
      </c>
    </row>
    <row r="267" spans="1:23">
      <c r="A267" s="267"/>
      <c r="B267" s="260" t="s">
        <v>38</v>
      </c>
      <c r="C267" s="266" t="s">
        <v>277</v>
      </c>
      <c r="D267" s="266" t="s">
        <v>39</v>
      </c>
      <c r="E267" s="266" t="s">
        <v>196</v>
      </c>
      <c r="F267" s="266" t="s">
        <v>96</v>
      </c>
      <c r="G267" s="266">
        <v>0</v>
      </c>
      <c r="H267" s="272">
        <v>0</v>
      </c>
      <c r="I267" s="272">
        <v>0</v>
      </c>
      <c r="J267" s="272">
        <v>0</v>
      </c>
      <c r="K267" s="295">
        <v>0</v>
      </c>
      <c r="L267" s="272">
        <v>0</v>
      </c>
      <c r="M267" s="272">
        <v>0</v>
      </c>
      <c r="N267" s="272">
        <v>0</v>
      </c>
      <c r="O267" s="295">
        <v>0</v>
      </c>
      <c r="P267" s="272">
        <v>0</v>
      </c>
      <c r="Q267" s="272">
        <v>0</v>
      </c>
      <c r="R267" s="272">
        <v>0</v>
      </c>
      <c r="S267" s="295">
        <v>0</v>
      </c>
      <c r="T267" s="272">
        <v>0</v>
      </c>
      <c r="U267" s="272">
        <v>0</v>
      </c>
      <c r="V267" s="272">
        <v>0</v>
      </c>
      <c r="W267" s="295">
        <v>0</v>
      </c>
    </row>
    <row r="268" spans="1:23">
      <c r="A268" s="267"/>
      <c r="B268" s="267"/>
      <c r="C268" s="300"/>
      <c r="D268" s="266" t="s">
        <v>41</v>
      </c>
      <c r="E268" s="266" t="s">
        <v>113</v>
      </c>
      <c r="F268" s="266" t="s">
        <v>96</v>
      </c>
      <c r="G268" s="266">
        <v>0</v>
      </c>
      <c r="H268" s="272">
        <v>0</v>
      </c>
      <c r="I268" s="272">
        <v>0</v>
      </c>
      <c r="J268" s="272">
        <v>0</v>
      </c>
      <c r="K268" s="295">
        <v>0</v>
      </c>
      <c r="L268" s="272">
        <v>0</v>
      </c>
      <c r="M268" s="272">
        <v>0</v>
      </c>
      <c r="N268" s="272">
        <v>0</v>
      </c>
      <c r="O268" s="295">
        <v>0</v>
      </c>
      <c r="P268" s="272">
        <v>0</v>
      </c>
      <c r="Q268" s="272">
        <v>0</v>
      </c>
      <c r="R268" s="272">
        <v>0</v>
      </c>
      <c r="S268" s="295">
        <v>0</v>
      </c>
      <c r="T268" s="272">
        <v>0</v>
      </c>
      <c r="U268" s="272">
        <v>0</v>
      </c>
      <c r="V268" s="272">
        <v>0</v>
      </c>
      <c r="W268" s="295">
        <v>0</v>
      </c>
    </row>
    <row r="269" spans="1:23">
      <c r="A269" s="267"/>
      <c r="B269" s="267"/>
      <c r="C269" s="300"/>
      <c r="D269" s="266" t="s">
        <v>40</v>
      </c>
      <c r="E269" s="266" t="s">
        <v>198</v>
      </c>
      <c r="F269" s="266" t="s">
        <v>96</v>
      </c>
      <c r="G269" s="266">
        <v>0</v>
      </c>
      <c r="H269" s="272">
        <v>0</v>
      </c>
      <c r="I269" s="272">
        <v>0</v>
      </c>
      <c r="J269" s="272">
        <v>0</v>
      </c>
      <c r="K269" s="295">
        <v>0</v>
      </c>
      <c r="L269" s="272">
        <v>0</v>
      </c>
      <c r="M269" s="272">
        <v>0</v>
      </c>
      <c r="N269" s="272">
        <v>0</v>
      </c>
      <c r="O269" s="295">
        <v>0</v>
      </c>
      <c r="P269" s="272">
        <v>0</v>
      </c>
      <c r="Q269" s="272">
        <v>0</v>
      </c>
      <c r="R269" s="272">
        <v>0</v>
      </c>
      <c r="S269" s="295">
        <v>0</v>
      </c>
      <c r="T269" s="272">
        <v>0</v>
      </c>
      <c r="U269" s="272">
        <v>0</v>
      </c>
      <c r="V269" s="272">
        <v>0</v>
      </c>
      <c r="W269" s="295">
        <v>0</v>
      </c>
    </row>
    <row r="270" spans="1:23">
      <c r="A270" s="267"/>
      <c r="B270" s="267"/>
      <c r="C270" s="300"/>
      <c r="D270" s="266" t="s">
        <v>426</v>
      </c>
      <c r="E270" s="266" t="s">
        <v>199</v>
      </c>
      <c r="F270" s="266" t="s">
        <v>96</v>
      </c>
      <c r="G270" s="266">
        <v>0</v>
      </c>
      <c r="H270" s="272">
        <v>0</v>
      </c>
      <c r="I270" s="272">
        <v>0</v>
      </c>
      <c r="J270" s="272">
        <v>0</v>
      </c>
      <c r="K270" s="295">
        <v>0</v>
      </c>
      <c r="L270" s="272">
        <v>0</v>
      </c>
      <c r="M270" s="272">
        <v>0</v>
      </c>
      <c r="N270" s="272">
        <v>0</v>
      </c>
      <c r="O270" s="295">
        <v>0</v>
      </c>
      <c r="P270" s="272">
        <v>0</v>
      </c>
      <c r="Q270" s="272">
        <v>0</v>
      </c>
      <c r="R270" s="272">
        <v>0</v>
      </c>
      <c r="S270" s="295">
        <v>0</v>
      </c>
      <c r="T270" s="272">
        <v>0</v>
      </c>
      <c r="U270" s="272">
        <v>0</v>
      </c>
      <c r="V270" s="272">
        <v>0</v>
      </c>
      <c r="W270" s="295">
        <v>0</v>
      </c>
    </row>
    <row r="271" spans="1:23">
      <c r="A271" s="267"/>
      <c r="B271" s="265" t="s">
        <v>825</v>
      </c>
      <c r="C271" s="268"/>
      <c r="D271" s="268"/>
      <c r="E271" s="268"/>
      <c r="F271" s="268"/>
      <c r="G271" s="268"/>
      <c r="H271" s="273">
        <v>0</v>
      </c>
      <c r="I271" s="273">
        <v>0</v>
      </c>
      <c r="J271" s="273">
        <v>0</v>
      </c>
      <c r="K271" s="273">
        <v>0</v>
      </c>
      <c r="L271" s="273">
        <v>0</v>
      </c>
      <c r="M271" s="273">
        <v>0</v>
      </c>
      <c r="N271" s="273">
        <v>0</v>
      </c>
      <c r="O271" s="273">
        <v>0</v>
      </c>
      <c r="P271" s="273">
        <v>0</v>
      </c>
      <c r="Q271" s="273">
        <v>0</v>
      </c>
      <c r="R271" s="273">
        <v>0</v>
      </c>
      <c r="S271" s="273">
        <v>0</v>
      </c>
      <c r="T271" s="273">
        <v>0</v>
      </c>
      <c r="U271" s="273">
        <v>0</v>
      </c>
      <c r="V271" s="273">
        <v>0</v>
      </c>
      <c r="W271" s="273">
        <v>0</v>
      </c>
    </row>
    <row r="272" spans="1:23">
      <c r="A272" s="267"/>
      <c r="B272" s="266" t="s">
        <v>1089</v>
      </c>
      <c r="C272" s="266" t="s">
        <v>1092</v>
      </c>
      <c r="D272" s="266" t="s">
        <v>96</v>
      </c>
      <c r="E272" s="266">
        <v>0</v>
      </c>
      <c r="F272" s="266" t="s">
        <v>96</v>
      </c>
      <c r="G272" s="266">
        <v>0</v>
      </c>
      <c r="H272" s="272">
        <v>0</v>
      </c>
      <c r="I272" s="272">
        <v>0</v>
      </c>
      <c r="J272" s="272">
        <v>0</v>
      </c>
      <c r="K272" s="295">
        <v>0</v>
      </c>
      <c r="L272" s="272">
        <v>0</v>
      </c>
      <c r="M272" s="272">
        <v>0</v>
      </c>
      <c r="N272" s="272">
        <v>0</v>
      </c>
      <c r="O272" s="295">
        <v>0</v>
      </c>
      <c r="P272" s="272">
        <v>0</v>
      </c>
      <c r="Q272" s="272">
        <v>0</v>
      </c>
      <c r="R272" s="272">
        <v>0</v>
      </c>
      <c r="S272" s="295">
        <v>0</v>
      </c>
      <c r="T272" s="272">
        <v>0</v>
      </c>
      <c r="U272" s="272">
        <v>0</v>
      </c>
      <c r="V272" s="272">
        <v>0</v>
      </c>
      <c r="W272" s="295">
        <v>0</v>
      </c>
    </row>
    <row r="273" spans="1:23">
      <c r="A273" s="267"/>
      <c r="B273" s="299" t="s">
        <v>1178</v>
      </c>
      <c r="C273" s="269"/>
      <c r="D273" s="269"/>
      <c r="E273" s="269"/>
      <c r="F273" s="269"/>
      <c r="G273" s="269"/>
      <c r="H273" s="273">
        <v>0</v>
      </c>
      <c r="I273" s="273">
        <v>0</v>
      </c>
      <c r="J273" s="273">
        <v>0</v>
      </c>
      <c r="K273" s="273">
        <v>0</v>
      </c>
      <c r="L273" s="273">
        <v>0</v>
      </c>
      <c r="M273" s="273">
        <v>0</v>
      </c>
      <c r="N273" s="273">
        <v>0</v>
      </c>
      <c r="O273" s="273">
        <v>0</v>
      </c>
      <c r="P273" s="273">
        <v>0</v>
      </c>
      <c r="Q273" s="273">
        <v>0</v>
      </c>
      <c r="R273" s="273">
        <v>0</v>
      </c>
      <c r="S273" s="273">
        <v>0</v>
      </c>
      <c r="T273" s="273">
        <v>0</v>
      </c>
      <c r="U273" s="273">
        <v>0</v>
      </c>
      <c r="V273" s="273">
        <v>0</v>
      </c>
      <c r="W273" s="273">
        <v>0</v>
      </c>
    </row>
    <row r="274" spans="1:23">
      <c r="A274" s="267"/>
      <c r="B274" s="260" t="s">
        <v>43</v>
      </c>
      <c r="C274" s="266" t="s">
        <v>200</v>
      </c>
      <c r="D274" s="266" t="s">
        <v>634</v>
      </c>
      <c r="E274" s="266" t="s">
        <v>203</v>
      </c>
      <c r="F274" s="266" t="s">
        <v>96</v>
      </c>
      <c r="G274" s="266">
        <v>0</v>
      </c>
      <c r="H274" s="272">
        <v>0</v>
      </c>
      <c r="I274" s="272">
        <v>0</v>
      </c>
      <c r="J274" s="272">
        <v>0</v>
      </c>
      <c r="K274" s="295">
        <v>0</v>
      </c>
      <c r="L274" s="272">
        <v>0</v>
      </c>
      <c r="M274" s="272">
        <v>0</v>
      </c>
      <c r="N274" s="272">
        <v>0</v>
      </c>
      <c r="O274" s="295">
        <v>0</v>
      </c>
      <c r="P274" s="272">
        <v>0</v>
      </c>
      <c r="Q274" s="272">
        <v>0</v>
      </c>
      <c r="R274" s="272">
        <v>0</v>
      </c>
      <c r="S274" s="295">
        <v>0</v>
      </c>
      <c r="T274" s="272">
        <v>0</v>
      </c>
      <c r="U274" s="272">
        <v>0</v>
      </c>
      <c r="V274" s="272">
        <v>0</v>
      </c>
      <c r="W274" s="295">
        <v>0</v>
      </c>
    </row>
    <row r="275" spans="1:23">
      <c r="A275" s="267"/>
      <c r="B275" s="267"/>
      <c r="C275" s="300"/>
      <c r="D275" s="266" t="s">
        <v>599</v>
      </c>
      <c r="E275" s="266" t="s">
        <v>201</v>
      </c>
      <c r="F275" s="266" t="s">
        <v>96</v>
      </c>
      <c r="G275" s="266">
        <v>0</v>
      </c>
      <c r="H275" s="272">
        <v>0</v>
      </c>
      <c r="I275" s="272">
        <v>0</v>
      </c>
      <c r="J275" s="272">
        <v>0</v>
      </c>
      <c r="K275" s="295">
        <v>0</v>
      </c>
      <c r="L275" s="272">
        <v>0</v>
      </c>
      <c r="M275" s="272">
        <v>0</v>
      </c>
      <c r="N275" s="272">
        <v>0</v>
      </c>
      <c r="O275" s="295">
        <v>0</v>
      </c>
      <c r="P275" s="272">
        <v>0</v>
      </c>
      <c r="Q275" s="272">
        <v>0</v>
      </c>
      <c r="R275" s="272">
        <v>0</v>
      </c>
      <c r="S275" s="295">
        <v>0</v>
      </c>
      <c r="T275" s="272">
        <v>0</v>
      </c>
      <c r="U275" s="272">
        <v>0</v>
      </c>
      <c r="V275" s="272">
        <v>0</v>
      </c>
      <c r="W275" s="295">
        <v>0</v>
      </c>
    </row>
    <row r="276" spans="1:23">
      <c r="A276" s="267"/>
      <c r="B276" s="267"/>
      <c r="C276" s="300"/>
      <c r="D276" s="266" t="s">
        <v>700</v>
      </c>
      <c r="E276" s="266" t="s">
        <v>724</v>
      </c>
      <c r="F276" s="266" t="s">
        <v>96</v>
      </c>
      <c r="G276" s="266">
        <v>0</v>
      </c>
      <c r="H276" s="272">
        <v>0</v>
      </c>
      <c r="I276" s="272">
        <v>0</v>
      </c>
      <c r="J276" s="272">
        <v>0</v>
      </c>
      <c r="K276" s="295">
        <v>0</v>
      </c>
      <c r="L276" s="272">
        <v>0</v>
      </c>
      <c r="M276" s="272">
        <v>0</v>
      </c>
      <c r="N276" s="272">
        <v>0</v>
      </c>
      <c r="O276" s="295">
        <v>0</v>
      </c>
      <c r="P276" s="272">
        <v>0</v>
      </c>
      <c r="Q276" s="272">
        <v>0</v>
      </c>
      <c r="R276" s="272">
        <v>0</v>
      </c>
      <c r="S276" s="295">
        <v>0</v>
      </c>
      <c r="T276" s="272">
        <v>0</v>
      </c>
      <c r="U276" s="272">
        <v>0</v>
      </c>
      <c r="V276" s="272">
        <v>0</v>
      </c>
      <c r="W276" s="295">
        <v>0</v>
      </c>
    </row>
    <row r="277" spans="1:23">
      <c r="A277" s="267"/>
      <c r="B277" s="267"/>
      <c r="C277" s="300"/>
      <c r="D277" s="266" t="s">
        <v>975</v>
      </c>
      <c r="E277" s="266" t="s">
        <v>1012</v>
      </c>
      <c r="F277" s="266" t="s">
        <v>96</v>
      </c>
      <c r="G277" s="266">
        <v>0</v>
      </c>
      <c r="H277" s="272">
        <v>0</v>
      </c>
      <c r="I277" s="272">
        <v>0</v>
      </c>
      <c r="J277" s="272">
        <v>0</v>
      </c>
      <c r="K277" s="295">
        <v>0</v>
      </c>
      <c r="L277" s="272">
        <v>0</v>
      </c>
      <c r="M277" s="272">
        <v>0</v>
      </c>
      <c r="N277" s="272">
        <v>0</v>
      </c>
      <c r="O277" s="295">
        <v>0</v>
      </c>
      <c r="P277" s="272">
        <v>0</v>
      </c>
      <c r="Q277" s="272">
        <v>0</v>
      </c>
      <c r="R277" s="272">
        <v>0</v>
      </c>
      <c r="S277" s="295">
        <v>0</v>
      </c>
      <c r="T277" s="272">
        <v>0</v>
      </c>
      <c r="U277" s="272">
        <v>0</v>
      </c>
      <c r="V277" s="272">
        <v>0</v>
      </c>
      <c r="W277" s="295">
        <v>0</v>
      </c>
    </row>
    <row r="278" spans="1:23">
      <c r="A278" s="267"/>
      <c r="B278" s="267"/>
      <c r="C278" s="300"/>
      <c r="D278" s="266" t="s">
        <v>977</v>
      </c>
      <c r="E278" s="266" t="s">
        <v>1013</v>
      </c>
      <c r="F278" s="266" t="s">
        <v>96</v>
      </c>
      <c r="G278" s="266">
        <v>0</v>
      </c>
      <c r="H278" s="272">
        <v>0</v>
      </c>
      <c r="I278" s="272">
        <v>0</v>
      </c>
      <c r="J278" s="272">
        <v>0</v>
      </c>
      <c r="K278" s="295">
        <v>0</v>
      </c>
      <c r="L278" s="272">
        <v>0</v>
      </c>
      <c r="M278" s="272">
        <v>0</v>
      </c>
      <c r="N278" s="272">
        <v>0</v>
      </c>
      <c r="O278" s="295">
        <v>0</v>
      </c>
      <c r="P278" s="272">
        <v>0</v>
      </c>
      <c r="Q278" s="272">
        <v>0</v>
      </c>
      <c r="R278" s="272">
        <v>0</v>
      </c>
      <c r="S278" s="295">
        <v>0</v>
      </c>
      <c r="T278" s="272">
        <v>0</v>
      </c>
      <c r="U278" s="272">
        <v>0</v>
      </c>
      <c r="V278" s="272">
        <v>0</v>
      </c>
      <c r="W278" s="295">
        <v>0</v>
      </c>
    </row>
    <row r="279" spans="1:23">
      <c r="A279" s="267"/>
      <c r="B279" s="267"/>
      <c r="C279" s="300"/>
      <c r="D279" s="266" t="s">
        <v>600</v>
      </c>
      <c r="E279" s="266" t="s">
        <v>279</v>
      </c>
      <c r="F279" s="266" t="s">
        <v>96</v>
      </c>
      <c r="G279" s="266">
        <v>0</v>
      </c>
      <c r="H279" s="272">
        <v>0</v>
      </c>
      <c r="I279" s="272">
        <v>0</v>
      </c>
      <c r="J279" s="272">
        <v>0</v>
      </c>
      <c r="K279" s="295">
        <v>0</v>
      </c>
      <c r="L279" s="272">
        <v>0</v>
      </c>
      <c r="M279" s="272">
        <v>0</v>
      </c>
      <c r="N279" s="272">
        <v>0</v>
      </c>
      <c r="O279" s="295">
        <v>0</v>
      </c>
      <c r="P279" s="272">
        <v>0</v>
      </c>
      <c r="Q279" s="272">
        <v>0</v>
      </c>
      <c r="R279" s="272">
        <v>0</v>
      </c>
      <c r="S279" s="295">
        <v>0</v>
      </c>
      <c r="T279" s="272">
        <v>0</v>
      </c>
      <c r="U279" s="272">
        <v>0</v>
      </c>
      <c r="V279" s="272">
        <v>0</v>
      </c>
      <c r="W279" s="295">
        <v>0</v>
      </c>
    </row>
    <row r="280" spans="1:23">
      <c r="A280" s="267"/>
      <c r="B280" s="267"/>
      <c r="C280" s="300"/>
      <c r="D280" s="266" t="s">
        <v>761</v>
      </c>
      <c r="E280" s="266" t="s">
        <v>202</v>
      </c>
      <c r="F280" s="266" t="s">
        <v>96</v>
      </c>
      <c r="G280" s="266">
        <v>0</v>
      </c>
      <c r="H280" s="272">
        <v>0</v>
      </c>
      <c r="I280" s="272">
        <v>0</v>
      </c>
      <c r="J280" s="272">
        <v>0</v>
      </c>
      <c r="K280" s="295">
        <v>0</v>
      </c>
      <c r="L280" s="272">
        <v>0</v>
      </c>
      <c r="M280" s="272">
        <v>0</v>
      </c>
      <c r="N280" s="272">
        <v>0</v>
      </c>
      <c r="O280" s="295">
        <v>0</v>
      </c>
      <c r="P280" s="272">
        <v>0</v>
      </c>
      <c r="Q280" s="272">
        <v>0</v>
      </c>
      <c r="R280" s="272">
        <v>0</v>
      </c>
      <c r="S280" s="295">
        <v>0</v>
      </c>
      <c r="T280" s="272">
        <v>0</v>
      </c>
      <c r="U280" s="272">
        <v>0</v>
      </c>
      <c r="V280" s="272">
        <v>0</v>
      </c>
      <c r="W280" s="295">
        <v>0</v>
      </c>
    </row>
    <row r="281" spans="1:23">
      <c r="A281" s="267"/>
      <c r="B281" s="265" t="s">
        <v>830</v>
      </c>
      <c r="C281" s="268"/>
      <c r="D281" s="268"/>
      <c r="E281" s="268"/>
      <c r="F281" s="268"/>
      <c r="G281" s="268"/>
      <c r="H281" s="273">
        <v>0</v>
      </c>
      <c r="I281" s="273">
        <v>0</v>
      </c>
      <c r="J281" s="273">
        <v>0</v>
      </c>
      <c r="K281" s="273">
        <v>0</v>
      </c>
      <c r="L281" s="273">
        <v>0</v>
      </c>
      <c r="M281" s="273">
        <v>0</v>
      </c>
      <c r="N281" s="273">
        <v>0</v>
      </c>
      <c r="O281" s="273">
        <v>0</v>
      </c>
      <c r="P281" s="273">
        <v>0</v>
      </c>
      <c r="Q281" s="273">
        <v>0</v>
      </c>
      <c r="R281" s="273">
        <v>0</v>
      </c>
      <c r="S281" s="273">
        <v>0</v>
      </c>
      <c r="T281" s="273">
        <v>0</v>
      </c>
      <c r="U281" s="273">
        <v>0</v>
      </c>
      <c r="V281" s="273">
        <v>0</v>
      </c>
      <c r="W281" s="273">
        <v>0</v>
      </c>
    </row>
    <row r="282" spans="1:23">
      <c r="A282" s="267"/>
      <c r="B282" s="266" t="s">
        <v>53</v>
      </c>
      <c r="C282" s="266" t="s">
        <v>204</v>
      </c>
      <c r="D282" s="266" t="s">
        <v>630</v>
      </c>
      <c r="E282" s="266" t="s">
        <v>123</v>
      </c>
      <c r="F282" s="266" t="s">
        <v>96</v>
      </c>
      <c r="G282" s="266">
        <v>0</v>
      </c>
      <c r="H282" s="272">
        <v>0</v>
      </c>
      <c r="I282" s="272">
        <v>0</v>
      </c>
      <c r="J282" s="272">
        <v>0</v>
      </c>
      <c r="K282" s="295">
        <v>0</v>
      </c>
      <c r="L282" s="272">
        <v>0</v>
      </c>
      <c r="M282" s="272">
        <v>0</v>
      </c>
      <c r="N282" s="272">
        <v>0</v>
      </c>
      <c r="O282" s="295">
        <v>0</v>
      </c>
      <c r="P282" s="272">
        <v>0</v>
      </c>
      <c r="Q282" s="272">
        <v>0</v>
      </c>
      <c r="R282" s="272">
        <v>0</v>
      </c>
      <c r="S282" s="295">
        <v>0</v>
      </c>
      <c r="T282" s="272">
        <v>0</v>
      </c>
      <c r="U282" s="272">
        <v>0</v>
      </c>
      <c r="V282" s="272">
        <v>0</v>
      </c>
      <c r="W282" s="295">
        <v>0</v>
      </c>
    </row>
    <row r="283" spans="1:23">
      <c r="A283" s="267"/>
      <c r="B283" s="300"/>
      <c r="C283" s="300"/>
      <c r="D283" s="266" t="s">
        <v>70</v>
      </c>
      <c r="E283" s="266" t="s">
        <v>120</v>
      </c>
      <c r="F283" s="266" t="s">
        <v>96</v>
      </c>
      <c r="G283" s="266">
        <v>0</v>
      </c>
      <c r="H283" s="272">
        <v>0</v>
      </c>
      <c r="I283" s="272">
        <v>0</v>
      </c>
      <c r="J283" s="272">
        <v>0</v>
      </c>
      <c r="K283" s="295">
        <v>0</v>
      </c>
      <c r="L283" s="272">
        <v>0</v>
      </c>
      <c r="M283" s="272">
        <v>0</v>
      </c>
      <c r="N283" s="272">
        <v>0</v>
      </c>
      <c r="O283" s="295">
        <v>0</v>
      </c>
      <c r="P283" s="272">
        <v>0</v>
      </c>
      <c r="Q283" s="272">
        <v>0</v>
      </c>
      <c r="R283" s="272">
        <v>0</v>
      </c>
      <c r="S283" s="295">
        <v>0</v>
      </c>
      <c r="T283" s="272">
        <v>0</v>
      </c>
      <c r="U283" s="272">
        <v>0</v>
      </c>
      <c r="V283" s="272">
        <v>0</v>
      </c>
      <c r="W283" s="295">
        <v>0</v>
      </c>
    </row>
    <row r="284" spans="1:23">
      <c r="A284" s="267"/>
      <c r="B284" s="300"/>
      <c r="C284" s="300"/>
      <c r="D284" s="266" t="s">
        <v>714</v>
      </c>
      <c r="E284" s="266" t="s">
        <v>726</v>
      </c>
      <c r="F284" s="266" t="s">
        <v>96</v>
      </c>
      <c r="G284" s="266">
        <v>0</v>
      </c>
      <c r="H284" s="272">
        <v>0</v>
      </c>
      <c r="I284" s="272">
        <v>0</v>
      </c>
      <c r="J284" s="272">
        <v>0</v>
      </c>
      <c r="K284" s="295">
        <v>0</v>
      </c>
      <c r="L284" s="272">
        <v>0</v>
      </c>
      <c r="M284" s="272">
        <v>0</v>
      </c>
      <c r="N284" s="272">
        <v>0</v>
      </c>
      <c r="O284" s="295">
        <v>0</v>
      </c>
      <c r="P284" s="272">
        <v>0</v>
      </c>
      <c r="Q284" s="272">
        <v>0</v>
      </c>
      <c r="R284" s="272">
        <v>0</v>
      </c>
      <c r="S284" s="295">
        <v>0</v>
      </c>
      <c r="T284" s="272">
        <v>0</v>
      </c>
      <c r="U284" s="272">
        <v>0</v>
      </c>
      <c r="V284" s="272">
        <v>0</v>
      </c>
      <c r="W284" s="295">
        <v>0</v>
      </c>
    </row>
    <row r="285" spans="1:23">
      <c r="A285" s="267"/>
      <c r="B285" s="300"/>
      <c r="C285" s="300"/>
      <c r="D285" s="266" t="s">
        <v>957</v>
      </c>
      <c r="E285" s="266" t="s">
        <v>1015</v>
      </c>
      <c r="F285" s="266" t="s">
        <v>96</v>
      </c>
      <c r="G285" s="266">
        <v>0</v>
      </c>
      <c r="H285" s="272">
        <v>0</v>
      </c>
      <c r="I285" s="272">
        <v>0</v>
      </c>
      <c r="J285" s="272">
        <v>0</v>
      </c>
      <c r="K285" s="295">
        <v>0</v>
      </c>
      <c r="L285" s="272">
        <v>0</v>
      </c>
      <c r="M285" s="272">
        <v>0</v>
      </c>
      <c r="N285" s="272">
        <v>0</v>
      </c>
      <c r="O285" s="295">
        <v>0</v>
      </c>
      <c r="P285" s="272">
        <v>0</v>
      </c>
      <c r="Q285" s="272">
        <v>0</v>
      </c>
      <c r="R285" s="272">
        <v>0</v>
      </c>
      <c r="S285" s="295">
        <v>0</v>
      </c>
      <c r="T285" s="272">
        <v>0</v>
      </c>
      <c r="U285" s="272">
        <v>0</v>
      </c>
      <c r="V285" s="272">
        <v>0</v>
      </c>
      <c r="W285" s="295">
        <v>0</v>
      </c>
    </row>
    <row r="286" spans="1:23">
      <c r="A286" s="267"/>
      <c r="B286" s="300"/>
      <c r="C286" s="300"/>
      <c r="D286" s="266" t="s">
        <v>958</v>
      </c>
      <c r="E286" s="266" t="s">
        <v>1016</v>
      </c>
      <c r="F286" s="266" t="s">
        <v>96</v>
      </c>
      <c r="G286" s="266">
        <v>0</v>
      </c>
      <c r="H286" s="272">
        <v>0</v>
      </c>
      <c r="I286" s="272">
        <v>0</v>
      </c>
      <c r="J286" s="272">
        <v>0</v>
      </c>
      <c r="K286" s="295">
        <v>0</v>
      </c>
      <c r="L286" s="272">
        <v>0</v>
      </c>
      <c r="M286" s="272">
        <v>0</v>
      </c>
      <c r="N286" s="272">
        <v>0</v>
      </c>
      <c r="O286" s="295">
        <v>0</v>
      </c>
      <c r="P286" s="272">
        <v>0</v>
      </c>
      <c r="Q286" s="272">
        <v>0</v>
      </c>
      <c r="R286" s="272">
        <v>0</v>
      </c>
      <c r="S286" s="295">
        <v>0</v>
      </c>
      <c r="T286" s="272">
        <v>0</v>
      </c>
      <c r="U286" s="272">
        <v>0</v>
      </c>
      <c r="V286" s="272">
        <v>0</v>
      </c>
      <c r="W286" s="295">
        <v>0</v>
      </c>
    </row>
    <row r="287" spans="1:23">
      <c r="A287" s="267"/>
      <c r="B287" s="300"/>
      <c r="C287" s="300"/>
      <c r="D287" s="266" t="s">
        <v>83</v>
      </c>
      <c r="E287" s="266" t="s">
        <v>121</v>
      </c>
      <c r="F287" s="266" t="s">
        <v>96</v>
      </c>
      <c r="G287" s="266">
        <v>0</v>
      </c>
      <c r="H287" s="272">
        <v>0</v>
      </c>
      <c r="I287" s="272">
        <v>0</v>
      </c>
      <c r="J287" s="272">
        <v>0</v>
      </c>
      <c r="K287" s="295">
        <v>0</v>
      </c>
      <c r="L287" s="272">
        <v>0</v>
      </c>
      <c r="M287" s="272">
        <v>0</v>
      </c>
      <c r="N287" s="272">
        <v>0</v>
      </c>
      <c r="O287" s="295">
        <v>0</v>
      </c>
      <c r="P287" s="272">
        <v>0</v>
      </c>
      <c r="Q287" s="272">
        <v>0</v>
      </c>
      <c r="R287" s="272">
        <v>0</v>
      </c>
      <c r="S287" s="295">
        <v>0</v>
      </c>
      <c r="T287" s="272">
        <v>0</v>
      </c>
      <c r="U287" s="272">
        <v>0</v>
      </c>
      <c r="V287" s="272">
        <v>0</v>
      </c>
      <c r="W287" s="295">
        <v>0</v>
      </c>
    </row>
    <row r="288" spans="1:23">
      <c r="A288" s="267"/>
      <c r="B288" s="300"/>
      <c r="C288" s="300"/>
      <c r="D288" s="266" t="s">
        <v>662</v>
      </c>
      <c r="E288" s="266" t="s">
        <v>122</v>
      </c>
      <c r="F288" s="266" t="s">
        <v>96</v>
      </c>
      <c r="G288" s="266">
        <v>0</v>
      </c>
      <c r="H288" s="272">
        <v>0</v>
      </c>
      <c r="I288" s="272">
        <v>0</v>
      </c>
      <c r="J288" s="272">
        <v>0</v>
      </c>
      <c r="K288" s="295">
        <v>0</v>
      </c>
      <c r="L288" s="272">
        <v>0</v>
      </c>
      <c r="M288" s="272">
        <v>0</v>
      </c>
      <c r="N288" s="272">
        <v>0</v>
      </c>
      <c r="O288" s="295">
        <v>0</v>
      </c>
      <c r="P288" s="272">
        <v>0</v>
      </c>
      <c r="Q288" s="272">
        <v>0</v>
      </c>
      <c r="R288" s="272">
        <v>0</v>
      </c>
      <c r="S288" s="295">
        <v>0</v>
      </c>
      <c r="T288" s="272">
        <v>0</v>
      </c>
      <c r="U288" s="272">
        <v>0</v>
      </c>
      <c r="V288" s="272">
        <v>0</v>
      </c>
      <c r="W288" s="295">
        <v>0</v>
      </c>
    </row>
    <row r="289" spans="1:23">
      <c r="A289" s="267"/>
      <c r="B289" s="300"/>
      <c r="C289" s="300"/>
      <c r="D289" s="266" t="s">
        <v>1014</v>
      </c>
      <c r="E289" s="266" t="s">
        <v>1036</v>
      </c>
      <c r="F289" s="266" t="s">
        <v>96</v>
      </c>
      <c r="G289" s="266">
        <v>0</v>
      </c>
      <c r="H289" s="272">
        <v>0</v>
      </c>
      <c r="I289" s="272">
        <v>0</v>
      </c>
      <c r="J289" s="272">
        <v>0</v>
      </c>
      <c r="K289" s="295">
        <v>0</v>
      </c>
      <c r="L289" s="272">
        <v>0</v>
      </c>
      <c r="M289" s="272">
        <v>0</v>
      </c>
      <c r="N289" s="272">
        <v>0</v>
      </c>
      <c r="O289" s="295">
        <v>0</v>
      </c>
      <c r="P289" s="272">
        <v>0</v>
      </c>
      <c r="Q289" s="272">
        <v>0</v>
      </c>
      <c r="R289" s="272">
        <v>0</v>
      </c>
      <c r="S289" s="295">
        <v>0</v>
      </c>
      <c r="T289" s="272">
        <v>0</v>
      </c>
      <c r="U289" s="272">
        <v>0</v>
      </c>
      <c r="V289" s="272">
        <v>0</v>
      </c>
      <c r="W289" s="295">
        <v>0</v>
      </c>
    </row>
    <row r="290" spans="1:23">
      <c r="A290" s="267"/>
      <c r="B290" s="300"/>
      <c r="C290" s="300"/>
      <c r="D290" s="266" t="s">
        <v>987</v>
      </c>
      <c r="E290" s="266" t="s">
        <v>1035</v>
      </c>
      <c r="F290" s="266" t="s">
        <v>96</v>
      </c>
      <c r="G290" s="266">
        <v>0</v>
      </c>
      <c r="H290" s="272">
        <v>0</v>
      </c>
      <c r="I290" s="272">
        <v>0</v>
      </c>
      <c r="J290" s="272">
        <v>0</v>
      </c>
      <c r="K290" s="295">
        <v>0</v>
      </c>
      <c r="L290" s="272">
        <v>0</v>
      </c>
      <c r="M290" s="272">
        <v>0</v>
      </c>
      <c r="N290" s="272">
        <v>0</v>
      </c>
      <c r="O290" s="295">
        <v>0</v>
      </c>
      <c r="P290" s="272">
        <v>0</v>
      </c>
      <c r="Q290" s="272">
        <v>0</v>
      </c>
      <c r="R290" s="272">
        <v>0</v>
      </c>
      <c r="S290" s="295">
        <v>0</v>
      </c>
      <c r="T290" s="272">
        <v>0</v>
      </c>
      <c r="U290" s="272">
        <v>0</v>
      </c>
      <c r="V290" s="272">
        <v>0</v>
      </c>
      <c r="W290" s="295">
        <v>0</v>
      </c>
    </row>
    <row r="291" spans="1:23">
      <c r="A291" s="267"/>
      <c r="B291" s="300"/>
      <c r="C291" s="300"/>
      <c r="D291" s="266" t="s">
        <v>42</v>
      </c>
      <c r="E291" s="266" t="s">
        <v>124</v>
      </c>
      <c r="F291" s="266" t="s">
        <v>96</v>
      </c>
      <c r="G291" s="266">
        <v>0</v>
      </c>
      <c r="H291" s="272">
        <v>0</v>
      </c>
      <c r="I291" s="272">
        <v>0</v>
      </c>
      <c r="J291" s="272">
        <v>0</v>
      </c>
      <c r="K291" s="295">
        <v>0</v>
      </c>
      <c r="L291" s="272">
        <v>0</v>
      </c>
      <c r="M291" s="272">
        <v>0</v>
      </c>
      <c r="N291" s="272">
        <v>0</v>
      </c>
      <c r="O291" s="295">
        <v>0</v>
      </c>
      <c r="P291" s="272">
        <v>0</v>
      </c>
      <c r="Q291" s="272">
        <v>0</v>
      </c>
      <c r="R291" s="272">
        <v>0</v>
      </c>
      <c r="S291" s="295">
        <v>0</v>
      </c>
      <c r="T291" s="272">
        <v>0</v>
      </c>
      <c r="U291" s="272">
        <v>0</v>
      </c>
      <c r="V291" s="272">
        <v>0</v>
      </c>
      <c r="W291" s="295">
        <v>0</v>
      </c>
    </row>
    <row r="292" spans="1:23">
      <c r="A292" s="267"/>
      <c r="B292" s="299" t="s">
        <v>105</v>
      </c>
      <c r="C292" s="269"/>
      <c r="D292" s="269"/>
      <c r="E292" s="269"/>
      <c r="F292" s="269"/>
      <c r="G292" s="269"/>
      <c r="H292" s="273">
        <v>0</v>
      </c>
      <c r="I292" s="273">
        <v>0</v>
      </c>
      <c r="J292" s="273">
        <v>0</v>
      </c>
      <c r="K292" s="273">
        <v>0</v>
      </c>
      <c r="L292" s="273">
        <v>0</v>
      </c>
      <c r="M292" s="273">
        <v>0</v>
      </c>
      <c r="N292" s="273">
        <v>0</v>
      </c>
      <c r="O292" s="273">
        <v>0</v>
      </c>
      <c r="P292" s="273">
        <v>0</v>
      </c>
      <c r="Q292" s="273">
        <v>0</v>
      </c>
      <c r="R292" s="273">
        <v>0</v>
      </c>
      <c r="S292" s="273">
        <v>0</v>
      </c>
      <c r="T292" s="273">
        <v>0</v>
      </c>
      <c r="U292" s="273">
        <v>0</v>
      </c>
      <c r="V292" s="273">
        <v>0</v>
      </c>
      <c r="W292" s="273">
        <v>0</v>
      </c>
    </row>
    <row r="293" spans="1:23">
      <c r="A293" s="267"/>
      <c r="B293" s="266" t="s">
        <v>1090</v>
      </c>
      <c r="C293" s="266" t="s">
        <v>1093</v>
      </c>
      <c r="D293" s="266" t="s">
        <v>96</v>
      </c>
      <c r="E293" s="266">
        <v>0</v>
      </c>
      <c r="F293" s="266" t="s">
        <v>96</v>
      </c>
      <c r="G293" s="266">
        <v>0</v>
      </c>
      <c r="H293" s="272">
        <v>0</v>
      </c>
      <c r="I293" s="272">
        <v>0</v>
      </c>
      <c r="J293" s="272">
        <v>0</v>
      </c>
      <c r="K293" s="295">
        <v>0</v>
      </c>
      <c r="L293" s="272">
        <v>0</v>
      </c>
      <c r="M293" s="272">
        <v>0</v>
      </c>
      <c r="N293" s="272">
        <v>0</v>
      </c>
      <c r="O293" s="295">
        <v>0</v>
      </c>
      <c r="P293" s="272">
        <v>0</v>
      </c>
      <c r="Q293" s="272">
        <v>0</v>
      </c>
      <c r="R293" s="272">
        <v>0</v>
      </c>
      <c r="S293" s="295">
        <v>0</v>
      </c>
      <c r="T293" s="272">
        <v>0</v>
      </c>
      <c r="U293" s="272">
        <v>0</v>
      </c>
      <c r="V293" s="272">
        <v>0</v>
      </c>
      <c r="W293" s="295">
        <v>0</v>
      </c>
    </row>
    <row r="294" spans="1:23">
      <c r="A294" s="267"/>
      <c r="B294" s="299" t="s">
        <v>1180</v>
      </c>
      <c r="C294" s="269"/>
      <c r="D294" s="269"/>
      <c r="E294" s="269"/>
      <c r="F294" s="269"/>
      <c r="G294" s="269"/>
      <c r="H294" s="273">
        <v>0</v>
      </c>
      <c r="I294" s="273">
        <v>0</v>
      </c>
      <c r="J294" s="273">
        <v>0</v>
      </c>
      <c r="K294" s="273">
        <v>0</v>
      </c>
      <c r="L294" s="273">
        <v>0</v>
      </c>
      <c r="M294" s="273">
        <v>0</v>
      </c>
      <c r="N294" s="273">
        <v>0</v>
      </c>
      <c r="O294" s="273">
        <v>0</v>
      </c>
      <c r="P294" s="273">
        <v>0</v>
      </c>
      <c r="Q294" s="273">
        <v>0</v>
      </c>
      <c r="R294" s="273">
        <v>0</v>
      </c>
      <c r="S294" s="273">
        <v>0</v>
      </c>
      <c r="T294" s="273">
        <v>0</v>
      </c>
      <c r="U294" s="273">
        <v>0</v>
      </c>
      <c r="V294" s="273">
        <v>0</v>
      </c>
      <c r="W294" s="273">
        <v>0</v>
      </c>
    </row>
    <row r="295" spans="1:23" ht="31.5">
      <c r="A295" s="267"/>
      <c r="B295" s="260" t="s">
        <v>564</v>
      </c>
      <c r="C295" s="266" t="s">
        <v>1124</v>
      </c>
      <c r="D295" s="266" t="s">
        <v>383</v>
      </c>
      <c r="E295" s="266" t="s">
        <v>1126</v>
      </c>
      <c r="F295" s="266" t="s">
        <v>96</v>
      </c>
      <c r="G295" s="266">
        <v>0</v>
      </c>
      <c r="H295" s="272">
        <v>0</v>
      </c>
      <c r="I295" s="272">
        <v>0</v>
      </c>
      <c r="J295" s="272">
        <v>0</v>
      </c>
      <c r="K295" s="295">
        <v>0</v>
      </c>
      <c r="L295" s="272">
        <v>0</v>
      </c>
      <c r="M295" s="272">
        <v>0</v>
      </c>
      <c r="N295" s="272">
        <v>0</v>
      </c>
      <c r="O295" s="295">
        <v>0</v>
      </c>
      <c r="P295" s="272">
        <v>0</v>
      </c>
      <c r="Q295" s="272">
        <v>0</v>
      </c>
      <c r="R295" s="272">
        <v>0</v>
      </c>
      <c r="S295" s="295">
        <v>0</v>
      </c>
      <c r="T295" s="272">
        <v>0</v>
      </c>
      <c r="U295" s="272">
        <v>0</v>
      </c>
      <c r="V295" s="272">
        <v>0</v>
      </c>
      <c r="W295" s="295">
        <v>0</v>
      </c>
    </row>
    <row r="296" spans="1:23">
      <c r="A296" s="267"/>
      <c r="B296" s="267"/>
      <c r="C296" s="300"/>
      <c r="D296" s="266" t="s">
        <v>385</v>
      </c>
      <c r="E296" s="266" t="s">
        <v>1127</v>
      </c>
      <c r="F296" s="266" t="s">
        <v>96</v>
      </c>
      <c r="G296" s="266">
        <v>0</v>
      </c>
      <c r="H296" s="272">
        <v>0</v>
      </c>
      <c r="I296" s="272">
        <v>0</v>
      </c>
      <c r="J296" s="272">
        <v>0</v>
      </c>
      <c r="K296" s="295">
        <v>0</v>
      </c>
      <c r="L296" s="272">
        <v>0</v>
      </c>
      <c r="M296" s="272">
        <v>0</v>
      </c>
      <c r="N296" s="272">
        <v>0</v>
      </c>
      <c r="O296" s="295">
        <v>0</v>
      </c>
      <c r="P296" s="272">
        <v>0</v>
      </c>
      <c r="Q296" s="272">
        <v>0</v>
      </c>
      <c r="R296" s="272">
        <v>0</v>
      </c>
      <c r="S296" s="295">
        <v>0</v>
      </c>
      <c r="T296" s="272">
        <v>0</v>
      </c>
      <c r="U296" s="272">
        <v>0</v>
      </c>
      <c r="V296" s="272">
        <v>0</v>
      </c>
      <c r="W296" s="295">
        <v>0</v>
      </c>
    </row>
    <row r="297" spans="1:23">
      <c r="A297" s="267"/>
      <c r="B297" s="267"/>
      <c r="C297" s="300"/>
      <c r="D297" s="266" t="s">
        <v>384</v>
      </c>
      <c r="E297" s="266" t="s">
        <v>1128</v>
      </c>
      <c r="F297" s="266" t="s">
        <v>96</v>
      </c>
      <c r="G297" s="266">
        <v>0</v>
      </c>
      <c r="H297" s="272">
        <v>0</v>
      </c>
      <c r="I297" s="272">
        <v>0</v>
      </c>
      <c r="J297" s="272">
        <v>0</v>
      </c>
      <c r="K297" s="295">
        <v>0</v>
      </c>
      <c r="L297" s="272">
        <v>0</v>
      </c>
      <c r="M297" s="272">
        <v>0</v>
      </c>
      <c r="N297" s="272">
        <v>0</v>
      </c>
      <c r="O297" s="295">
        <v>0</v>
      </c>
      <c r="P297" s="272">
        <v>0</v>
      </c>
      <c r="Q297" s="272">
        <v>0</v>
      </c>
      <c r="R297" s="272">
        <v>0</v>
      </c>
      <c r="S297" s="295">
        <v>0</v>
      </c>
      <c r="T297" s="272">
        <v>0</v>
      </c>
      <c r="U297" s="272">
        <v>0</v>
      </c>
      <c r="V297" s="272">
        <v>0</v>
      </c>
      <c r="W297" s="295">
        <v>0</v>
      </c>
    </row>
    <row r="298" spans="1:23" ht="31.5">
      <c r="A298" s="267"/>
      <c r="B298" s="265" t="s">
        <v>846</v>
      </c>
      <c r="C298" s="268"/>
      <c r="D298" s="268"/>
      <c r="E298" s="268"/>
      <c r="F298" s="268"/>
      <c r="G298" s="268"/>
      <c r="H298" s="273">
        <v>0</v>
      </c>
      <c r="I298" s="273">
        <v>0</v>
      </c>
      <c r="J298" s="273">
        <v>0</v>
      </c>
      <c r="K298" s="273">
        <v>0</v>
      </c>
      <c r="L298" s="273">
        <v>0</v>
      </c>
      <c r="M298" s="273">
        <v>0</v>
      </c>
      <c r="N298" s="273">
        <v>0</v>
      </c>
      <c r="O298" s="273">
        <v>0</v>
      </c>
      <c r="P298" s="273">
        <v>0</v>
      </c>
      <c r="Q298" s="273">
        <v>0</v>
      </c>
      <c r="R298" s="273">
        <v>0</v>
      </c>
      <c r="S298" s="273">
        <v>0</v>
      </c>
      <c r="T298" s="273">
        <v>0</v>
      </c>
      <c r="U298" s="273">
        <v>0</v>
      </c>
      <c r="V298" s="273">
        <v>0</v>
      </c>
      <c r="W298" s="273">
        <v>0</v>
      </c>
    </row>
    <row r="299" spans="1:23">
      <c r="A299" s="267"/>
      <c r="B299" s="266" t="s">
        <v>498</v>
      </c>
      <c r="C299" s="266" t="s">
        <v>1125</v>
      </c>
      <c r="D299" s="266" t="s">
        <v>386</v>
      </c>
      <c r="E299" s="266" t="s">
        <v>1129</v>
      </c>
      <c r="F299" s="266" t="s">
        <v>96</v>
      </c>
      <c r="G299" s="266">
        <v>0</v>
      </c>
      <c r="H299" s="272">
        <v>0</v>
      </c>
      <c r="I299" s="272">
        <v>0</v>
      </c>
      <c r="J299" s="272">
        <v>0</v>
      </c>
      <c r="K299" s="295">
        <v>0</v>
      </c>
      <c r="L299" s="272">
        <v>0</v>
      </c>
      <c r="M299" s="272">
        <v>0</v>
      </c>
      <c r="N299" s="272">
        <v>0</v>
      </c>
      <c r="O299" s="295">
        <v>0</v>
      </c>
      <c r="P299" s="272">
        <v>0</v>
      </c>
      <c r="Q299" s="272">
        <v>0</v>
      </c>
      <c r="R299" s="272">
        <v>0</v>
      </c>
      <c r="S299" s="295">
        <v>0</v>
      </c>
      <c r="T299" s="272">
        <v>0</v>
      </c>
      <c r="U299" s="272">
        <v>0</v>
      </c>
      <c r="V299" s="272">
        <v>0</v>
      </c>
      <c r="W299" s="295">
        <v>0</v>
      </c>
    </row>
    <row r="300" spans="1:23">
      <c r="A300" s="267"/>
      <c r="B300" s="300"/>
      <c r="C300" s="300"/>
      <c r="D300" s="266" t="s">
        <v>388</v>
      </c>
      <c r="E300" s="266" t="s">
        <v>1130</v>
      </c>
      <c r="F300" s="266" t="s">
        <v>96</v>
      </c>
      <c r="G300" s="266">
        <v>0</v>
      </c>
      <c r="H300" s="272">
        <v>0</v>
      </c>
      <c r="I300" s="272">
        <v>0</v>
      </c>
      <c r="J300" s="272">
        <v>0</v>
      </c>
      <c r="K300" s="295">
        <v>0</v>
      </c>
      <c r="L300" s="272">
        <v>0</v>
      </c>
      <c r="M300" s="272">
        <v>0</v>
      </c>
      <c r="N300" s="272">
        <v>0</v>
      </c>
      <c r="O300" s="295">
        <v>0</v>
      </c>
      <c r="P300" s="272">
        <v>0</v>
      </c>
      <c r="Q300" s="272">
        <v>0</v>
      </c>
      <c r="R300" s="272">
        <v>0</v>
      </c>
      <c r="S300" s="295">
        <v>0</v>
      </c>
      <c r="T300" s="272">
        <v>0</v>
      </c>
      <c r="U300" s="272">
        <v>0</v>
      </c>
      <c r="V300" s="272">
        <v>0</v>
      </c>
      <c r="W300" s="295">
        <v>0</v>
      </c>
    </row>
    <row r="301" spans="1:23">
      <c r="A301" s="267"/>
      <c r="B301" s="300"/>
      <c r="C301" s="300"/>
      <c r="D301" s="266" t="s">
        <v>387</v>
      </c>
      <c r="E301" s="266" t="s">
        <v>1131</v>
      </c>
      <c r="F301" s="266" t="s">
        <v>96</v>
      </c>
      <c r="G301" s="266">
        <v>0</v>
      </c>
      <c r="H301" s="272">
        <v>0</v>
      </c>
      <c r="I301" s="272">
        <v>0</v>
      </c>
      <c r="J301" s="272">
        <v>0</v>
      </c>
      <c r="K301" s="295">
        <v>0</v>
      </c>
      <c r="L301" s="272">
        <v>0</v>
      </c>
      <c r="M301" s="272">
        <v>0</v>
      </c>
      <c r="N301" s="272">
        <v>0</v>
      </c>
      <c r="O301" s="295">
        <v>0</v>
      </c>
      <c r="P301" s="272">
        <v>0</v>
      </c>
      <c r="Q301" s="272">
        <v>0</v>
      </c>
      <c r="R301" s="272">
        <v>0</v>
      </c>
      <c r="S301" s="295">
        <v>0</v>
      </c>
      <c r="T301" s="272">
        <v>0</v>
      </c>
      <c r="U301" s="272">
        <v>0</v>
      </c>
      <c r="V301" s="272">
        <v>0</v>
      </c>
      <c r="W301" s="295">
        <v>0</v>
      </c>
    </row>
    <row r="302" spans="1:23">
      <c r="A302" s="267"/>
      <c r="B302" s="299" t="s">
        <v>1181</v>
      </c>
      <c r="C302" s="269"/>
      <c r="D302" s="269"/>
      <c r="E302" s="269"/>
      <c r="F302" s="269"/>
      <c r="G302" s="269"/>
      <c r="H302" s="273">
        <v>0</v>
      </c>
      <c r="I302" s="273">
        <v>0</v>
      </c>
      <c r="J302" s="273">
        <v>0</v>
      </c>
      <c r="K302" s="273">
        <v>0</v>
      </c>
      <c r="L302" s="273">
        <v>0</v>
      </c>
      <c r="M302" s="273">
        <v>0</v>
      </c>
      <c r="N302" s="273">
        <v>0</v>
      </c>
      <c r="O302" s="273">
        <v>0</v>
      </c>
      <c r="P302" s="273">
        <v>0</v>
      </c>
      <c r="Q302" s="273">
        <v>0</v>
      </c>
      <c r="R302" s="273">
        <v>0</v>
      </c>
      <c r="S302" s="273">
        <v>0</v>
      </c>
      <c r="T302" s="273">
        <v>0</v>
      </c>
      <c r="U302" s="273">
        <v>0</v>
      </c>
      <c r="V302" s="273">
        <v>0</v>
      </c>
      <c r="W302" s="273">
        <v>0</v>
      </c>
    </row>
    <row r="303" spans="1:23">
      <c r="A303" s="267"/>
      <c r="B303" s="260" t="s">
        <v>427</v>
      </c>
      <c r="C303" s="266" t="s">
        <v>1097</v>
      </c>
      <c r="D303" s="266" t="s">
        <v>428</v>
      </c>
      <c r="E303" s="266" t="s">
        <v>206</v>
      </c>
      <c r="F303" s="266" t="s">
        <v>96</v>
      </c>
      <c r="G303" s="266">
        <v>0</v>
      </c>
      <c r="H303" s="272">
        <v>0</v>
      </c>
      <c r="I303" s="272">
        <v>0</v>
      </c>
      <c r="J303" s="272">
        <v>0</v>
      </c>
      <c r="K303" s="295">
        <v>0</v>
      </c>
      <c r="L303" s="272">
        <v>0</v>
      </c>
      <c r="M303" s="272">
        <v>0</v>
      </c>
      <c r="N303" s="272">
        <v>0</v>
      </c>
      <c r="O303" s="295">
        <v>0</v>
      </c>
      <c r="P303" s="272">
        <v>0</v>
      </c>
      <c r="Q303" s="272">
        <v>0</v>
      </c>
      <c r="R303" s="272">
        <v>0</v>
      </c>
      <c r="S303" s="295">
        <v>0</v>
      </c>
      <c r="T303" s="272">
        <v>0</v>
      </c>
      <c r="U303" s="272">
        <v>0</v>
      </c>
      <c r="V303" s="272">
        <v>0</v>
      </c>
      <c r="W303" s="295">
        <v>0</v>
      </c>
    </row>
    <row r="304" spans="1:23">
      <c r="A304" s="267"/>
      <c r="B304" s="267"/>
      <c r="C304" s="300"/>
      <c r="D304" s="266" t="s">
        <v>29</v>
      </c>
      <c r="E304" s="266" t="s">
        <v>207</v>
      </c>
      <c r="F304" s="266" t="s">
        <v>96</v>
      </c>
      <c r="G304" s="266">
        <v>0</v>
      </c>
      <c r="H304" s="272">
        <v>0</v>
      </c>
      <c r="I304" s="272">
        <v>0</v>
      </c>
      <c r="J304" s="272">
        <v>0</v>
      </c>
      <c r="K304" s="295">
        <v>0</v>
      </c>
      <c r="L304" s="272">
        <v>0</v>
      </c>
      <c r="M304" s="272">
        <v>0</v>
      </c>
      <c r="N304" s="272">
        <v>0</v>
      </c>
      <c r="O304" s="295">
        <v>0</v>
      </c>
      <c r="P304" s="272">
        <v>0</v>
      </c>
      <c r="Q304" s="272">
        <v>0</v>
      </c>
      <c r="R304" s="272">
        <v>0</v>
      </c>
      <c r="S304" s="295">
        <v>0</v>
      </c>
      <c r="T304" s="272">
        <v>0</v>
      </c>
      <c r="U304" s="272">
        <v>0</v>
      </c>
      <c r="V304" s="272">
        <v>0</v>
      </c>
      <c r="W304" s="295">
        <v>0</v>
      </c>
    </row>
    <row r="305" spans="1:23">
      <c r="A305" s="267"/>
      <c r="B305" s="265" t="s">
        <v>826</v>
      </c>
      <c r="C305" s="268"/>
      <c r="D305" s="268"/>
      <c r="E305" s="268"/>
      <c r="F305" s="268"/>
      <c r="G305" s="268"/>
      <c r="H305" s="273">
        <v>0</v>
      </c>
      <c r="I305" s="273">
        <v>0</v>
      </c>
      <c r="J305" s="273">
        <v>0</v>
      </c>
      <c r="K305" s="273">
        <v>0</v>
      </c>
      <c r="L305" s="273">
        <v>0</v>
      </c>
      <c r="M305" s="273">
        <v>0</v>
      </c>
      <c r="N305" s="273">
        <v>0</v>
      </c>
      <c r="O305" s="273">
        <v>0</v>
      </c>
      <c r="P305" s="273">
        <v>0</v>
      </c>
      <c r="Q305" s="273">
        <v>0</v>
      </c>
      <c r="R305" s="273">
        <v>0</v>
      </c>
      <c r="S305" s="273">
        <v>0</v>
      </c>
      <c r="T305" s="273">
        <v>0</v>
      </c>
      <c r="U305" s="273">
        <v>0</v>
      </c>
      <c r="V305" s="273">
        <v>0</v>
      </c>
      <c r="W305" s="273">
        <v>0</v>
      </c>
    </row>
    <row r="306" spans="1:23">
      <c r="A306" s="267"/>
      <c r="B306" s="260" t="s">
        <v>55</v>
      </c>
      <c r="C306" s="266" t="s">
        <v>208</v>
      </c>
      <c r="D306" s="266" t="s">
        <v>96</v>
      </c>
      <c r="E306" s="266">
        <v>0</v>
      </c>
      <c r="F306" s="266" t="s">
        <v>96</v>
      </c>
      <c r="G306" s="266">
        <v>0</v>
      </c>
      <c r="H306" s="272">
        <v>0</v>
      </c>
      <c r="I306" s="272">
        <v>0</v>
      </c>
      <c r="J306" s="272">
        <v>0</v>
      </c>
      <c r="K306" s="295">
        <v>0</v>
      </c>
      <c r="L306" s="272">
        <v>0</v>
      </c>
      <c r="M306" s="272">
        <v>0</v>
      </c>
      <c r="N306" s="272">
        <v>0</v>
      </c>
      <c r="O306" s="295">
        <v>0</v>
      </c>
      <c r="P306" s="272">
        <v>0</v>
      </c>
      <c r="Q306" s="272">
        <v>0</v>
      </c>
      <c r="R306" s="272">
        <v>0</v>
      </c>
      <c r="S306" s="295">
        <v>0</v>
      </c>
      <c r="T306" s="272">
        <v>0</v>
      </c>
      <c r="U306" s="272">
        <v>0</v>
      </c>
      <c r="V306" s="272">
        <v>0</v>
      </c>
      <c r="W306" s="295">
        <v>0</v>
      </c>
    </row>
    <row r="307" spans="1:23">
      <c r="A307" s="267"/>
      <c r="B307" s="265" t="s">
        <v>847</v>
      </c>
      <c r="C307" s="268"/>
      <c r="D307" s="268"/>
      <c r="E307" s="268"/>
      <c r="F307" s="268"/>
      <c r="G307" s="268"/>
      <c r="H307" s="273">
        <v>0</v>
      </c>
      <c r="I307" s="273">
        <v>0</v>
      </c>
      <c r="J307" s="273">
        <v>0</v>
      </c>
      <c r="K307" s="273">
        <v>0</v>
      </c>
      <c r="L307" s="273">
        <v>0</v>
      </c>
      <c r="M307" s="273">
        <v>0</v>
      </c>
      <c r="N307" s="273">
        <v>0</v>
      </c>
      <c r="O307" s="273">
        <v>0</v>
      </c>
      <c r="P307" s="273">
        <v>0</v>
      </c>
      <c r="Q307" s="273">
        <v>0</v>
      </c>
      <c r="R307" s="273">
        <v>0</v>
      </c>
      <c r="S307" s="273">
        <v>0</v>
      </c>
      <c r="T307" s="273">
        <v>0</v>
      </c>
      <c r="U307" s="273">
        <v>0</v>
      </c>
      <c r="V307" s="273">
        <v>0</v>
      </c>
      <c r="W307" s="273">
        <v>0</v>
      </c>
    </row>
    <row r="308" spans="1:23">
      <c r="A308" s="267"/>
      <c r="B308" s="260" t="s">
        <v>57</v>
      </c>
      <c r="C308" s="266" t="s">
        <v>209</v>
      </c>
      <c r="D308" s="266" t="s">
        <v>432</v>
      </c>
      <c r="E308" s="266" t="s">
        <v>211</v>
      </c>
      <c r="F308" s="266" t="s">
        <v>96</v>
      </c>
      <c r="G308" s="266">
        <v>0</v>
      </c>
      <c r="H308" s="272">
        <v>0</v>
      </c>
      <c r="I308" s="272">
        <v>0</v>
      </c>
      <c r="J308" s="272">
        <v>0</v>
      </c>
      <c r="K308" s="295">
        <v>0</v>
      </c>
      <c r="L308" s="272">
        <v>0</v>
      </c>
      <c r="M308" s="272">
        <v>0</v>
      </c>
      <c r="N308" s="272">
        <v>0</v>
      </c>
      <c r="O308" s="295">
        <v>0</v>
      </c>
      <c r="P308" s="272">
        <v>0</v>
      </c>
      <c r="Q308" s="272">
        <v>0</v>
      </c>
      <c r="R308" s="272">
        <v>0</v>
      </c>
      <c r="S308" s="295">
        <v>0</v>
      </c>
      <c r="T308" s="272">
        <v>0</v>
      </c>
      <c r="U308" s="272">
        <v>0</v>
      </c>
      <c r="V308" s="272">
        <v>0</v>
      </c>
      <c r="W308" s="295">
        <v>0</v>
      </c>
    </row>
    <row r="309" spans="1:23">
      <c r="A309" s="267"/>
      <c r="B309" s="267"/>
      <c r="C309" s="300"/>
      <c r="D309" s="266" t="s">
        <v>430</v>
      </c>
      <c r="E309" s="266" t="s">
        <v>210</v>
      </c>
      <c r="F309" s="266" t="s">
        <v>96</v>
      </c>
      <c r="G309" s="266">
        <v>0</v>
      </c>
      <c r="H309" s="272">
        <v>0</v>
      </c>
      <c r="I309" s="272">
        <v>0</v>
      </c>
      <c r="J309" s="272">
        <v>0</v>
      </c>
      <c r="K309" s="295">
        <v>0</v>
      </c>
      <c r="L309" s="272">
        <v>0</v>
      </c>
      <c r="M309" s="272">
        <v>0</v>
      </c>
      <c r="N309" s="272">
        <v>0</v>
      </c>
      <c r="O309" s="295">
        <v>0</v>
      </c>
      <c r="P309" s="272">
        <v>0</v>
      </c>
      <c r="Q309" s="272">
        <v>0</v>
      </c>
      <c r="R309" s="272">
        <v>0</v>
      </c>
      <c r="S309" s="295">
        <v>0</v>
      </c>
      <c r="T309" s="272">
        <v>0</v>
      </c>
      <c r="U309" s="272">
        <v>0</v>
      </c>
      <c r="V309" s="272">
        <v>0</v>
      </c>
      <c r="W309" s="295">
        <v>0</v>
      </c>
    </row>
    <row r="310" spans="1:23">
      <c r="A310" s="267"/>
      <c r="B310" s="267"/>
      <c r="C310" s="300"/>
      <c r="D310" s="266" t="s">
        <v>431</v>
      </c>
      <c r="E310" s="266" t="s">
        <v>212</v>
      </c>
      <c r="F310" s="266" t="s">
        <v>96</v>
      </c>
      <c r="G310" s="266">
        <v>0</v>
      </c>
      <c r="H310" s="272">
        <v>0</v>
      </c>
      <c r="I310" s="272">
        <v>0</v>
      </c>
      <c r="J310" s="272">
        <v>0</v>
      </c>
      <c r="K310" s="295">
        <v>0</v>
      </c>
      <c r="L310" s="272">
        <v>0</v>
      </c>
      <c r="M310" s="272">
        <v>0</v>
      </c>
      <c r="N310" s="272">
        <v>0</v>
      </c>
      <c r="O310" s="295">
        <v>0</v>
      </c>
      <c r="P310" s="272">
        <v>0</v>
      </c>
      <c r="Q310" s="272">
        <v>0</v>
      </c>
      <c r="R310" s="272">
        <v>0</v>
      </c>
      <c r="S310" s="295">
        <v>0</v>
      </c>
      <c r="T310" s="272">
        <v>0</v>
      </c>
      <c r="U310" s="272">
        <v>0</v>
      </c>
      <c r="V310" s="272">
        <v>0</v>
      </c>
      <c r="W310" s="295">
        <v>0</v>
      </c>
    </row>
    <row r="311" spans="1:23">
      <c r="A311" s="267"/>
      <c r="B311" s="267"/>
      <c r="C311" s="300"/>
      <c r="D311" s="266" t="s">
        <v>63</v>
      </c>
      <c r="E311" s="266" t="s">
        <v>213</v>
      </c>
      <c r="F311" s="266" t="s">
        <v>96</v>
      </c>
      <c r="G311" s="266">
        <v>0</v>
      </c>
      <c r="H311" s="272">
        <v>0</v>
      </c>
      <c r="I311" s="272">
        <v>0</v>
      </c>
      <c r="J311" s="272">
        <v>0</v>
      </c>
      <c r="K311" s="295">
        <v>0</v>
      </c>
      <c r="L311" s="272">
        <v>0</v>
      </c>
      <c r="M311" s="272">
        <v>0</v>
      </c>
      <c r="N311" s="272">
        <v>0</v>
      </c>
      <c r="O311" s="295">
        <v>0</v>
      </c>
      <c r="P311" s="272">
        <v>0</v>
      </c>
      <c r="Q311" s="272">
        <v>0</v>
      </c>
      <c r="R311" s="272">
        <v>0</v>
      </c>
      <c r="S311" s="295">
        <v>0</v>
      </c>
      <c r="T311" s="272">
        <v>0</v>
      </c>
      <c r="U311" s="272">
        <v>0</v>
      </c>
      <c r="V311" s="272">
        <v>0</v>
      </c>
      <c r="W311" s="295">
        <v>0</v>
      </c>
    </row>
    <row r="312" spans="1:23">
      <c r="A312" s="267"/>
      <c r="B312" s="267"/>
      <c r="C312" s="300"/>
      <c r="D312" s="266" t="s">
        <v>65</v>
      </c>
      <c r="E312" s="266" t="s">
        <v>214</v>
      </c>
      <c r="F312" s="266" t="s">
        <v>96</v>
      </c>
      <c r="G312" s="266">
        <v>0</v>
      </c>
      <c r="H312" s="272">
        <v>0</v>
      </c>
      <c r="I312" s="272">
        <v>0</v>
      </c>
      <c r="J312" s="272">
        <v>0</v>
      </c>
      <c r="K312" s="295">
        <v>0</v>
      </c>
      <c r="L312" s="272">
        <v>0</v>
      </c>
      <c r="M312" s="272">
        <v>0</v>
      </c>
      <c r="N312" s="272">
        <v>0</v>
      </c>
      <c r="O312" s="295">
        <v>0</v>
      </c>
      <c r="P312" s="272">
        <v>0</v>
      </c>
      <c r="Q312" s="272">
        <v>0</v>
      </c>
      <c r="R312" s="272">
        <v>0</v>
      </c>
      <c r="S312" s="295">
        <v>0</v>
      </c>
      <c r="T312" s="272">
        <v>0</v>
      </c>
      <c r="U312" s="272">
        <v>0</v>
      </c>
      <c r="V312" s="272">
        <v>0</v>
      </c>
      <c r="W312" s="295">
        <v>0</v>
      </c>
    </row>
    <row r="313" spans="1:23">
      <c r="A313" s="267"/>
      <c r="B313" s="267"/>
      <c r="C313" s="300"/>
      <c r="D313" s="266" t="s">
        <v>64</v>
      </c>
      <c r="E313" s="266" t="s">
        <v>215</v>
      </c>
      <c r="F313" s="266" t="s">
        <v>96</v>
      </c>
      <c r="G313" s="266">
        <v>0</v>
      </c>
      <c r="H313" s="272">
        <v>0</v>
      </c>
      <c r="I313" s="272">
        <v>0</v>
      </c>
      <c r="J313" s="272">
        <v>0</v>
      </c>
      <c r="K313" s="295">
        <v>0</v>
      </c>
      <c r="L313" s="272">
        <v>0</v>
      </c>
      <c r="M313" s="272">
        <v>0</v>
      </c>
      <c r="N313" s="272">
        <v>0</v>
      </c>
      <c r="O313" s="295">
        <v>0</v>
      </c>
      <c r="P313" s="272">
        <v>0</v>
      </c>
      <c r="Q313" s="272">
        <v>0</v>
      </c>
      <c r="R313" s="272">
        <v>0</v>
      </c>
      <c r="S313" s="295">
        <v>0</v>
      </c>
      <c r="T313" s="272">
        <v>0</v>
      </c>
      <c r="U313" s="272">
        <v>0</v>
      </c>
      <c r="V313" s="272">
        <v>0</v>
      </c>
      <c r="W313" s="295">
        <v>0</v>
      </c>
    </row>
    <row r="314" spans="1:23">
      <c r="A314" s="267"/>
      <c r="B314" s="267"/>
      <c r="C314" s="300"/>
      <c r="D314" s="266" t="s">
        <v>58</v>
      </c>
      <c r="E314" s="266" t="s">
        <v>216</v>
      </c>
      <c r="F314" s="266" t="s">
        <v>639</v>
      </c>
      <c r="G314" s="266" t="s">
        <v>241</v>
      </c>
      <c r="H314" s="272">
        <v>0</v>
      </c>
      <c r="I314" s="272">
        <v>0</v>
      </c>
      <c r="J314" s="272">
        <v>0</v>
      </c>
      <c r="K314" s="295">
        <v>0</v>
      </c>
      <c r="L314" s="272">
        <v>0</v>
      </c>
      <c r="M314" s="272">
        <v>0</v>
      </c>
      <c r="N314" s="272">
        <v>0</v>
      </c>
      <c r="O314" s="295">
        <v>0</v>
      </c>
      <c r="P314" s="272">
        <v>0</v>
      </c>
      <c r="Q314" s="272">
        <v>0</v>
      </c>
      <c r="R314" s="272">
        <v>0</v>
      </c>
      <c r="S314" s="295">
        <v>0</v>
      </c>
      <c r="T314" s="272">
        <v>0</v>
      </c>
      <c r="U314" s="272">
        <v>0</v>
      </c>
      <c r="V314" s="272">
        <v>0</v>
      </c>
      <c r="W314" s="295">
        <v>0</v>
      </c>
    </row>
    <row r="315" spans="1:23">
      <c r="A315" s="267"/>
      <c r="B315" s="267"/>
      <c r="C315" s="300"/>
      <c r="D315" s="300"/>
      <c r="E315" s="300"/>
      <c r="F315" s="266" t="s">
        <v>59</v>
      </c>
      <c r="G315" s="266" t="s">
        <v>239</v>
      </c>
      <c r="H315" s="272">
        <v>0</v>
      </c>
      <c r="I315" s="272">
        <v>0</v>
      </c>
      <c r="J315" s="272">
        <v>0</v>
      </c>
      <c r="K315" s="295">
        <v>0</v>
      </c>
      <c r="L315" s="272">
        <v>0</v>
      </c>
      <c r="M315" s="272">
        <v>0</v>
      </c>
      <c r="N315" s="272">
        <v>0</v>
      </c>
      <c r="O315" s="295">
        <v>0</v>
      </c>
      <c r="P315" s="272">
        <v>0</v>
      </c>
      <c r="Q315" s="272">
        <v>0</v>
      </c>
      <c r="R315" s="272">
        <v>0</v>
      </c>
      <c r="S315" s="295">
        <v>0</v>
      </c>
      <c r="T315" s="272">
        <v>0</v>
      </c>
      <c r="U315" s="272">
        <v>0</v>
      </c>
      <c r="V315" s="272">
        <v>0</v>
      </c>
      <c r="W315" s="295">
        <v>0</v>
      </c>
    </row>
    <row r="316" spans="1:23">
      <c r="A316" s="267"/>
      <c r="B316" s="267"/>
      <c r="C316" s="300"/>
      <c r="D316" s="300"/>
      <c r="E316" s="300"/>
      <c r="F316" s="266" t="s">
        <v>713</v>
      </c>
      <c r="G316" s="266" t="s">
        <v>725</v>
      </c>
      <c r="H316" s="272">
        <v>0</v>
      </c>
      <c r="I316" s="272">
        <v>0</v>
      </c>
      <c r="J316" s="272">
        <v>0</v>
      </c>
      <c r="K316" s="295">
        <v>0</v>
      </c>
      <c r="L316" s="272">
        <v>0</v>
      </c>
      <c r="M316" s="272">
        <v>0</v>
      </c>
      <c r="N316" s="272">
        <v>0</v>
      </c>
      <c r="O316" s="295">
        <v>0</v>
      </c>
      <c r="P316" s="272">
        <v>0</v>
      </c>
      <c r="Q316" s="272">
        <v>0</v>
      </c>
      <c r="R316" s="272">
        <v>0</v>
      </c>
      <c r="S316" s="295">
        <v>0</v>
      </c>
      <c r="T316" s="272">
        <v>0</v>
      </c>
      <c r="U316" s="272">
        <v>0</v>
      </c>
      <c r="V316" s="272">
        <v>0</v>
      </c>
      <c r="W316" s="295">
        <v>0</v>
      </c>
    </row>
    <row r="317" spans="1:23">
      <c r="A317" s="267"/>
      <c r="B317" s="267"/>
      <c r="C317" s="300"/>
      <c r="D317" s="300"/>
      <c r="E317" s="300"/>
      <c r="F317" s="266" t="s">
        <v>1050</v>
      </c>
      <c r="G317" s="266" t="s">
        <v>1063</v>
      </c>
      <c r="H317" s="272">
        <v>0</v>
      </c>
      <c r="I317" s="272">
        <v>0</v>
      </c>
      <c r="J317" s="272">
        <v>0</v>
      </c>
      <c r="K317" s="295">
        <v>0</v>
      </c>
      <c r="L317" s="272">
        <v>0</v>
      </c>
      <c r="M317" s="272">
        <v>0</v>
      </c>
      <c r="N317" s="272">
        <v>0</v>
      </c>
      <c r="O317" s="295">
        <v>0</v>
      </c>
      <c r="P317" s="272">
        <v>0</v>
      </c>
      <c r="Q317" s="272">
        <v>0</v>
      </c>
      <c r="R317" s="272">
        <v>0</v>
      </c>
      <c r="S317" s="295">
        <v>0</v>
      </c>
      <c r="T317" s="272">
        <v>0</v>
      </c>
      <c r="U317" s="272">
        <v>0</v>
      </c>
      <c r="V317" s="272">
        <v>0</v>
      </c>
      <c r="W317" s="295">
        <v>0</v>
      </c>
    </row>
    <row r="318" spans="1:23">
      <c r="A318" s="267"/>
      <c r="B318" s="267"/>
      <c r="C318" s="300"/>
      <c r="D318" s="300"/>
      <c r="E318" s="300"/>
      <c r="F318" s="266" t="s">
        <v>1051</v>
      </c>
      <c r="G318" s="266" t="s">
        <v>1064</v>
      </c>
      <c r="H318" s="272">
        <v>0</v>
      </c>
      <c r="I318" s="272">
        <v>0</v>
      </c>
      <c r="J318" s="272">
        <v>0</v>
      </c>
      <c r="K318" s="295">
        <v>0</v>
      </c>
      <c r="L318" s="272">
        <v>0</v>
      </c>
      <c r="M318" s="272">
        <v>0</v>
      </c>
      <c r="N318" s="272">
        <v>0</v>
      </c>
      <c r="O318" s="295">
        <v>0</v>
      </c>
      <c r="P318" s="272">
        <v>0</v>
      </c>
      <c r="Q318" s="272">
        <v>0</v>
      </c>
      <c r="R318" s="272">
        <v>0</v>
      </c>
      <c r="S318" s="295">
        <v>0</v>
      </c>
      <c r="T318" s="272">
        <v>0</v>
      </c>
      <c r="U318" s="272">
        <v>0</v>
      </c>
      <c r="V318" s="272">
        <v>0</v>
      </c>
      <c r="W318" s="295">
        <v>0</v>
      </c>
    </row>
    <row r="319" spans="1:23">
      <c r="A319" s="267"/>
      <c r="B319" s="267"/>
      <c r="C319" s="300"/>
      <c r="D319" s="300"/>
      <c r="E319" s="300"/>
      <c r="F319" s="266" t="s">
        <v>60</v>
      </c>
      <c r="G319" s="266" t="s">
        <v>240</v>
      </c>
      <c r="H319" s="272">
        <v>0</v>
      </c>
      <c r="I319" s="272">
        <v>0</v>
      </c>
      <c r="J319" s="272">
        <v>0</v>
      </c>
      <c r="K319" s="295">
        <v>0</v>
      </c>
      <c r="L319" s="272">
        <v>0</v>
      </c>
      <c r="M319" s="272">
        <v>0</v>
      </c>
      <c r="N319" s="272">
        <v>0</v>
      </c>
      <c r="O319" s="295">
        <v>0</v>
      </c>
      <c r="P319" s="272">
        <v>0</v>
      </c>
      <c r="Q319" s="272">
        <v>0</v>
      </c>
      <c r="R319" s="272">
        <v>0</v>
      </c>
      <c r="S319" s="295">
        <v>0</v>
      </c>
      <c r="T319" s="272">
        <v>0</v>
      </c>
      <c r="U319" s="272">
        <v>0</v>
      </c>
      <c r="V319" s="272">
        <v>0</v>
      </c>
      <c r="W319" s="295">
        <v>0</v>
      </c>
    </row>
    <row r="320" spans="1:23">
      <c r="A320" s="267"/>
      <c r="B320" s="267"/>
      <c r="C320" s="300"/>
      <c r="D320" s="300"/>
      <c r="E320" s="300"/>
      <c r="F320" s="266" t="s">
        <v>712</v>
      </c>
      <c r="G320" s="266" t="s">
        <v>242</v>
      </c>
      <c r="H320" s="272">
        <v>0</v>
      </c>
      <c r="I320" s="272">
        <v>0</v>
      </c>
      <c r="J320" s="272">
        <v>0</v>
      </c>
      <c r="K320" s="295">
        <v>0</v>
      </c>
      <c r="L320" s="272">
        <v>0</v>
      </c>
      <c r="M320" s="272">
        <v>0</v>
      </c>
      <c r="N320" s="272">
        <v>0</v>
      </c>
      <c r="O320" s="295">
        <v>0</v>
      </c>
      <c r="P320" s="272">
        <v>0</v>
      </c>
      <c r="Q320" s="272">
        <v>0</v>
      </c>
      <c r="R320" s="272">
        <v>0</v>
      </c>
      <c r="S320" s="295">
        <v>0</v>
      </c>
      <c r="T320" s="272">
        <v>0</v>
      </c>
      <c r="U320" s="272">
        <v>0</v>
      </c>
      <c r="V320" s="272">
        <v>0</v>
      </c>
      <c r="W320" s="295">
        <v>0</v>
      </c>
    </row>
    <row r="321" spans="1:23">
      <c r="A321" s="267"/>
      <c r="B321" s="267"/>
      <c r="C321" s="300"/>
      <c r="D321" s="266" t="s">
        <v>61</v>
      </c>
      <c r="E321" s="266" t="s">
        <v>217</v>
      </c>
      <c r="F321" s="266" t="s">
        <v>96</v>
      </c>
      <c r="G321" s="266">
        <v>0</v>
      </c>
      <c r="H321" s="272">
        <v>0</v>
      </c>
      <c r="I321" s="272">
        <v>0</v>
      </c>
      <c r="J321" s="272">
        <v>0</v>
      </c>
      <c r="K321" s="295">
        <v>0</v>
      </c>
      <c r="L321" s="272">
        <v>0</v>
      </c>
      <c r="M321" s="272">
        <v>0</v>
      </c>
      <c r="N321" s="272">
        <v>0</v>
      </c>
      <c r="O321" s="295">
        <v>0</v>
      </c>
      <c r="P321" s="272">
        <v>0</v>
      </c>
      <c r="Q321" s="272">
        <v>0</v>
      </c>
      <c r="R321" s="272">
        <v>0</v>
      </c>
      <c r="S321" s="295">
        <v>0</v>
      </c>
      <c r="T321" s="272">
        <v>0</v>
      </c>
      <c r="U321" s="272">
        <v>0</v>
      </c>
      <c r="V321" s="272">
        <v>0</v>
      </c>
      <c r="W321" s="295">
        <v>0</v>
      </c>
    </row>
    <row r="322" spans="1:23">
      <c r="A322" s="267"/>
      <c r="B322" s="267"/>
      <c r="C322" s="300"/>
      <c r="D322" s="266" t="s">
        <v>62</v>
      </c>
      <c r="E322" s="266" t="s">
        <v>218</v>
      </c>
      <c r="F322" s="266" t="s">
        <v>96</v>
      </c>
      <c r="G322" s="266">
        <v>0</v>
      </c>
      <c r="H322" s="272">
        <v>0</v>
      </c>
      <c r="I322" s="272">
        <v>0</v>
      </c>
      <c r="J322" s="272">
        <v>0</v>
      </c>
      <c r="K322" s="295">
        <v>0</v>
      </c>
      <c r="L322" s="272">
        <v>0</v>
      </c>
      <c r="M322" s="272">
        <v>0</v>
      </c>
      <c r="N322" s="272">
        <v>0</v>
      </c>
      <c r="O322" s="295">
        <v>0</v>
      </c>
      <c r="P322" s="272">
        <v>0</v>
      </c>
      <c r="Q322" s="272">
        <v>0</v>
      </c>
      <c r="R322" s="272">
        <v>0</v>
      </c>
      <c r="S322" s="295">
        <v>0</v>
      </c>
      <c r="T322" s="272">
        <v>0</v>
      </c>
      <c r="U322" s="272">
        <v>0</v>
      </c>
      <c r="V322" s="272">
        <v>0</v>
      </c>
      <c r="W322" s="295">
        <v>0</v>
      </c>
    </row>
    <row r="323" spans="1:23">
      <c r="A323" s="267"/>
      <c r="B323" s="265" t="s">
        <v>848</v>
      </c>
      <c r="C323" s="268"/>
      <c r="D323" s="268"/>
      <c r="E323" s="268"/>
      <c r="F323" s="268"/>
      <c r="G323" s="268"/>
      <c r="H323" s="273">
        <v>0</v>
      </c>
      <c r="I323" s="273">
        <v>0</v>
      </c>
      <c r="J323" s="273">
        <v>0</v>
      </c>
      <c r="K323" s="273">
        <v>0</v>
      </c>
      <c r="L323" s="273">
        <v>0</v>
      </c>
      <c r="M323" s="273">
        <v>0</v>
      </c>
      <c r="N323" s="273">
        <v>0</v>
      </c>
      <c r="O323" s="273">
        <v>0</v>
      </c>
      <c r="P323" s="273">
        <v>0</v>
      </c>
      <c r="Q323" s="273">
        <v>0</v>
      </c>
      <c r="R323" s="273">
        <v>0</v>
      </c>
      <c r="S323" s="273">
        <v>0</v>
      </c>
      <c r="T323" s="273">
        <v>0</v>
      </c>
      <c r="U323" s="273">
        <v>0</v>
      </c>
      <c r="V323" s="273">
        <v>0</v>
      </c>
      <c r="W323" s="273">
        <v>0</v>
      </c>
    </row>
    <row r="324" spans="1:23">
      <c r="A324" s="267"/>
      <c r="B324" s="260" t="s">
        <v>36</v>
      </c>
      <c r="C324" s="266" t="s">
        <v>219</v>
      </c>
      <c r="D324" s="266" t="s">
        <v>249</v>
      </c>
      <c r="E324" s="266" t="s">
        <v>255</v>
      </c>
      <c r="F324" s="266" t="s">
        <v>96</v>
      </c>
      <c r="G324" s="266">
        <v>0</v>
      </c>
      <c r="H324" s="272">
        <v>0</v>
      </c>
      <c r="I324" s="272">
        <v>0</v>
      </c>
      <c r="J324" s="272">
        <v>0</v>
      </c>
      <c r="K324" s="295">
        <v>0</v>
      </c>
      <c r="L324" s="272">
        <v>0</v>
      </c>
      <c r="M324" s="272">
        <v>0</v>
      </c>
      <c r="N324" s="272">
        <v>0</v>
      </c>
      <c r="O324" s="295">
        <v>0</v>
      </c>
      <c r="P324" s="272">
        <v>0</v>
      </c>
      <c r="Q324" s="272">
        <v>0</v>
      </c>
      <c r="R324" s="272">
        <v>0</v>
      </c>
      <c r="S324" s="295">
        <v>0</v>
      </c>
      <c r="T324" s="272">
        <v>0</v>
      </c>
      <c r="U324" s="272">
        <v>0</v>
      </c>
      <c r="V324" s="272">
        <v>0</v>
      </c>
      <c r="W324" s="295">
        <v>0</v>
      </c>
    </row>
    <row r="325" spans="1:23">
      <c r="A325" s="267"/>
      <c r="B325" s="265" t="s">
        <v>849</v>
      </c>
      <c r="C325" s="268"/>
      <c r="D325" s="268"/>
      <c r="E325" s="268"/>
      <c r="F325" s="268"/>
      <c r="G325" s="268"/>
      <c r="H325" s="273">
        <v>0</v>
      </c>
      <c r="I325" s="273">
        <v>0</v>
      </c>
      <c r="J325" s="273">
        <v>0</v>
      </c>
      <c r="K325" s="273">
        <v>0</v>
      </c>
      <c r="L325" s="273">
        <v>0</v>
      </c>
      <c r="M325" s="273">
        <v>0</v>
      </c>
      <c r="N325" s="273">
        <v>0</v>
      </c>
      <c r="O325" s="273">
        <v>0</v>
      </c>
      <c r="P325" s="273">
        <v>0</v>
      </c>
      <c r="Q325" s="273">
        <v>0</v>
      </c>
      <c r="R325" s="273">
        <v>0</v>
      </c>
      <c r="S325" s="273">
        <v>0</v>
      </c>
      <c r="T325" s="273">
        <v>0</v>
      </c>
      <c r="U325" s="273">
        <v>0</v>
      </c>
      <c r="V325" s="273">
        <v>0</v>
      </c>
      <c r="W325" s="273">
        <v>0</v>
      </c>
    </row>
    <row r="326" spans="1:23">
      <c r="A326" s="267"/>
      <c r="B326" s="260" t="s">
        <v>30</v>
      </c>
      <c r="C326" s="266" t="s">
        <v>220</v>
      </c>
      <c r="D326" s="266" t="s">
        <v>96</v>
      </c>
      <c r="E326" s="266">
        <v>0</v>
      </c>
      <c r="F326" s="266" t="s">
        <v>96</v>
      </c>
      <c r="G326" s="266">
        <v>0</v>
      </c>
      <c r="H326" s="272">
        <v>0</v>
      </c>
      <c r="I326" s="272">
        <v>0</v>
      </c>
      <c r="J326" s="272">
        <v>0</v>
      </c>
      <c r="K326" s="295">
        <v>0</v>
      </c>
      <c r="L326" s="272">
        <v>0</v>
      </c>
      <c r="M326" s="272">
        <v>0</v>
      </c>
      <c r="N326" s="272">
        <v>0</v>
      </c>
      <c r="O326" s="295">
        <v>0</v>
      </c>
      <c r="P326" s="272">
        <v>0</v>
      </c>
      <c r="Q326" s="272">
        <v>0</v>
      </c>
      <c r="R326" s="272">
        <v>0</v>
      </c>
      <c r="S326" s="295">
        <v>0</v>
      </c>
      <c r="T326" s="272">
        <v>0</v>
      </c>
      <c r="U326" s="272">
        <v>0</v>
      </c>
      <c r="V326" s="272">
        <v>0</v>
      </c>
      <c r="W326" s="295">
        <v>0</v>
      </c>
    </row>
    <row r="327" spans="1:23">
      <c r="A327" s="267"/>
      <c r="B327" s="265" t="s">
        <v>827</v>
      </c>
      <c r="C327" s="268"/>
      <c r="D327" s="268"/>
      <c r="E327" s="268"/>
      <c r="F327" s="268"/>
      <c r="G327" s="268"/>
      <c r="H327" s="273">
        <v>0</v>
      </c>
      <c r="I327" s="273">
        <v>0</v>
      </c>
      <c r="J327" s="273">
        <v>0</v>
      </c>
      <c r="K327" s="273">
        <v>0</v>
      </c>
      <c r="L327" s="273">
        <v>0</v>
      </c>
      <c r="M327" s="273">
        <v>0</v>
      </c>
      <c r="N327" s="273">
        <v>0</v>
      </c>
      <c r="O327" s="273">
        <v>0</v>
      </c>
      <c r="P327" s="273">
        <v>0</v>
      </c>
      <c r="Q327" s="273">
        <v>0</v>
      </c>
      <c r="R327" s="273">
        <v>0</v>
      </c>
      <c r="S327" s="273">
        <v>0</v>
      </c>
      <c r="T327" s="273">
        <v>0</v>
      </c>
      <c r="U327" s="273">
        <v>0</v>
      </c>
      <c r="V327" s="273">
        <v>0</v>
      </c>
      <c r="W327" s="273">
        <v>0</v>
      </c>
    </row>
    <row r="328" spans="1:23">
      <c r="A328" s="267"/>
      <c r="B328" s="260" t="s">
        <v>399</v>
      </c>
      <c r="C328" s="266" t="s">
        <v>1132</v>
      </c>
      <c r="D328" s="266" t="s">
        <v>86</v>
      </c>
      <c r="E328" s="266" t="s">
        <v>780</v>
      </c>
      <c r="F328" s="266" t="s">
        <v>96</v>
      </c>
      <c r="G328" s="266">
        <v>0</v>
      </c>
      <c r="H328" s="272">
        <v>0</v>
      </c>
      <c r="I328" s="272">
        <v>0</v>
      </c>
      <c r="J328" s="272">
        <v>0</v>
      </c>
      <c r="K328" s="295">
        <v>0</v>
      </c>
      <c r="L328" s="272">
        <v>0</v>
      </c>
      <c r="M328" s="272">
        <v>0</v>
      </c>
      <c r="N328" s="272">
        <v>0</v>
      </c>
      <c r="O328" s="295">
        <v>0</v>
      </c>
      <c r="P328" s="272">
        <v>0</v>
      </c>
      <c r="Q328" s="272">
        <v>0</v>
      </c>
      <c r="R328" s="272">
        <v>0</v>
      </c>
      <c r="S328" s="295">
        <v>0</v>
      </c>
      <c r="T328" s="272">
        <v>0</v>
      </c>
      <c r="U328" s="272">
        <v>0</v>
      </c>
      <c r="V328" s="272">
        <v>0</v>
      </c>
      <c r="W328" s="295">
        <v>0</v>
      </c>
    </row>
    <row r="329" spans="1:23">
      <c r="A329" s="267"/>
      <c r="B329" s="267"/>
      <c r="C329" s="300"/>
      <c r="D329" s="266" t="s">
        <v>867</v>
      </c>
      <c r="E329" s="266" t="s">
        <v>868</v>
      </c>
      <c r="F329" s="266" t="s">
        <v>96</v>
      </c>
      <c r="G329" s="266">
        <v>0</v>
      </c>
      <c r="H329" s="272">
        <v>0</v>
      </c>
      <c r="I329" s="272">
        <v>0</v>
      </c>
      <c r="J329" s="272">
        <v>0</v>
      </c>
      <c r="K329" s="295">
        <v>0</v>
      </c>
      <c r="L329" s="272">
        <v>0</v>
      </c>
      <c r="M329" s="272">
        <v>0</v>
      </c>
      <c r="N329" s="272">
        <v>0</v>
      </c>
      <c r="O329" s="295">
        <v>0</v>
      </c>
      <c r="P329" s="272">
        <v>0</v>
      </c>
      <c r="Q329" s="272">
        <v>0</v>
      </c>
      <c r="R329" s="272">
        <v>0</v>
      </c>
      <c r="S329" s="295">
        <v>0</v>
      </c>
      <c r="T329" s="272">
        <v>0</v>
      </c>
      <c r="U329" s="272">
        <v>0</v>
      </c>
      <c r="V329" s="272">
        <v>0</v>
      </c>
      <c r="W329" s="295">
        <v>0</v>
      </c>
    </row>
    <row r="330" spans="1:23">
      <c r="A330" s="267"/>
      <c r="B330" s="267"/>
      <c r="C330" s="300"/>
      <c r="D330" s="266" t="s">
        <v>882</v>
      </c>
      <c r="E330" s="266" t="s">
        <v>882</v>
      </c>
      <c r="F330" s="266" t="s">
        <v>96</v>
      </c>
      <c r="G330" s="266">
        <v>0</v>
      </c>
      <c r="H330" s="272">
        <v>0</v>
      </c>
      <c r="I330" s="272">
        <v>0</v>
      </c>
      <c r="J330" s="272">
        <v>0</v>
      </c>
      <c r="K330" s="295">
        <v>0</v>
      </c>
      <c r="L330" s="272">
        <v>0</v>
      </c>
      <c r="M330" s="272">
        <v>0</v>
      </c>
      <c r="N330" s="272">
        <v>0</v>
      </c>
      <c r="O330" s="295">
        <v>0</v>
      </c>
      <c r="P330" s="272">
        <v>0</v>
      </c>
      <c r="Q330" s="272">
        <v>0</v>
      </c>
      <c r="R330" s="272">
        <v>0</v>
      </c>
      <c r="S330" s="295">
        <v>0</v>
      </c>
      <c r="T330" s="272">
        <v>0</v>
      </c>
      <c r="U330" s="272">
        <v>0</v>
      </c>
      <c r="V330" s="272">
        <v>0</v>
      </c>
      <c r="W330" s="295">
        <v>0</v>
      </c>
    </row>
    <row r="331" spans="1:23">
      <c r="A331" s="267"/>
      <c r="B331" s="267"/>
      <c r="C331" s="300"/>
      <c r="D331" s="266" t="s">
        <v>601</v>
      </c>
      <c r="E331" s="266" t="s">
        <v>602</v>
      </c>
      <c r="F331" s="266" t="s">
        <v>96</v>
      </c>
      <c r="G331" s="266">
        <v>0</v>
      </c>
      <c r="H331" s="272">
        <v>0</v>
      </c>
      <c r="I331" s="272">
        <v>0</v>
      </c>
      <c r="J331" s="272">
        <v>0</v>
      </c>
      <c r="K331" s="295">
        <v>0</v>
      </c>
      <c r="L331" s="272">
        <v>0</v>
      </c>
      <c r="M331" s="272">
        <v>0</v>
      </c>
      <c r="N331" s="272">
        <v>0</v>
      </c>
      <c r="O331" s="295">
        <v>0</v>
      </c>
      <c r="P331" s="272">
        <v>0</v>
      </c>
      <c r="Q331" s="272">
        <v>0</v>
      </c>
      <c r="R331" s="272">
        <v>0</v>
      </c>
      <c r="S331" s="295">
        <v>0</v>
      </c>
      <c r="T331" s="272">
        <v>0</v>
      </c>
      <c r="U331" s="272">
        <v>0</v>
      </c>
      <c r="V331" s="272">
        <v>0</v>
      </c>
      <c r="W331" s="295">
        <v>0</v>
      </c>
    </row>
    <row r="332" spans="1:23">
      <c r="A332" s="267"/>
      <c r="B332" s="267"/>
      <c r="C332" s="300"/>
      <c r="D332" s="266" t="s">
        <v>85</v>
      </c>
      <c r="E332" s="266" t="s">
        <v>138</v>
      </c>
      <c r="F332" s="266" t="s">
        <v>96</v>
      </c>
      <c r="G332" s="266">
        <v>0</v>
      </c>
      <c r="H332" s="272">
        <v>0</v>
      </c>
      <c r="I332" s="272">
        <v>0</v>
      </c>
      <c r="J332" s="272">
        <v>0</v>
      </c>
      <c r="K332" s="295">
        <v>0</v>
      </c>
      <c r="L332" s="272">
        <v>0</v>
      </c>
      <c r="M332" s="272">
        <v>0</v>
      </c>
      <c r="N332" s="272">
        <v>0</v>
      </c>
      <c r="O332" s="295">
        <v>0</v>
      </c>
      <c r="P332" s="272">
        <v>0</v>
      </c>
      <c r="Q332" s="272">
        <v>0</v>
      </c>
      <c r="R332" s="272">
        <v>0</v>
      </c>
      <c r="S332" s="295">
        <v>0</v>
      </c>
      <c r="T332" s="272">
        <v>0</v>
      </c>
      <c r="U332" s="272">
        <v>0</v>
      </c>
      <c r="V332" s="272">
        <v>0</v>
      </c>
      <c r="W332" s="295">
        <v>0</v>
      </c>
    </row>
    <row r="333" spans="1:23">
      <c r="A333" s="267"/>
      <c r="B333" s="265" t="s">
        <v>852</v>
      </c>
      <c r="C333" s="268"/>
      <c r="D333" s="268"/>
      <c r="E333" s="268"/>
      <c r="F333" s="268"/>
      <c r="G333" s="268"/>
      <c r="H333" s="273">
        <v>0</v>
      </c>
      <c r="I333" s="273">
        <v>0</v>
      </c>
      <c r="J333" s="273">
        <v>0</v>
      </c>
      <c r="K333" s="273">
        <v>0</v>
      </c>
      <c r="L333" s="273">
        <v>0</v>
      </c>
      <c r="M333" s="273">
        <v>0</v>
      </c>
      <c r="N333" s="273">
        <v>0</v>
      </c>
      <c r="O333" s="273">
        <v>0</v>
      </c>
      <c r="P333" s="273">
        <v>0</v>
      </c>
      <c r="Q333" s="273">
        <v>0</v>
      </c>
      <c r="R333" s="273">
        <v>0</v>
      </c>
      <c r="S333" s="273">
        <v>0</v>
      </c>
      <c r="T333" s="273">
        <v>0</v>
      </c>
      <c r="U333" s="273">
        <v>0</v>
      </c>
      <c r="V333" s="273">
        <v>0</v>
      </c>
      <c r="W333" s="273">
        <v>0</v>
      </c>
    </row>
    <row r="334" spans="1:23">
      <c r="A334" s="270" t="s">
        <v>98</v>
      </c>
      <c r="B334" s="271"/>
      <c r="C334" s="271"/>
      <c r="D334" s="271"/>
      <c r="E334" s="271"/>
      <c r="F334" s="271"/>
      <c r="G334" s="271"/>
      <c r="H334" s="274">
        <v>0</v>
      </c>
      <c r="I334" s="274">
        <v>0</v>
      </c>
      <c r="J334" s="274">
        <v>0</v>
      </c>
      <c r="K334" s="274">
        <v>0</v>
      </c>
      <c r="L334" s="274">
        <v>0</v>
      </c>
      <c r="M334" s="274">
        <v>0</v>
      </c>
      <c r="N334" s="274">
        <v>0</v>
      </c>
      <c r="O334" s="274">
        <v>0</v>
      </c>
      <c r="P334" s="274">
        <v>0</v>
      </c>
      <c r="Q334" s="274">
        <v>0</v>
      </c>
      <c r="R334" s="274">
        <v>0</v>
      </c>
      <c r="S334" s="274">
        <v>0</v>
      </c>
      <c r="T334" s="274">
        <v>0</v>
      </c>
      <c r="U334" s="274">
        <v>0</v>
      </c>
      <c r="V334" s="274">
        <v>0</v>
      </c>
      <c r="W334" s="274">
        <v>0</v>
      </c>
    </row>
    <row r="335" spans="1:2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2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2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2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>
      <c r="T422" s="120"/>
    </row>
    <row r="423" spans="1:23">
      <c r="T423" s="120"/>
    </row>
    <row r="424" spans="1:23">
      <c r="T424" s="120"/>
    </row>
    <row r="425" spans="1:23">
      <c r="T425" s="120"/>
    </row>
    <row r="426" spans="1:23">
      <c r="T426" s="120"/>
    </row>
    <row r="427" spans="1:23">
      <c r="T427" s="120"/>
    </row>
    <row r="428" spans="1:23">
      <c r="T428" s="120"/>
    </row>
    <row r="429" spans="1:23">
      <c r="T429" s="120"/>
    </row>
    <row r="430" spans="1:23">
      <c r="T430" s="120"/>
    </row>
    <row r="431" spans="1:23">
      <c r="T431" s="120"/>
    </row>
    <row r="432" spans="1:23">
      <c r="T432" s="120"/>
    </row>
    <row r="433" spans="20:20">
      <c r="T433" s="120"/>
    </row>
    <row r="434" spans="20:20">
      <c r="T434" s="120"/>
    </row>
    <row r="435" spans="20:20">
      <c r="T435" s="120"/>
    </row>
    <row r="436" spans="20:20">
      <c r="T436" s="120"/>
    </row>
    <row r="437" spans="20:20">
      <c r="T437" s="120"/>
    </row>
    <row r="438" spans="20:20">
      <c r="T438" s="120"/>
    </row>
    <row r="439" spans="20:20">
      <c r="T439" s="120"/>
    </row>
    <row r="440" spans="20:20">
      <c r="T440" s="120"/>
    </row>
    <row r="441" spans="20:20">
      <c r="T441" s="120"/>
    </row>
    <row r="442" spans="20:20">
      <c r="T442" s="120"/>
    </row>
    <row r="443" spans="20:20">
      <c r="T443" s="120"/>
    </row>
    <row r="444" spans="20:20">
      <c r="T444" s="120"/>
    </row>
    <row r="445" spans="20:20">
      <c r="T445" s="120"/>
    </row>
    <row r="446" spans="20:20">
      <c r="T446" s="120"/>
    </row>
    <row r="447" spans="20:20">
      <c r="T447" s="120"/>
    </row>
    <row r="448" spans="20:20">
      <c r="T448" s="120"/>
    </row>
    <row r="449" spans="20:20">
      <c r="T449" s="120"/>
    </row>
    <row r="450" spans="20:20">
      <c r="T450" s="120"/>
    </row>
    <row r="451" spans="20:20">
      <c r="T451" s="120"/>
    </row>
    <row r="452" spans="20:20">
      <c r="T452" s="120"/>
    </row>
    <row r="453" spans="20:20">
      <c r="T453" s="120"/>
    </row>
    <row r="454" spans="20:20">
      <c r="T454" s="120"/>
    </row>
    <row r="455" spans="20:20">
      <c r="T455" s="120"/>
    </row>
    <row r="456" spans="20:20">
      <c r="T456" s="120"/>
    </row>
    <row r="457" spans="20:20">
      <c r="T457" s="120"/>
    </row>
    <row r="458" spans="20:20">
      <c r="T458" s="120"/>
    </row>
    <row r="459" spans="20:20">
      <c r="T459" s="120"/>
    </row>
    <row r="460" spans="20:20">
      <c r="T460" s="120"/>
    </row>
    <row r="461" spans="20:20">
      <c r="T461" s="120"/>
    </row>
    <row r="462" spans="20:20">
      <c r="T462" s="120"/>
    </row>
    <row r="463" spans="20:20">
      <c r="T463" s="120"/>
    </row>
    <row r="464" spans="20:20">
      <c r="T464" s="120"/>
    </row>
    <row r="465" spans="20:20">
      <c r="T465" s="120"/>
    </row>
    <row r="466" spans="20:20">
      <c r="T466" s="120"/>
    </row>
    <row r="467" spans="20:20">
      <c r="T467" s="120"/>
    </row>
    <row r="468" spans="20:20">
      <c r="T468" s="120"/>
    </row>
    <row r="469" spans="20:20">
      <c r="T469" s="120"/>
    </row>
    <row r="470" spans="20:20">
      <c r="T470" s="120"/>
    </row>
    <row r="471" spans="20:20">
      <c r="T471" s="120"/>
    </row>
    <row r="472" spans="20:20">
      <c r="T472" s="120"/>
    </row>
    <row r="473" spans="20:20">
      <c r="T473" s="120"/>
    </row>
    <row r="474" spans="20:20">
      <c r="T474" s="120"/>
    </row>
    <row r="475" spans="20:20">
      <c r="T475" s="120"/>
    </row>
    <row r="476" spans="20:20">
      <c r="T476" s="120"/>
    </row>
    <row r="477" spans="20:20">
      <c r="T477" s="120"/>
    </row>
    <row r="478" spans="20:20">
      <c r="T478" s="120"/>
    </row>
    <row r="479" spans="20:20">
      <c r="T479" s="120"/>
    </row>
    <row r="480" spans="20:20">
      <c r="T480" s="120"/>
    </row>
    <row r="481" spans="20:20">
      <c r="T481" s="120"/>
    </row>
    <row r="482" spans="20:20">
      <c r="T482" s="120"/>
    </row>
    <row r="483" spans="20:20">
      <c r="T483" s="120"/>
    </row>
    <row r="484" spans="20:20">
      <c r="T484" s="120"/>
    </row>
    <row r="485" spans="20:20">
      <c r="T485" s="120"/>
    </row>
    <row r="486" spans="20:20">
      <c r="T486" s="120"/>
    </row>
    <row r="487" spans="20:20">
      <c r="T487" s="120"/>
    </row>
    <row r="488" spans="20:20">
      <c r="T488" s="120"/>
    </row>
    <row r="489" spans="20:20">
      <c r="T489" s="120"/>
    </row>
    <row r="490" spans="20:20">
      <c r="T490" s="120"/>
    </row>
    <row r="491" spans="20:20">
      <c r="T491" s="120"/>
    </row>
    <row r="492" spans="20:20">
      <c r="T492" s="120"/>
    </row>
    <row r="493" spans="20:20">
      <c r="T493" s="120"/>
    </row>
    <row r="494" spans="20:20">
      <c r="T494" s="120"/>
    </row>
    <row r="495" spans="20:20">
      <c r="T495" s="120"/>
    </row>
    <row r="496" spans="20:20">
      <c r="T496" s="120"/>
    </row>
    <row r="497" spans="20:20">
      <c r="T497" s="120"/>
    </row>
    <row r="498" spans="20:20">
      <c r="T498" s="120"/>
    </row>
    <row r="499" spans="20:20">
      <c r="T499" s="120"/>
    </row>
    <row r="500" spans="20:20">
      <c r="T500" s="120"/>
    </row>
    <row r="501" spans="20:20">
      <c r="T501" s="120"/>
    </row>
    <row r="502" spans="20:20">
      <c r="T502" s="120"/>
    </row>
    <row r="503" spans="20:20">
      <c r="T503" s="120"/>
    </row>
    <row r="504" spans="20:20">
      <c r="T504" s="120"/>
    </row>
    <row r="505" spans="20:20">
      <c r="T505" s="120"/>
    </row>
    <row r="506" spans="20:20">
      <c r="T506" s="120"/>
    </row>
    <row r="507" spans="20:20">
      <c r="T507" s="120"/>
    </row>
    <row r="508" spans="20:20">
      <c r="T508" s="120"/>
    </row>
    <row r="509" spans="20:20">
      <c r="T509" s="120"/>
    </row>
    <row r="510" spans="20:20">
      <c r="T510" s="120"/>
    </row>
    <row r="511" spans="20:20">
      <c r="T511" s="120"/>
    </row>
    <row r="512" spans="20:20">
      <c r="T512" s="120"/>
    </row>
    <row r="513" spans="20:20">
      <c r="T513" s="120"/>
    </row>
    <row r="514" spans="20:20">
      <c r="T514" s="120"/>
    </row>
    <row r="515" spans="20:20">
      <c r="T515" s="120"/>
    </row>
    <row r="516" spans="20:20">
      <c r="T516" s="120"/>
    </row>
    <row r="517" spans="20:20">
      <c r="T517" s="120"/>
    </row>
    <row r="518" spans="20:20">
      <c r="T518" s="120"/>
    </row>
    <row r="519" spans="20:20">
      <c r="T519" s="120"/>
    </row>
    <row r="520" spans="20:20">
      <c r="T520" s="120"/>
    </row>
    <row r="521" spans="20:20">
      <c r="T521" s="120"/>
    </row>
    <row r="522" spans="20:20">
      <c r="T522" s="120"/>
    </row>
    <row r="523" spans="20:20">
      <c r="T523" s="120"/>
    </row>
    <row r="524" spans="20:20">
      <c r="T524" s="120"/>
    </row>
    <row r="525" spans="20:20">
      <c r="T525" s="120"/>
    </row>
    <row r="526" spans="20:20">
      <c r="T526" s="120"/>
    </row>
    <row r="527" spans="20:20">
      <c r="T527" s="120"/>
    </row>
    <row r="528" spans="20:20">
      <c r="T528" s="120"/>
    </row>
    <row r="529" spans="20:20">
      <c r="T529" s="120"/>
    </row>
    <row r="530" spans="20:20">
      <c r="T530" s="120"/>
    </row>
    <row r="531" spans="20:20">
      <c r="T531" s="120"/>
    </row>
    <row r="532" spans="20:20">
      <c r="T532" s="120"/>
    </row>
    <row r="533" spans="20:20">
      <c r="T533" s="120"/>
    </row>
    <row r="534" spans="20:20">
      <c r="T534" s="120"/>
    </row>
    <row r="535" spans="20:20">
      <c r="T535" s="120"/>
    </row>
    <row r="536" spans="20:20">
      <c r="T536" s="120"/>
    </row>
    <row r="537" spans="20:20">
      <c r="T537" s="120"/>
    </row>
    <row r="538" spans="20:20">
      <c r="T538" s="120"/>
    </row>
    <row r="539" spans="20:20">
      <c r="T539" s="120"/>
    </row>
    <row r="540" spans="20:20">
      <c r="T540" s="120"/>
    </row>
    <row r="541" spans="20:20">
      <c r="T541" s="120"/>
    </row>
    <row r="542" spans="20:20">
      <c r="T542" s="120"/>
    </row>
    <row r="543" spans="20:20">
      <c r="T543" s="120"/>
    </row>
    <row r="544" spans="20:20">
      <c r="T544" s="120"/>
    </row>
    <row r="545" spans="20:20">
      <c r="T545" s="120"/>
    </row>
    <row r="546" spans="20:20">
      <c r="T546" s="120"/>
    </row>
    <row r="547" spans="20:20">
      <c r="T547" s="120"/>
    </row>
    <row r="548" spans="20:20">
      <c r="T548" s="120"/>
    </row>
    <row r="549" spans="20:20">
      <c r="T549" s="120"/>
    </row>
    <row r="550" spans="20:20">
      <c r="T550" s="120"/>
    </row>
    <row r="551" spans="20:20">
      <c r="T551" s="120"/>
    </row>
    <row r="552" spans="20:20">
      <c r="T552" s="120"/>
    </row>
    <row r="553" spans="20:20">
      <c r="T553" s="120"/>
    </row>
    <row r="554" spans="20:20">
      <c r="T554" s="120"/>
    </row>
    <row r="555" spans="20:20">
      <c r="T555" s="120"/>
    </row>
    <row r="556" spans="20:20">
      <c r="T556" s="120"/>
    </row>
    <row r="557" spans="20:20">
      <c r="T557" s="120"/>
    </row>
    <row r="558" spans="20:20">
      <c r="T558" s="120"/>
    </row>
    <row r="559" spans="20:20">
      <c r="T559" s="120"/>
    </row>
    <row r="560" spans="20:20">
      <c r="T560" s="120"/>
    </row>
    <row r="561" spans="20:20">
      <c r="T561" s="120"/>
    </row>
    <row r="562" spans="20:20">
      <c r="T562" s="120"/>
    </row>
    <row r="563" spans="20:20">
      <c r="T563" s="120"/>
    </row>
    <row r="564" spans="20:20">
      <c r="T564" s="120"/>
    </row>
    <row r="565" spans="20:20">
      <c r="T565" s="120"/>
    </row>
    <row r="566" spans="20:20">
      <c r="T566" s="120"/>
    </row>
    <row r="567" spans="20:20">
      <c r="T567" s="120"/>
    </row>
    <row r="568" spans="20:20">
      <c r="T568" s="120"/>
    </row>
    <row r="569" spans="20:20">
      <c r="T569" s="120"/>
    </row>
    <row r="570" spans="20:20">
      <c r="T570" s="120"/>
    </row>
    <row r="571" spans="20:20">
      <c r="T571" s="120"/>
    </row>
    <row r="572" spans="20:20">
      <c r="T572" s="120"/>
    </row>
    <row r="573" spans="20:20">
      <c r="T573" s="120"/>
    </row>
    <row r="574" spans="20:20">
      <c r="T574" s="120"/>
    </row>
    <row r="575" spans="20:20">
      <c r="T575" s="120"/>
    </row>
    <row r="576" spans="20:20">
      <c r="T576" s="120"/>
    </row>
    <row r="577" spans="20:20">
      <c r="T577" s="120"/>
    </row>
    <row r="578" spans="20:20">
      <c r="T578" s="120"/>
    </row>
    <row r="579" spans="20:20">
      <c r="T579" s="120"/>
    </row>
    <row r="580" spans="20:20">
      <c r="T580" s="120"/>
    </row>
    <row r="581" spans="20:20">
      <c r="T581" s="120"/>
    </row>
    <row r="582" spans="20:20">
      <c r="T582" s="120"/>
    </row>
    <row r="583" spans="20:20">
      <c r="T583" s="120"/>
    </row>
    <row r="584" spans="20:20">
      <c r="T584" s="120"/>
    </row>
    <row r="585" spans="20:20">
      <c r="T585" s="120"/>
    </row>
    <row r="586" spans="20:20">
      <c r="T586" s="120"/>
    </row>
    <row r="587" spans="20:20">
      <c r="T587" s="120"/>
    </row>
    <row r="588" spans="20:20">
      <c r="T588" s="120"/>
    </row>
    <row r="589" spans="20:20">
      <c r="T589" s="120"/>
    </row>
    <row r="590" spans="20:20">
      <c r="T590" s="120"/>
    </row>
    <row r="591" spans="20:20">
      <c r="T591" s="120"/>
    </row>
    <row r="592" spans="20:20">
      <c r="T592" s="120"/>
    </row>
    <row r="593" spans="20:20">
      <c r="T593" s="120"/>
    </row>
    <row r="594" spans="20:20">
      <c r="T594" s="120"/>
    </row>
    <row r="595" spans="20:20">
      <c r="T595" s="120"/>
    </row>
    <row r="596" spans="20:20">
      <c r="T596" s="120"/>
    </row>
    <row r="597" spans="20:20">
      <c r="T597" s="120"/>
    </row>
    <row r="598" spans="20:20">
      <c r="T598" s="120"/>
    </row>
    <row r="599" spans="20:20">
      <c r="T599" s="120"/>
    </row>
    <row r="600" spans="20:20">
      <c r="T600" s="120"/>
    </row>
    <row r="601" spans="20:20">
      <c r="T601" s="120"/>
    </row>
    <row r="602" spans="20:20">
      <c r="T602" s="120"/>
    </row>
    <row r="603" spans="20:20">
      <c r="T603" s="120"/>
    </row>
    <row r="604" spans="20:20">
      <c r="T604" s="120"/>
    </row>
    <row r="605" spans="20:20">
      <c r="T605" s="120"/>
    </row>
    <row r="606" spans="20:20">
      <c r="T606" s="120"/>
    </row>
    <row r="607" spans="20:20">
      <c r="T607" s="120"/>
    </row>
    <row r="608" spans="20:20">
      <c r="T608" s="120"/>
    </row>
    <row r="609" spans="20:20">
      <c r="T609" s="120"/>
    </row>
    <row r="610" spans="20:20">
      <c r="T610" s="120"/>
    </row>
    <row r="611" spans="20:20">
      <c r="T611" s="120"/>
    </row>
    <row r="612" spans="20:20">
      <c r="T612" s="120"/>
    </row>
    <row r="613" spans="20:20">
      <c r="T613" s="120"/>
    </row>
    <row r="614" spans="20:20">
      <c r="T614" s="120"/>
    </row>
    <row r="615" spans="20:20">
      <c r="T615" s="120"/>
    </row>
    <row r="616" spans="20:20">
      <c r="T616" s="120"/>
    </row>
    <row r="617" spans="20:20">
      <c r="T617" s="120"/>
    </row>
    <row r="618" spans="20:20">
      <c r="T618" s="120"/>
    </row>
    <row r="619" spans="20:20">
      <c r="T619" s="120"/>
    </row>
    <row r="620" spans="20:20">
      <c r="T620" s="120"/>
    </row>
    <row r="621" spans="20:20">
      <c r="T621" s="120"/>
    </row>
    <row r="622" spans="20:20">
      <c r="T622" s="120"/>
    </row>
    <row r="623" spans="20:20">
      <c r="T623" s="120"/>
    </row>
    <row r="624" spans="20:20">
      <c r="T624" s="120"/>
    </row>
    <row r="625" spans="20:20">
      <c r="T625" s="120"/>
    </row>
    <row r="626" spans="20:20">
      <c r="T626" s="120"/>
    </row>
    <row r="627" spans="20:20">
      <c r="T627" s="120"/>
    </row>
    <row r="628" spans="20:20">
      <c r="T628" s="120"/>
    </row>
    <row r="629" spans="20:20">
      <c r="T629" s="120"/>
    </row>
    <row r="630" spans="20:20">
      <c r="T630" s="120"/>
    </row>
    <row r="631" spans="20:20">
      <c r="T631" s="120"/>
    </row>
    <row r="632" spans="20:20">
      <c r="T632" s="120"/>
    </row>
    <row r="633" spans="20:20">
      <c r="T633" s="120"/>
    </row>
    <row r="634" spans="20:20">
      <c r="T634" s="120"/>
    </row>
    <row r="635" spans="20:20">
      <c r="T635" s="120"/>
    </row>
    <row r="636" spans="20:20">
      <c r="T636" s="120"/>
    </row>
    <row r="637" spans="20:20">
      <c r="T637" s="120"/>
    </row>
    <row r="638" spans="20:20">
      <c r="T638" s="120"/>
    </row>
    <row r="639" spans="20:20">
      <c r="T639" s="120"/>
    </row>
    <row r="640" spans="20:20">
      <c r="T640" s="120"/>
    </row>
    <row r="641" spans="20:20">
      <c r="T641" s="120"/>
    </row>
    <row r="642" spans="20:20">
      <c r="T642" s="120"/>
    </row>
    <row r="643" spans="20:20">
      <c r="T643" s="120"/>
    </row>
    <row r="644" spans="20:20">
      <c r="T644" s="120"/>
    </row>
    <row r="645" spans="20:20">
      <c r="T645" s="120"/>
    </row>
    <row r="646" spans="20:20">
      <c r="T646" s="120"/>
    </row>
    <row r="647" spans="20:20">
      <c r="T647" s="120"/>
    </row>
    <row r="648" spans="20:20">
      <c r="T648" s="120"/>
    </row>
    <row r="649" spans="20:20">
      <c r="T649" s="120"/>
    </row>
    <row r="650" spans="20:20">
      <c r="T650" s="120"/>
    </row>
    <row r="651" spans="20:20">
      <c r="T651" s="120"/>
    </row>
    <row r="652" spans="20:20">
      <c r="T652" s="120"/>
    </row>
    <row r="653" spans="20:20">
      <c r="T653" s="120"/>
    </row>
    <row r="654" spans="20:20">
      <c r="T654" s="120"/>
    </row>
    <row r="655" spans="20:20">
      <c r="T655" s="120"/>
    </row>
    <row r="656" spans="20:20">
      <c r="T656" s="120"/>
    </row>
    <row r="657" spans="20:20">
      <c r="T657" s="120"/>
    </row>
    <row r="658" spans="20:20">
      <c r="T658" s="120"/>
    </row>
    <row r="659" spans="20:20">
      <c r="T659" s="120"/>
    </row>
    <row r="660" spans="20:20">
      <c r="T660" s="120"/>
    </row>
    <row r="661" spans="20:20">
      <c r="T661" s="120"/>
    </row>
    <row r="662" spans="20:20">
      <c r="T662" s="120"/>
    </row>
    <row r="663" spans="20:20">
      <c r="T663" s="120"/>
    </row>
    <row r="664" spans="20:20">
      <c r="T664" s="120"/>
    </row>
    <row r="665" spans="20:20">
      <c r="T665" s="120"/>
    </row>
    <row r="666" spans="20:20">
      <c r="T666" s="120"/>
    </row>
    <row r="667" spans="20:20">
      <c r="T667" s="120"/>
    </row>
    <row r="668" spans="20:20">
      <c r="T668" s="120"/>
    </row>
    <row r="669" spans="20:20">
      <c r="T669" s="120"/>
    </row>
    <row r="670" spans="20:20">
      <c r="T670" s="120"/>
    </row>
    <row r="671" spans="20:20">
      <c r="T671" s="120"/>
    </row>
    <row r="672" spans="20:20">
      <c r="T672" s="120"/>
    </row>
    <row r="673" spans="20:20">
      <c r="T673" s="120"/>
    </row>
    <row r="674" spans="20:20">
      <c r="T674" s="120"/>
    </row>
    <row r="675" spans="20:20">
      <c r="T675" s="120"/>
    </row>
    <row r="676" spans="20:20">
      <c r="T676" s="120"/>
    </row>
    <row r="677" spans="20:20">
      <c r="T677" s="120"/>
    </row>
    <row r="678" spans="20:20">
      <c r="T678" s="120"/>
    </row>
    <row r="679" spans="20:20">
      <c r="T679" s="120"/>
    </row>
    <row r="680" spans="20:20">
      <c r="T680" s="120"/>
    </row>
    <row r="681" spans="20:20">
      <c r="T681" s="120"/>
    </row>
    <row r="682" spans="20:20">
      <c r="T682" s="120"/>
    </row>
    <row r="683" spans="20:20">
      <c r="T683" s="120"/>
    </row>
    <row r="684" spans="20:20">
      <c r="T684" s="120"/>
    </row>
    <row r="685" spans="20:20">
      <c r="T685" s="120"/>
    </row>
    <row r="686" spans="20:20">
      <c r="T686" s="120"/>
    </row>
    <row r="687" spans="20:20">
      <c r="T687" s="120"/>
    </row>
    <row r="688" spans="20:20">
      <c r="T688" s="120"/>
    </row>
    <row r="689" spans="20:20">
      <c r="T689" s="120"/>
    </row>
    <row r="690" spans="20:20">
      <c r="T690" s="120"/>
    </row>
    <row r="691" spans="20:20">
      <c r="T691" s="120"/>
    </row>
    <row r="692" spans="20:20">
      <c r="T692" s="120"/>
    </row>
    <row r="693" spans="20:20">
      <c r="T693" s="120"/>
    </row>
    <row r="694" spans="20:20">
      <c r="T694" s="120"/>
    </row>
    <row r="695" spans="20:20">
      <c r="T695" s="120"/>
    </row>
    <row r="696" spans="20:20">
      <c r="T696" s="120"/>
    </row>
    <row r="697" spans="20:20">
      <c r="T697" s="120"/>
    </row>
    <row r="698" spans="20:20">
      <c r="T698" s="120"/>
    </row>
    <row r="699" spans="20:20">
      <c r="T699" s="120"/>
    </row>
    <row r="700" spans="20:20">
      <c r="T700" s="120"/>
    </row>
    <row r="701" spans="20:20">
      <c r="T701" s="120"/>
    </row>
  </sheetData>
  <pageMargins left="0.51181102362204722" right="0.51181102362204722" top="0.78740157480314965" bottom="0.35433070866141736" header="0" footer="0"/>
  <pageSetup paperSize="8" scale="52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>
      <selection activeCell="A23" sqref="A23"/>
    </sheetView>
  </sheetViews>
  <sheetFormatPr defaultRowHeight="15"/>
  <cols>
    <col min="1" max="1" width="56.140625" style="278" bestFit="1" customWidth="1"/>
    <col min="2" max="2" width="27.42578125" style="278" customWidth="1"/>
    <col min="3" max="3" width="28.5703125" style="2" bestFit="1" customWidth="1"/>
    <col min="4" max="4" width="26.140625" style="2" customWidth="1"/>
    <col min="5" max="5" width="35.42578125" style="2" bestFit="1" customWidth="1"/>
    <col min="6" max="6" width="24.85546875" style="2" customWidth="1"/>
    <col min="7" max="7" width="24.28515625" style="2" customWidth="1"/>
    <col min="8" max="8" width="24.7109375" style="2" bestFit="1" customWidth="1"/>
    <col min="9" max="9" width="34" style="2" bestFit="1" customWidth="1"/>
    <col min="10" max="10" width="24" style="2" customWidth="1"/>
    <col min="11" max="11" width="26.85546875" style="2" bestFit="1" customWidth="1"/>
    <col min="12" max="12" width="30.7109375" style="2" bestFit="1" customWidth="1"/>
    <col min="13" max="13" width="34" style="2" bestFit="1" customWidth="1"/>
    <col min="14" max="14" width="27.85546875" style="2" customWidth="1"/>
    <col min="15" max="15" width="30.28515625" style="2" bestFit="1" customWidth="1"/>
    <col min="16" max="16" width="30" style="2" customWidth="1"/>
    <col min="17" max="18" width="29.7109375" style="2" bestFit="1" customWidth="1"/>
    <col min="19" max="16384" width="9.140625" style="2"/>
  </cols>
  <sheetData>
    <row r="1" spans="1:17">
      <c r="A1"/>
      <c r="B1"/>
    </row>
    <row r="2" spans="1:17">
      <c r="A2" s="443" t="s">
        <v>1201</v>
      </c>
      <c r="B2" s="443" t="s">
        <v>297</v>
      </c>
    </row>
    <row r="3" spans="1:17">
      <c r="A3" s="278">
        <v>1</v>
      </c>
      <c r="B3" s="278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</row>
    <row r="4" spans="1:17">
      <c r="A4" s="279"/>
      <c r="B4" s="277" t="s">
        <v>107</v>
      </c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1"/>
    </row>
    <row r="5" spans="1:17">
      <c r="A5" s="279" t="s">
        <v>95</v>
      </c>
      <c r="B5" s="277" t="s">
        <v>806</v>
      </c>
      <c r="C5" s="282" t="s">
        <v>807</v>
      </c>
      <c r="D5" s="282" t="s">
        <v>808</v>
      </c>
      <c r="E5" s="282" t="s">
        <v>809</v>
      </c>
      <c r="F5" s="282" t="s">
        <v>810</v>
      </c>
      <c r="G5" s="282" t="s">
        <v>811</v>
      </c>
      <c r="H5" s="282" t="s">
        <v>812</v>
      </c>
      <c r="I5" s="282" t="s">
        <v>813</v>
      </c>
      <c r="J5" s="282" t="s">
        <v>814</v>
      </c>
      <c r="K5" s="282" t="s">
        <v>815</v>
      </c>
      <c r="L5" s="282" t="s">
        <v>816</v>
      </c>
      <c r="M5" s="282" t="s">
        <v>817</v>
      </c>
      <c r="N5" s="282" t="s">
        <v>818</v>
      </c>
      <c r="O5" s="282" t="s">
        <v>819</v>
      </c>
      <c r="P5" s="282" t="s">
        <v>820</v>
      </c>
      <c r="Q5" s="283" t="s">
        <v>1164</v>
      </c>
    </row>
    <row r="6" spans="1:17">
      <c r="A6" s="279" t="s">
        <v>77</v>
      </c>
      <c r="B6" s="284">
        <v>1100</v>
      </c>
      <c r="C6" s="285">
        <v>1100</v>
      </c>
      <c r="D6" s="285">
        <v>1100</v>
      </c>
      <c r="E6" s="285">
        <v>3300</v>
      </c>
      <c r="F6" s="285">
        <v>1000</v>
      </c>
      <c r="G6" s="285">
        <v>1000</v>
      </c>
      <c r="H6" s="285">
        <v>1000</v>
      </c>
      <c r="I6" s="285">
        <v>6300</v>
      </c>
      <c r="J6" s="285">
        <v>1000</v>
      </c>
      <c r="K6" s="285">
        <v>1000</v>
      </c>
      <c r="L6" s="285">
        <v>1000</v>
      </c>
      <c r="M6" s="285">
        <v>9300</v>
      </c>
      <c r="N6" s="285">
        <v>1000</v>
      </c>
      <c r="O6" s="285">
        <v>1000</v>
      </c>
      <c r="P6" s="285">
        <v>1000</v>
      </c>
      <c r="Q6" s="286">
        <v>12300</v>
      </c>
    </row>
    <row r="7" spans="1:17">
      <c r="A7" s="287" t="s">
        <v>31</v>
      </c>
      <c r="B7" s="288"/>
      <c r="C7" s="289"/>
      <c r="D7" s="289"/>
      <c r="E7" s="289">
        <v>0</v>
      </c>
      <c r="F7" s="289"/>
      <c r="G7" s="289"/>
      <c r="H7" s="289"/>
      <c r="I7" s="289">
        <v>0</v>
      </c>
      <c r="J7" s="289"/>
      <c r="K7" s="289"/>
      <c r="L7" s="289"/>
      <c r="M7" s="289">
        <v>0</v>
      </c>
      <c r="N7" s="289"/>
      <c r="O7" s="289"/>
      <c r="P7" s="289"/>
      <c r="Q7" s="290">
        <v>0</v>
      </c>
    </row>
    <row r="8" spans="1:17">
      <c r="A8" s="287" t="s">
        <v>435</v>
      </c>
      <c r="B8" s="288"/>
      <c r="C8" s="289"/>
      <c r="D8" s="289"/>
      <c r="E8" s="289">
        <v>0</v>
      </c>
      <c r="F8" s="289"/>
      <c r="G8" s="289"/>
      <c r="H8" s="289"/>
      <c r="I8" s="289">
        <v>0</v>
      </c>
      <c r="J8" s="289"/>
      <c r="K8" s="289"/>
      <c r="L8" s="289"/>
      <c r="M8" s="289">
        <v>0</v>
      </c>
      <c r="N8" s="289"/>
      <c r="O8" s="289"/>
      <c r="P8" s="289"/>
      <c r="Q8" s="290">
        <v>0</v>
      </c>
    </row>
    <row r="9" spans="1:17">
      <c r="A9" s="421" t="s">
        <v>1166</v>
      </c>
      <c r="B9" s="288">
        <v>10</v>
      </c>
      <c r="C9" s="289">
        <v>10</v>
      </c>
      <c r="D9" s="289">
        <v>10</v>
      </c>
      <c r="E9" s="289">
        <v>30</v>
      </c>
      <c r="F9" s="289">
        <v>10</v>
      </c>
      <c r="G9" s="289">
        <v>10</v>
      </c>
      <c r="H9" s="289">
        <v>10</v>
      </c>
      <c r="I9" s="289">
        <v>60</v>
      </c>
      <c r="J9" s="289">
        <v>10</v>
      </c>
      <c r="K9" s="289">
        <v>10</v>
      </c>
      <c r="L9" s="289">
        <v>10</v>
      </c>
      <c r="M9" s="289">
        <v>90</v>
      </c>
      <c r="N9" s="289">
        <v>10</v>
      </c>
      <c r="O9" s="289">
        <v>10</v>
      </c>
      <c r="P9" s="289">
        <v>10</v>
      </c>
      <c r="Q9" s="290">
        <v>120</v>
      </c>
    </row>
    <row r="10" spans="1:17">
      <c r="A10" s="287" t="s">
        <v>496</v>
      </c>
      <c r="B10" s="288"/>
      <c r="C10" s="289"/>
      <c r="D10" s="289"/>
      <c r="E10" s="289">
        <v>0</v>
      </c>
      <c r="F10" s="289"/>
      <c r="G10" s="289"/>
      <c r="H10" s="289"/>
      <c r="I10" s="289">
        <v>0</v>
      </c>
      <c r="J10" s="289"/>
      <c r="K10" s="289"/>
      <c r="L10" s="289"/>
      <c r="M10" s="289">
        <v>0</v>
      </c>
      <c r="N10" s="289"/>
      <c r="O10" s="289"/>
      <c r="P10" s="289"/>
      <c r="Q10" s="290">
        <v>0</v>
      </c>
    </row>
    <row r="11" spans="1:17">
      <c r="A11" s="287" t="s">
        <v>22</v>
      </c>
      <c r="B11" s="288"/>
      <c r="C11" s="289"/>
      <c r="D11" s="289"/>
      <c r="E11" s="289">
        <v>0</v>
      </c>
      <c r="F11" s="289"/>
      <c r="G11" s="289"/>
      <c r="H11" s="289"/>
      <c r="I11" s="289">
        <v>0</v>
      </c>
      <c r="J11" s="289"/>
      <c r="K11" s="289"/>
      <c r="L11" s="289"/>
      <c r="M11" s="289">
        <v>0</v>
      </c>
      <c r="N11" s="289"/>
      <c r="O11" s="289"/>
      <c r="P11" s="289"/>
      <c r="Q11" s="290">
        <v>0</v>
      </c>
    </row>
    <row r="12" spans="1:17">
      <c r="A12" s="287" t="s">
        <v>1140</v>
      </c>
      <c r="B12" s="288"/>
      <c r="C12" s="289"/>
      <c r="D12" s="289"/>
      <c r="E12" s="289">
        <v>0</v>
      </c>
      <c r="F12" s="289"/>
      <c r="G12" s="289"/>
      <c r="H12" s="289"/>
      <c r="I12" s="289">
        <v>0</v>
      </c>
      <c r="J12" s="289"/>
      <c r="K12" s="289"/>
      <c r="L12" s="289"/>
      <c r="M12" s="289">
        <v>0</v>
      </c>
      <c r="N12" s="289"/>
      <c r="O12" s="289"/>
      <c r="P12" s="289"/>
      <c r="Q12" s="290">
        <v>0</v>
      </c>
    </row>
    <row r="13" spans="1:17">
      <c r="A13" s="287" t="s">
        <v>1141</v>
      </c>
      <c r="B13" s="288"/>
      <c r="C13" s="289"/>
      <c r="D13" s="289"/>
      <c r="E13" s="289">
        <v>0</v>
      </c>
      <c r="F13" s="289"/>
      <c r="G13" s="289"/>
      <c r="H13" s="289"/>
      <c r="I13" s="289">
        <v>0</v>
      </c>
      <c r="J13" s="289"/>
      <c r="K13" s="289"/>
      <c r="L13" s="289"/>
      <c r="M13" s="289">
        <v>0</v>
      </c>
      <c r="N13" s="289"/>
      <c r="O13" s="289"/>
      <c r="P13" s="289"/>
      <c r="Q13" s="290">
        <v>0</v>
      </c>
    </row>
    <row r="14" spans="1:17">
      <c r="A14" s="287" t="s">
        <v>380</v>
      </c>
      <c r="B14" s="288">
        <v>315000</v>
      </c>
      <c r="C14" s="289">
        <v>315000</v>
      </c>
      <c r="D14" s="289">
        <v>315000</v>
      </c>
      <c r="E14" s="289">
        <v>945000</v>
      </c>
      <c r="F14" s="289">
        <v>315000</v>
      </c>
      <c r="G14" s="289">
        <v>315000</v>
      </c>
      <c r="H14" s="289">
        <v>315000</v>
      </c>
      <c r="I14" s="289">
        <v>1890000</v>
      </c>
      <c r="J14" s="289">
        <v>315000</v>
      </c>
      <c r="K14" s="289">
        <v>315000</v>
      </c>
      <c r="L14" s="289">
        <v>315000</v>
      </c>
      <c r="M14" s="289">
        <v>2835000</v>
      </c>
      <c r="N14" s="289">
        <v>315000</v>
      </c>
      <c r="O14" s="289">
        <v>315000</v>
      </c>
      <c r="P14" s="289">
        <v>315000</v>
      </c>
      <c r="Q14" s="290">
        <v>3780000</v>
      </c>
    </row>
    <row r="15" spans="1:17">
      <c r="A15" s="287" t="s">
        <v>373</v>
      </c>
      <c r="B15" s="288"/>
      <c r="C15" s="289"/>
      <c r="D15" s="289"/>
      <c r="E15" s="289">
        <v>0</v>
      </c>
      <c r="F15" s="289"/>
      <c r="G15" s="289"/>
      <c r="H15" s="289"/>
      <c r="I15" s="289">
        <v>0</v>
      </c>
      <c r="J15" s="289"/>
      <c r="K15" s="289"/>
      <c r="L15" s="289"/>
      <c r="M15" s="289">
        <v>0</v>
      </c>
      <c r="N15" s="289"/>
      <c r="O15" s="289"/>
      <c r="P15" s="289"/>
      <c r="Q15" s="290">
        <v>0</v>
      </c>
    </row>
    <row r="16" spans="1:17">
      <c r="A16" s="287" t="s">
        <v>513</v>
      </c>
      <c r="B16" s="288"/>
      <c r="C16" s="289"/>
      <c r="D16" s="289"/>
      <c r="E16" s="289">
        <v>0</v>
      </c>
      <c r="F16" s="289"/>
      <c r="G16" s="289"/>
      <c r="H16" s="289"/>
      <c r="I16" s="289">
        <v>0</v>
      </c>
      <c r="J16" s="289"/>
      <c r="K16" s="289"/>
      <c r="L16" s="289"/>
      <c r="M16" s="289">
        <v>0</v>
      </c>
      <c r="N16" s="289"/>
      <c r="O16" s="289"/>
      <c r="P16" s="289"/>
      <c r="Q16" s="290">
        <v>0</v>
      </c>
    </row>
    <row r="17" spans="1:17">
      <c r="A17" s="287" t="s">
        <v>417</v>
      </c>
      <c r="B17" s="288"/>
      <c r="C17" s="289"/>
      <c r="D17" s="289"/>
      <c r="E17" s="289">
        <v>0</v>
      </c>
      <c r="F17" s="289"/>
      <c r="G17" s="289"/>
      <c r="H17" s="289"/>
      <c r="I17" s="289">
        <v>0</v>
      </c>
      <c r="J17" s="289"/>
      <c r="K17" s="289"/>
      <c r="L17" s="289"/>
      <c r="M17" s="289">
        <v>0</v>
      </c>
      <c r="N17" s="289"/>
      <c r="O17" s="289"/>
      <c r="P17" s="289"/>
      <c r="Q17" s="290">
        <v>0</v>
      </c>
    </row>
    <row r="18" spans="1:17">
      <c r="A18" s="287" t="s">
        <v>515</v>
      </c>
      <c r="B18" s="288"/>
      <c r="C18" s="289"/>
      <c r="D18" s="289"/>
      <c r="E18" s="289">
        <v>0</v>
      </c>
      <c r="F18" s="289"/>
      <c r="G18" s="289"/>
      <c r="H18" s="289"/>
      <c r="I18" s="289">
        <v>0</v>
      </c>
      <c r="J18" s="289"/>
      <c r="K18" s="289"/>
      <c r="L18" s="289"/>
      <c r="M18" s="289">
        <v>0</v>
      </c>
      <c r="N18" s="289"/>
      <c r="O18" s="289"/>
      <c r="P18" s="289"/>
      <c r="Q18" s="290">
        <v>0</v>
      </c>
    </row>
    <row r="19" spans="1:17">
      <c r="A19" s="287" t="s">
        <v>382</v>
      </c>
      <c r="B19" s="288"/>
      <c r="C19" s="289"/>
      <c r="D19" s="289"/>
      <c r="E19" s="289">
        <v>0</v>
      </c>
      <c r="F19" s="289"/>
      <c r="G19" s="289"/>
      <c r="H19" s="289"/>
      <c r="I19" s="289">
        <v>0</v>
      </c>
      <c r="J19" s="289"/>
      <c r="K19" s="289"/>
      <c r="L19" s="289"/>
      <c r="M19" s="289">
        <v>0</v>
      </c>
      <c r="N19" s="289"/>
      <c r="O19" s="289"/>
      <c r="P19" s="289"/>
      <c r="Q19" s="290">
        <v>0</v>
      </c>
    </row>
    <row r="20" spans="1:17">
      <c r="A20" s="287" t="s">
        <v>15</v>
      </c>
      <c r="B20" s="288">
        <v>36000</v>
      </c>
      <c r="C20" s="289"/>
      <c r="D20" s="289"/>
      <c r="E20" s="289">
        <v>36000</v>
      </c>
      <c r="F20" s="289">
        <v>35000</v>
      </c>
      <c r="G20" s="289">
        <v>1000</v>
      </c>
      <c r="H20" s="289"/>
      <c r="I20" s="289">
        <v>72000</v>
      </c>
      <c r="J20" s="289"/>
      <c r="K20" s="289">
        <v>35000</v>
      </c>
      <c r="L20" s="289"/>
      <c r="M20" s="289">
        <v>107000</v>
      </c>
      <c r="N20" s="289"/>
      <c r="O20" s="289">
        <v>35000</v>
      </c>
      <c r="P20" s="289"/>
      <c r="Q20" s="290">
        <v>142000</v>
      </c>
    </row>
    <row r="21" spans="1:17">
      <c r="A21" s="287" t="s">
        <v>88</v>
      </c>
      <c r="B21" s="288">
        <v>24000.000000000004</v>
      </c>
      <c r="C21" s="289"/>
      <c r="D21" s="289"/>
      <c r="E21" s="289">
        <v>24000.000000000004</v>
      </c>
      <c r="F21" s="289"/>
      <c r="G21" s="289"/>
      <c r="H21" s="289"/>
      <c r="I21" s="289">
        <v>24000.000000000004</v>
      </c>
      <c r="J21" s="289"/>
      <c r="K21" s="289"/>
      <c r="L21" s="289"/>
      <c r="M21" s="289">
        <v>24000.000000000004</v>
      </c>
      <c r="N21" s="289"/>
      <c r="O21" s="289"/>
      <c r="P21" s="289"/>
      <c r="Q21" s="290">
        <v>24000.000000000004</v>
      </c>
    </row>
    <row r="22" spans="1:17">
      <c r="A22" s="287" t="s">
        <v>286</v>
      </c>
      <c r="B22" s="288"/>
      <c r="C22" s="289"/>
      <c r="D22" s="289"/>
      <c r="E22" s="289">
        <v>0</v>
      </c>
      <c r="F22" s="289"/>
      <c r="G22" s="289"/>
      <c r="H22" s="289"/>
      <c r="I22" s="289">
        <v>0</v>
      </c>
      <c r="J22" s="289"/>
      <c r="K22" s="289"/>
      <c r="L22" s="289"/>
      <c r="M22" s="289">
        <v>0</v>
      </c>
      <c r="N22" s="289"/>
      <c r="O22" s="289"/>
      <c r="P22" s="289"/>
      <c r="Q22" s="290">
        <v>0</v>
      </c>
    </row>
    <row r="23" spans="1:17" ht="30">
      <c r="A23" s="287" t="s">
        <v>609</v>
      </c>
      <c r="B23" s="288"/>
      <c r="C23" s="289"/>
      <c r="D23" s="289"/>
      <c r="E23" s="289">
        <v>0</v>
      </c>
      <c r="F23" s="289"/>
      <c r="G23" s="289"/>
      <c r="H23" s="289"/>
      <c r="I23" s="289">
        <v>0</v>
      </c>
      <c r="J23" s="289"/>
      <c r="K23" s="289"/>
      <c r="L23" s="289"/>
      <c r="M23" s="289">
        <v>0</v>
      </c>
      <c r="N23" s="289"/>
      <c r="O23" s="289"/>
      <c r="P23" s="289"/>
      <c r="Q23" s="290">
        <v>0</v>
      </c>
    </row>
    <row r="24" spans="1:17">
      <c r="A24" s="287" t="s">
        <v>943</v>
      </c>
      <c r="B24" s="288"/>
      <c r="C24" s="289"/>
      <c r="D24" s="289"/>
      <c r="E24" s="289">
        <v>0</v>
      </c>
      <c r="F24" s="289"/>
      <c r="G24" s="289"/>
      <c r="H24" s="289"/>
      <c r="I24" s="289">
        <v>0</v>
      </c>
      <c r="J24" s="289"/>
      <c r="K24" s="289"/>
      <c r="L24" s="289"/>
      <c r="M24" s="289">
        <v>0</v>
      </c>
      <c r="N24" s="289"/>
      <c r="O24" s="289"/>
      <c r="P24" s="289"/>
      <c r="Q24" s="290">
        <v>0</v>
      </c>
    </row>
    <row r="25" spans="1:17">
      <c r="A25" s="287" t="s">
        <v>48</v>
      </c>
      <c r="B25" s="288"/>
      <c r="C25" s="289"/>
      <c r="D25" s="289"/>
      <c r="E25" s="289">
        <v>0</v>
      </c>
      <c r="F25" s="289"/>
      <c r="G25" s="289"/>
      <c r="H25" s="289"/>
      <c r="I25" s="289">
        <v>0</v>
      </c>
      <c r="J25" s="289"/>
      <c r="K25" s="289"/>
      <c r="L25" s="289"/>
      <c r="M25" s="289">
        <v>0</v>
      </c>
      <c r="N25" s="289"/>
      <c r="O25" s="289"/>
      <c r="P25" s="289"/>
      <c r="Q25" s="290">
        <v>0</v>
      </c>
    </row>
    <row r="26" spans="1:17">
      <c r="A26" s="287" t="s">
        <v>33</v>
      </c>
      <c r="B26" s="288"/>
      <c r="C26" s="289"/>
      <c r="D26" s="289"/>
      <c r="E26" s="289">
        <v>0</v>
      </c>
      <c r="F26" s="289"/>
      <c r="G26" s="289"/>
      <c r="H26" s="289"/>
      <c r="I26" s="289">
        <v>0</v>
      </c>
      <c r="J26" s="289"/>
      <c r="K26" s="289"/>
      <c r="L26" s="289"/>
      <c r="M26" s="289">
        <v>0</v>
      </c>
      <c r="N26" s="289"/>
      <c r="O26" s="289"/>
      <c r="P26" s="289"/>
      <c r="Q26" s="290">
        <v>0</v>
      </c>
    </row>
    <row r="27" spans="1:17">
      <c r="A27" s="287" t="s">
        <v>487</v>
      </c>
      <c r="B27" s="288"/>
      <c r="C27" s="289"/>
      <c r="D27" s="289"/>
      <c r="E27" s="289">
        <v>0</v>
      </c>
      <c r="F27" s="289"/>
      <c r="G27" s="289"/>
      <c r="H27" s="289"/>
      <c r="I27" s="289">
        <v>0</v>
      </c>
      <c r="J27" s="289"/>
      <c r="K27" s="289"/>
      <c r="L27" s="289"/>
      <c r="M27" s="289">
        <v>0</v>
      </c>
      <c r="N27" s="289"/>
      <c r="O27" s="289"/>
      <c r="P27" s="289"/>
      <c r="Q27" s="290">
        <v>0</v>
      </c>
    </row>
    <row r="28" spans="1:17">
      <c r="A28" s="287" t="s">
        <v>489</v>
      </c>
      <c r="B28" s="288"/>
      <c r="C28" s="289"/>
      <c r="D28" s="289"/>
      <c r="E28" s="289">
        <v>0</v>
      </c>
      <c r="F28" s="289"/>
      <c r="G28" s="289"/>
      <c r="H28" s="289"/>
      <c r="I28" s="289">
        <v>0</v>
      </c>
      <c r="J28" s="289"/>
      <c r="K28" s="289"/>
      <c r="L28" s="289"/>
      <c r="M28" s="289">
        <v>0</v>
      </c>
      <c r="N28" s="289"/>
      <c r="O28" s="289"/>
      <c r="P28" s="289"/>
      <c r="Q28" s="290">
        <v>0</v>
      </c>
    </row>
    <row r="29" spans="1:17">
      <c r="A29" s="287" t="s">
        <v>778</v>
      </c>
      <c r="B29" s="288"/>
      <c r="C29" s="289"/>
      <c r="D29" s="289"/>
      <c r="E29" s="289">
        <v>0</v>
      </c>
      <c r="F29" s="289"/>
      <c r="G29" s="289"/>
      <c r="H29" s="289"/>
      <c r="I29" s="289">
        <v>0</v>
      </c>
      <c r="J29" s="289"/>
      <c r="K29" s="289"/>
      <c r="L29" s="289"/>
      <c r="M29" s="289">
        <v>0</v>
      </c>
      <c r="N29" s="289"/>
      <c r="O29" s="289"/>
      <c r="P29" s="289"/>
      <c r="Q29" s="290">
        <v>0</v>
      </c>
    </row>
    <row r="30" spans="1:17">
      <c r="A30" s="287" t="s">
        <v>28</v>
      </c>
      <c r="B30" s="288"/>
      <c r="C30" s="289"/>
      <c r="D30" s="289"/>
      <c r="E30" s="289">
        <v>0</v>
      </c>
      <c r="F30" s="289"/>
      <c r="G30" s="289"/>
      <c r="H30" s="289"/>
      <c r="I30" s="289">
        <v>0</v>
      </c>
      <c r="J30" s="289"/>
      <c r="K30" s="289"/>
      <c r="L30" s="289"/>
      <c r="M30" s="289">
        <v>0</v>
      </c>
      <c r="N30" s="289"/>
      <c r="O30" s="289"/>
      <c r="P30" s="289"/>
      <c r="Q30" s="290">
        <v>0</v>
      </c>
    </row>
    <row r="31" spans="1:17">
      <c r="A31" s="287" t="s">
        <v>18</v>
      </c>
      <c r="B31" s="288"/>
      <c r="C31" s="289"/>
      <c r="D31" s="289"/>
      <c r="E31" s="289">
        <v>0</v>
      </c>
      <c r="F31" s="289"/>
      <c r="G31" s="289"/>
      <c r="H31" s="289"/>
      <c r="I31" s="289">
        <v>0</v>
      </c>
      <c r="J31" s="289"/>
      <c r="K31" s="289"/>
      <c r="L31" s="289"/>
      <c r="M31" s="289">
        <v>0</v>
      </c>
      <c r="N31" s="289"/>
      <c r="O31" s="289"/>
      <c r="P31" s="289"/>
      <c r="Q31" s="290">
        <v>0</v>
      </c>
    </row>
    <row r="32" spans="1:17">
      <c r="A32" s="287" t="s">
        <v>403</v>
      </c>
      <c r="B32" s="288">
        <v>157500</v>
      </c>
      <c r="C32" s="289">
        <v>157500</v>
      </c>
      <c r="D32" s="289">
        <v>157500</v>
      </c>
      <c r="E32" s="289">
        <v>472500</v>
      </c>
      <c r="F32" s="289">
        <v>157500</v>
      </c>
      <c r="G32" s="289">
        <v>157500</v>
      </c>
      <c r="H32" s="289">
        <v>157500</v>
      </c>
      <c r="I32" s="289">
        <v>945000</v>
      </c>
      <c r="J32" s="289">
        <v>157500</v>
      </c>
      <c r="K32" s="289">
        <v>157500</v>
      </c>
      <c r="L32" s="289">
        <v>157500</v>
      </c>
      <c r="M32" s="289">
        <v>1417500</v>
      </c>
      <c r="N32" s="289">
        <v>157500</v>
      </c>
      <c r="O32" s="289">
        <v>157500</v>
      </c>
      <c r="P32" s="289">
        <v>157500</v>
      </c>
      <c r="Q32" s="290">
        <v>1890000</v>
      </c>
    </row>
    <row r="33" spans="1:17">
      <c r="A33" s="287" t="s">
        <v>400</v>
      </c>
      <c r="B33" s="288"/>
      <c r="C33" s="289"/>
      <c r="D33" s="289"/>
      <c r="E33" s="289">
        <v>0</v>
      </c>
      <c r="F33" s="289"/>
      <c r="G33" s="289"/>
      <c r="H33" s="289"/>
      <c r="I33" s="289">
        <v>0</v>
      </c>
      <c r="J33" s="289"/>
      <c r="K33" s="289"/>
      <c r="L33" s="289"/>
      <c r="M33" s="289">
        <v>0</v>
      </c>
      <c r="N33" s="289"/>
      <c r="O33" s="289"/>
      <c r="P33" s="289"/>
      <c r="Q33" s="290">
        <v>0</v>
      </c>
    </row>
    <row r="34" spans="1:17">
      <c r="A34" s="287" t="s">
        <v>20</v>
      </c>
      <c r="B34" s="288"/>
      <c r="C34" s="289"/>
      <c r="D34" s="289"/>
      <c r="E34" s="289">
        <v>0</v>
      </c>
      <c r="F34" s="289"/>
      <c r="G34" s="289"/>
      <c r="H34" s="289"/>
      <c r="I34" s="289">
        <v>0</v>
      </c>
      <c r="J34" s="289"/>
      <c r="K34" s="289"/>
      <c r="L34" s="289"/>
      <c r="M34" s="289">
        <v>0</v>
      </c>
      <c r="N34" s="289"/>
      <c r="O34" s="289"/>
      <c r="P34" s="289"/>
      <c r="Q34" s="290">
        <v>0</v>
      </c>
    </row>
    <row r="35" spans="1:17">
      <c r="A35" s="287" t="s">
        <v>94</v>
      </c>
      <c r="B35" s="288"/>
      <c r="C35" s="289"/>
      <c r="D35" s="289"/>
      <c r="E35" s="289">
        <v>0</v>
      </c>
      <c r="F35" s="289"/>
      <c r="G35" s="289"/>
      <c r="H35" s="289"/>
      <c r="I35" s="289">
        <v>0</v>
      </c>
      <c r="J35" s="289"/>
      <c r="K35" s="289"/>
      <c r="L35" s="289"/>
      <c r="M35" s="289">
        <v>0</v>
      </c>
      <c r="N35" s="289"/>
      <c r="O35" s="289"/>
      <c r="P35" s="289"/>
      <c r="Q35" s="290">
        <v>0</v>
      </c>
    </row>
    <row r="36" spans="1:17">
      <c r="A36" s="287" t="s">
        <v>19</v>
      </c>
      <c r="B36" s="288"/>
      <c r="C36" s="289"/>
      <c r="D36" s="289"/>
      <c r="E36" s="289">
        <v>0</v>
      </c>
      <c r="F36" s="289"/>
      <c r="G36" s="289"/>
      <c r="H36" s="289"/>
      <c r="I36" s="289">
        <v>0</v>
      </c>
      <c r="J36" s="289"/>
      <c r="K36" s="289"/>
      <c r="L36" s="289"/>
      <c r="M36" s="289">
        <v>0</v>
      </c>
      <c r="N36" s="289"/>
      <c r="O36" s="289"/>
      <c r="P36" s="289"/>
      <c r="Q36" s="290">
        <v>0</v>
      </c>
    </row>
    <row r="37" spans="1:17">
      <c r="A37" s="287" t="s">
        <v>32</v>
      </c>
      <c r="B37" s="288"/>
      <c r="C37" s="289"/>
      <c r="D37" s="289"/>
      <c r="E37" s="289">
        <v>0</v>
      </c>
      <c r="F37" s="289"/>
      <c r="G37" s="289"/>
      <c r="H37" s="289"/>
      <c r="I37" s="289">
        <v>0</v>
      </c>
      <c r="J37" s="289"/>
      <c r="K37" s="289"/>
      <c r="L37" s="289"/>
      <c r="M37" s="289">
        <v>0</v>
      </c>
      <c r="N37" s="289"/>
      <c r="O37" s="289"/>
      <c r="P37" s="289"/>
      <c r="Q37" s="290">
        <v>0</v>
      </c>
    </row>
    <row r="38" spans="1:17">
      <c r="A38" s="287" t="s">
        <v>72</v>
      </c>
      <c r="B38" s="288">
        <v>12000</v>
      </c>
      <c r="C38" s="289"/>
      <c r="D38" s="289"/>
      <c r="E38" s="289">
        <v>12000</v>
      </c>
      <c r="F38" s="289"/>
      <c r="G38" s="289">
        <v>12000</v>
      </c>
      <c r="H38" s="289"/>
      <c r="I38" s="289">
        <v>24000</v>
      </c>
      <c r="J38" s="289"/>
      <c r="K38" s="289">
        <v>12000</v>
      </c>
      <c r="L38" s="289"/>
      <c r="M38" s="289">
        <v>36000</v>
      </c>
      <c r="N38" s="289"/>
      <c r="O38" s="289">
        <v>12000</v>
      </c>
      <c r="P38" s="289"/>
      <c r="Q38" s="290">
        <v>48000</v>
      </c>
    </row>
    <row r="39" spans="1:17">
      <c r="A39" s="287" t="s">
        <v>90</v>
      </c>
      <c r="B39" s="288"/>
      <c r="C39" s="289"/>
      <c r="D39" s="289"/>
      <c r="E39" s="289">
        <v>0</v>
      </c>
      <c r="F39" s="289"/>
      <c r="G39" s="289"/>
      <c r="H39" s="289"/>
      <c r="I39" s="289">
        <v>0</v>
      </c>
      <c r="J39" s="289"/>
      <c r="K39" s="289"/>
      <c r="L39" s="289"/>
      <c r="M39" s="289">
        <v>0</v>
      </c>
      <c r="N39" s="289"/>
      <c r="O39" s="289"/>
      <c r="P39" s="289"/>
      <c r="Q39" s="290">
        <v>0</v>
      </c>
    </row>
    <row r="40" spans="1:17">
      <c r="A40" s="287" t="s">
        <v>1083</v>
      </c>
      <c r="B40" s="288"/>
      <c r="C40" s="289"/>
      <c r="D40" s="289"/>
      <c r="E40" s="289">
        <v>0</v>
      </c>
      <c r="F40" s="289"/>
      <c r="G40" s="289"/>
      <c r="H40" s="289"/>
      <c r="I40" s="289">
        <v>0</v>
      </c>
      <c r="J40" s="289"/>
      <c r="K40" s="289"/>
      <c r="L40" s="289"/>
      <c r="M40" s="289">
        <v>0</v>
      </c>
      <c r="N40" s="289"/>
      <c r="O40" s="289"/>
      <c r="P40" s="289"/>
      <c r="Q40" s="290">
        <v>0</v>
      </c>
    </row>
    <row r="41" spans="1:17">
      <c r="A41" s="287" t="s">
        <v>9</v>
      </c>
      <c r="B41" s="288">
        <v>25000</v>
      </c>
      <c r="C41" s="289">
        <v>5000</v>
      </c>
      <c r="D41" s="289"/>
      <c r="E41" s="289">
        <v>30000</v>
      </c>
      <c r="F41" s="289">
        <v>25000</v>
      </c>
      <c r="G41" s="289">
        <v>5000</v>
      </c>
      <c r="H41" s="289"/>
      <c r="I41" s="289">
        <v>60000</v>
      </c>
      <c r="J41" s="289">
        <v>5000</v>
      </c>
      <c r="K41" s="289">
        <v>25000</v>
      </c>
      <c r="L41" s="289"/>
      <c r="M41" s="289">
        <v>90000</v>
      </c>
      <c r="N41" s="289">
        <v>25000</v>
      </c>
      <c r="O41" s="289">
        <v>5000</v>
      </c>
      <c r="P41" s="289"/>
      <c r="Q41" s="290">
        <v>120000</v>
      </c>
    </row>
    <row r="42" spans="1:17">
      <c r="A42" s="287" t="s">
        <v>8</v>
      </c>
      <c r="B42" s="288">
        <v>300</v>
      </c>
      <c r="C42" s="289">
        <v>300</v>
      </c>
      <c r="D42" s="289"/>
      <c r="E42" s="289">
        <v>600</v>
      </c>
      <c r="F42" s="289">
        <v>300</v>
      </c>
      <c r="G42" s="289">
        <v>300</v>
      </c>
      <c r="H42" s="289"/>
      <c r="I42" s="289">
        <v>1200</v>
      </c>
      <c r="J42" s="289">
        <v>300</v>
      </c>
      <c r="K42" s="289">
        <v>300</v>
      </c>
      <c r="L42" s="289"/>
      <c r="M42" s="289">
        <v>1800</v>
      </c>
      <c r="N42" s="289">
        <v>300</v>
      </c>
      <c r="O42" s="289">
        <v>300</v>
      </c>
      <c r="P42" s="289"/>
      <c r="Q42" s="290">
        <v>2400</v>
      </c>
    </row>
    <row r="43" spans="1:17">
      <c r="A43" s="287" t="s">
        <v>859</v>
      </c>
      <c r="B43" s="288"/>
      <c r="C43" s="289"/>
      <c r="D43" s="289"/>
      <c r="E43" s="289">
        <v>0</v>
      </c>
      <c r="F43" s="289"/>
      <c r="G43" s="289"/>
      <c r="H43" s="289"/>
      <c r="I43" s="289">
        <v>0</v>
      </c>
      <c r="J43" s="289"/>
      <c r="K43" s="289"/>
      <c r="L43" s="289"/>
      <c r="M43" s="289">
        <v>0</v>
      </c>
      <c r="N43" s="289"/>
      <c r="O43" s="289"/>
      <c r="P43" s="289"/>
      <c r="Q43" s="290">
        <v>0</v>
      </c>
    </row>
    <row r="44" spans="1:17">
      <c r="A44" s="287" t="s">
        <v>412</v>
      </c>
      <c r="B44" s="288"/>
      <c r="C44" s="289"/>
      <c r="D44" s="289"/>
      <c r="E44" s="289">
        <v>0</v>
      </c>
      <c r="F44" s="289"/>
      <c r="G44" s="289"/>
      <c r="H44" s="289"/>
      <c r="I44" s="289">
        <v>0</v>
      </c>
      <c r="J44" s="289"/>
      <c r="K44" s="289"/>
      <c r="L44" s="289"/>
      <c r="M44" s="289">
        <v>0</v>
      </c>
      <c r="N44" s="289"/>
      <c r="O44" s="289"/>
      <c r="P44" s="289"/>
      <c r="Q44" s="290">
        <v>0</v>
      </c>
    </row>
    <row r="45" spans="1:17">
      <c r="A45" s="287" t="s">
        <v>37</v>
      </c>
      <c r="B45" s="288"/>
      <c r="C45" s="289">
        <v>20000</v>
      </c>
      <c r="D45" s="289"/>
      <c r="E45" s="289">
        <v>20000</v>
      </c>
      <c r="F45" s="289"/>
      <c r="G45" s="289">
        <v>20000</v>
      </c>
      <c r="H45" s="289"/>
      <c r="I45" s="289">
        <v>40000</v>
      </c>
      <c r="J45" s="289"/>
      <c r="K45" s="289">
        <v>20000</v>
      </c>
      <c r="L45" s="289"/>
      <c r="M45" s="289">
        <v>60000</v>
      </c>
      <c r="N45" s="289">
        <v>1000</v>
      </c>
      <c r="O45" s="289">
        <v>20000</v>
      </c>
      <c r="P45" s="289"/>
      <c r="Q45" s="290">
        <v>81000</v>
      </c>
    </row>
    <row r="46" spans="1:17">
      <c r="A46" s="287" t="s">
        <v>38</v>
      </c>
      <c r="B46" s="288"/>
      <c r="C46" s="289"/>
      <c r="D46" s="289"/>
      <c r="E46" s="289">
        <v>0</v>
      </c>
      <c r="F46" s="289"/>
      <c r="G46" s="289"/>
      <c r="H46" s="289"/>
      <c r="I46" s="289">
        <v>0</v>
      </c>
      <c r="J46" s="289"/>
      <c r="K46" s="289"/>
      <c r="L46" s="289"/>
      <c r="M46" s="289">
        <v>0</v>
      </c>
      <c r="N46" s="289"/>
      <c r="O46" s="289"/>
      <c r="P46" s="289"/>
      <c r="Q46" s="290">
        <v>0</v>
      </c>
    </row>
    <row r="47" spans="1:17">
      <c r="A47" s="287" t="s">
        <v>1089</v>
      </c>
      <c r="B47" s="288"/>
      <c r="C47" s="289"/>
      <c r="D47" s="289"/>
      <c r="E47" s="289">
        <v>0</v>
      </c>
      <c r="F47" s="289"/>
      <c r="G47" s="289"/>
      <c r="H47" s="289"/>
      <c r="I47" s="289">
        <v>0</v>
      </c>
      <c r="J47" s="289"/>
      <c r="K47" s="289"/>
      <c r="L47" s="289"/>
      <c r="M47" s="289">
        <v>0</v>
      </c>
      <c r="N47" s="289"/>
      <c r="O47" s="289"/>
      <c r="P47" s="289"/>
      <c r="Q47" s="290">
        <v>0</v>
      </c>
    </row>
    <row r="48" spans="1:17">
      <c r="A48" s="287" t="s">
        <v>43</v>
      </c>
      <c r="B48" s="288"/>
      <c r="C48" s="289"/>
      <c r="D48" s="289"/>
      <c r="E48" s="289">
        <v>0</v>
      </c>
      <c r="F48" s="289"/>
      <c r="G48" s="289"/>
      <c r="H48" s="289"/>
      <c r="I48" s="289">
        <v>0</v>
      </c>
      <c r="J48" s="289"/>
      <c r="K48" s="289"/>
      <c r="L48" s="289"/>
      <c r="M48" s="289">
        <v>0</v>
      </c>
      <c r="N48" s="289"/>
      <c r="O48" s="289"/>
      <c r="P48" s="289"/>
      <c r="Q48" s="290">
        <v>0</v>
      </c>
    </row>
    <row r="49" spans="1:17">
      <c r="A49" s="287" t="s">
        <v>53</v>
      </c>
      <c r="B49" s="288"/>
      <c r="C49" s="289"/>
      <c r="D49" s="289"/>
      <c r="E49" s="289">
        <v>0</v>
      </c>
      <c r="F49" s="289"/>
      <c r="G49" s="289"/>
      <c r="H49" s="289"/>
      <c r="I49" s="289">
        <v>0</v>
      </c>
      <c r="J49" s="289"/>
      <c r="K49" s="289"/>
      <c r="L49" s="289"/>
      <c r="M49" s="289">
        <v>0</v>
      </c>
      <c r="N49" s="289"/>
      <c r="O49" s="289"/>
      <c r="P49" s="289"/>
      <c r="Q49" s="290">
        <v>0</v>
      </c>
    </row>
    <row r="50" spans="1:17">
      <c r="A50" s="287" t="s">
        <v>1090</v>
      </c>
      <c r="B50" s="288"/>
      <c r="C50" s="289"/>
      <c r="D50" s="289"/>
      <c r="E50" s="289">
        <v>0</v>
      </c>
      <c r="F50" s="289"/>
      <c r="G50" s="289"/>
      <c r="H50" s="289"/>
      <c r="I50" s="289">
        <v>0</v>
      </c>
      <c r="J50" s="289"/>
      <c r="K50" s="289"/>
      <c r="L50" s="289"/>
      <c r="M50" s="289">
        <v>0</v>
      </c>
      <c r="N50" s="289"/>
      <c r="O50" s="289"/>
      <c r="P50" s="289"/>
      <c r="Q50" s="290">
        <v>0</v>
      </c>
    </row>
    <row r="51" spans="1:17">
      <c r="A51" s="287" t="s">
        <v>564</v>
      </c>
      <c r="B51" s="288"/>
      <c r="C51" s="289"/>
      <c r="D51" s="289"/>
      <c r="E51" s="289">
        <v>0</v>
      </c>
      <c r="F51" s="289"/>
      <c r="G51" s="289"/>
      <c r="H51" s="289"/>
      <c r="I51" s="289">
        <v>0</v>
      </c>
      <c r="J51" s="289"/>
      <c r="K51" s="289"/>
      <c r="L51" s="289"/>
      <c r="M51" s="289">
        <v>0</v>
      </c>
      <c r="N51" s="289"/>
      <c r="O51" s="289"/>
      <c r="P51" s="289"/>
      <c r="Q51" s="290">
        <v>0</v>
      </c>
    </row>
    <row r="52" spans="1:17">
      <c r="A52" s="287" t="s">
        <v>498</v>
      </c>
      <c r="B52" s="288"/>
      <c r="C52" s="289"/>
      <c r="D52" s="289"/>
      <c r="E52" s="289">
        <v>0</v>
      </c>
      <c r="F52" s="289"/>
      <c r="G52" s="289"/>
      <c r="H52" s="289"/>
      <c r="I52" s="289">
        <v>0</v>
      </c>
      <c r="J52" s="289"/>
      <c r="K52" s="289"/>
      <c r="L52" s="289"/>
      <c r="M52" s="289">
        <v>0</v>
      </c>
      <c r="N52" s="289"/>
      <c r="O52" s="289"/>
      <c r="P52" s="289"/>
      <c r="Q52" s="290">
        <v>0</v>
      </c>
    </row>
    <row r="53" spans="1:17">
      <c r="A53" s="287" t="s">
        <v>427</v>
      </c>
      <c r="B53" s="288"/>
      <c r="C53" s="289"/>
      <c r="D53" s="289"/>
      <c r="E53" s="289">
        <v>0</v>
      </c>
      <c r="F53" s="289"/>
      <c r="G53" s="289"/>
      <c r="H53" s="289"/>
      <c r="I53" s="289">
        <v>0</v>
      </c>
      <c r="J53" s="289"/>
      <c r="K53" s="289"/>
      <c r="L53" s="289"/>
      <c r="M53" s="289">
        <v>0</v>
      </c>
      <c r="N53" s="289"/>
      <c r="O53" s="289"/>
      <c r="P53" s="289"/>
      <c r="Q53" s="290">
        <v>0</v>
      </c>
    </row>
    <row r="54" spans="1:17">
      <c r="A54" s="287" t="s">
        <v>55</v>
      </c>
      <c r="B54" s="288"/>
      <c r="C54" s="289"/>
      <c r="D54" s="289"/>
      <c r="E54" s="289">
        <v>0</v>
      </c>
      <c r="F54" s="289"/>
      <c r="G54" s="289"/>
      <c r="H54" s="289"/>
      <c r="I54" s="289">
        <v>0</v>
      </c>
      <c r="J54" s="289"/>
      <c r="K54" s="289"/>
      <c r="L54" s="289"/>
      <c r="M54" s="289">
        <v>0</v>
      </c>
      <c r="N54" s="289"/>
      <c r="O54" s="289"/>
      <c r="P54" s="289"/>
      <c r="Q54" s="290">
        <v>0</v>
      </c>
    </row>
    <row r="55" spans="1:17">
      <c r="A55" s="287" t="s">
        <v>57</v>
      </c>
      <c r="B55" s="288"/>
      <c r="C55" s="289">
        <v>8000</v>
      </c>
      <c r="D55" s="289"/>
      <c r="E55" s="289">
        <v>8000</v>
      </c>
      <c r="F55" s="289"/>
      <c r="G55" s="289">
        <v>8000</v>
      </c>
      <c r="H55" s="289"/>
      <c r="I55" s="289">
        <v>16000</v>
      </c>
      <c r="J55" s="289"/>
      <c r="K55" s="289">
        <v>8000</v>
      </c>
      <c r="L55" s="289"/>
      <c r="M55" s="289">
        <v>24000</v>
      </c>
      <c r="N55" s="289"/>
      <c r="O55" s="289">
        <v>8000</v>
      </c>
      <c r="P55" s="289"/>
      <c r="Q55" s="290">
        <v>32000</v>
      </c>
    </row>
    <row r="56" spans="1:17">
      <c r="A56" s="287" t="s">
        <v>36</v>
      </c>
      <c r="B56" s="288"/>
      <c r="C56" s="289"/>
      <c r="D56" s="289"/>
      <c r="E56" s="289">
        <v>0</v>
      </c>
      <c r="F56" s="289"/>
      <c r="G56" s="289"/>
      <c r="H56" s="289"/>
      <c r="I56" s="289">
        <v>0</v>
      </c>
      <c r="J56" s="289"/>
      <c r="K56" s="289"/>
      <c r="L56" s="289"/>
      <c r="M56" s="289">
        <v>0</v>
      </c>
      <c r="N56" s="289"/>
      <c r="O56" s="289"/>
      <c r="P56" s="289"/>
      <c r="Q56" s="290">
        <v>0</v>
      </c>
    </row>
    <row r="57" spans="1:17">
      <c r="A57" s="287" t="s">
        <v>30</v>
      </c>
      <c r="B57" s="288"/>
      <c r="C57" s="289"/>
      <c r="D57" s="289"/>
      <c r="E57" s="289">
        <v>0</v>
      </c>
      <c r="F57" s="289"/>
      <c r="G57" s="289"/>
      <c r="H57" s="289"/>
      <c r="I57" s="289">
        <v>0</v>
      </c>
      <c r="J57" s="289"/>
      <c r="K57" s="289"/>
      <c r="L57" s="289"/>
      <c r="M57" s="289">
        <v>0</v>
      </c>
      <c r="N57" s="289"/>
      <c r="O57" s="289"/>
      <c r="P57" s="289"/>
      <c r="Q57" s="290">
        <v>0</v>
      </c>
    </row>
    <row r="58" spans="1:17">
      <c r="A58" s="287" t="s">
        <v>399</v>
      </c>
      <c r="B58" s="288">
        <v>31500</v>
      </c>
      <c r="C58" s="289">
        <v>31500</v>
      </c>
      <c r="D58" s="289">
        <v>31500</v>
      </c>
      <c r="E58" s="289">
        <v>94500</v>
      </c>
      <c r="F58" s="289">
        <v>31500</v>
      </c>
      <c r="G58" s="289">
        <v>31500</v>
      </c>
      <c r="H58" s="289">
        <v>31500</v>
      </c>
      <c r="I58" s="289">
        <v>189000</v>
      </c>
      <c r="J58" s="289">
        <v>31500</v>
      </c>
      <c r="K58" s="289">
        <v>31500</v>
      </c>
      <c r="L58" s="289">
        <v>31500</v>
      </c>
      <c r="M58" s="289">
        <v>283500</v>
      </c>
      <c r="N58" s="289">
        <v>31500</v>
      </c>
      <c r="O58" s="289">
        <v>31500</v>
      </c>
      <c r="P58" s="289">
        <v>31500</v>
      </c>
      <c r="Q58" s="290">
        <v>378000</v>
      </c>
    </row>
    <row r="59" spans="1:17">
      <c r="A59" s="291" t="s">
        <v>97</v>
      </c>
      <c r="B59" s="292">
        <v>602410</v>
      </c>
      <c r="C59" s="293">
        <v>538410</v>
      </c>
      <c r="D59" s="293">
        <v>505110</v>
      </c>
      <c r="E59" s="293">
        <v>1645930</v>
      </c>
      <c r="F59" s="293">
        <v>565310</v>
      </c>
      <c r="G59" s="293">
        <v>551310</v>
      </c>
      <c r="H59" s="293">
        <v>505010</v>
      </c>
      <c r="I59" s="293">
        <v>3267560</v>
      </c>
      <c r="J59" s="293">
        <v>510310</v>
      </c>
      <c r="K59" s="293">
        <v>605310</v>
      </c>
      <c r="L59" s="293">
        <v>505010</v>
      </c>
      <c r="M59" s="293">
        <v>4888190</v>
      </c>
      <c r="N59" s="293">
        <v>531310</v>
      </c>
      <c r="O59" s="293">
        <v>585310</v>
      </c>
      <c r="P59" s="293">
        <v>505010</v>
      </c>
      <c r="Q59" s="294">
        <v>6509820</v>
      </c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2" sqref="B12"/>
    </sheetView>
  </sheetViews>
  <sheetFormatPr defaultRowHeight="15"/>
  <cols>
    <col min="1" max="1" width="27.7109375" style="3" customWidth="1"/>
    <col min="2" max="2" width="29.28515625" style="3" customWidth="1"/>
    <col min="3" max="3" width="26.28515625" style="3" customWidth="1"/>
    <col min="4" max="5" width="15.28515625" style="3" customWidth="1"/>
    <col min="6" max="6" width="26.140625" style="3" bestFit="1" customWidth="1"/>
    <col min="7" max="7" width="35.42578125" style="3" bestFit="1" customWidth="1"/>
    <col min="8" max="8" width="24.85546875" style="3" bestFit="1" customWidth="1"/>
    <col min="9" max="9" width="24.28515625" style="3" bestFit="1" customWidth="1"/>
    <col min="10" max="10" width="24.7109375" style="3" bestFit="1" customWidth="1"/>
    <col min="11" max="11" width="34" style="3" bestFit="1" customWidth="1"/>
    <col min="12" max="12" width="24" style="3" bestFit="1" customWidth="1"/>
    <col min="13" max="13" width="26.85546875" style="3" bestFit="1" customWidth="1"/>
    <col min="14" max="14" width="30.7109375" style="3" bestFit="1" customWidth="1"/>
    <col min="15" max="15" width="34" style="3" bestFit="1" customWidth="1"/>
    <col min="16" max="16" width="27.85546875" style="3" bestFit="1" customWidth="1"/>
    <col min="17" max="17" width="30.28515625" style="3" bestFit="1" customWidth="1"/>
    <col min="18" max="18" width="30" style="3" bestFit="1" customWidth="1"/>
    <col min="19" max="19" width="29.7109375" style="3" bestFit="1" customWidth="1"/>
    <col min="20" max="16384" width="9.140625" style="3"/>
  </cols>
  <sheetData>
    <row r="1" spans="1:19" ht="6.75" customHeight="1"/>
    <row r="2" spans="1:19" ht="45">
      <c r="A2" s="447" t="s">
        <v>1201</v>
      </c>
      <c r="B2" s="448" t="s">
        <v>297</v>
      </c>
    </row>
    <row r="3" spans="1:19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</row>
    <row r="4" spans="1:19">
      <c r="A4" s="444"/>
      <c r="B4" s="449"/>
      <c r="C4" s="449"/>
      <c r="D4" s="445" t="s">
        <v>107</v>
      </c>
      <c r="E4" s="449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9"/>
      <c r="Q4" s="449"/>
      <c r="R4" s="449"/>
      <c r="S4" s="450"/>
    </row>
    <row r="5" spans="1:19" ht="30">
      <c r="A5" s="445" t="s">
        <v>296</v>
      </c>
      <c r="B5" s="445" t="s">
        <v>95</v>
      </c>
      <c r="C5" s="445" t="s">
        <v>3</v>
      </c>
      <c r="D5" s="444" t="s">
        <v>806</v>
      </c>
      <c r="E5" s="451" t="s">
        <v>807</v>
      </c>
      <c r="F5" s="451" t="s">
        <v>808</v>
      </c>
      <c r="G5" s="451" t="s">
        <v>809</v>
      </c>
      <c r="H5" s="451" t="s">
        <v>810</v>
      </c>
      <c r="I5" s="451" t="s">
        <v>811</v>
      </c>
      <c r="J5" s="451" t="s">
        <v>812</v>
      </c>
      <c r="K5" s="451" t="s">
        <v>813</v>
      </c>
      <c r="L5" s="451" t="s">
        <v>814</v>
      </c>
      <c r="M5" s="451" t="s">
        <v>815</v>
      </c>
      <c r="N5" s="451" t="s">
        <v>816</v>
      </c>
      <c r="O5" s="451" t="s">
        <v>817</v>
      </c>
      <c r="P5" s="451" t="s">
        <v>818</v>
      </c>
      <c r="Q5" s="451" t="s">
        <v>819</v>
      </c>
      <c r="R5" s="451" t="s">
        <v>820</v>
      </c>
      <c r="S5" s="452" t="s">
        <v>1164</v>
      </c>
    </row>
    <row r="6" spans="1:19" ht="60">
      <c r="A6" s="444" t="s">
        <v>526</v>
      </c>
      <c r="B6" s="444" t="s">
        <v>77</v>
      </c>
      <c r="C6" s="444" t="s">
        <v>525</v>
      </c>
      <c r="D6" s="455">
        <v>450</v>
      </c>
      <c r="E6" s="456">
        <v>450</v>
      </c>
      <c r="F6" s="456">
        <v>450</v>
      </c>
      <c r="G6" s="456">
        <v>1350</v>
      </c>
      <c r="H6" s="456">
        <v>300</v>
      </c>
      <c r="I6" s="456">
        <v>300</v>
      </c>
      <c r="J6" s="456">
        <v>300</v>
      </c>
      <c r="K6" s="456">
        <v>2250</v>
      </c>
      <c r="L6" s="456">
        <v>300</v>
      </c>
      <c r="M6" s="456">
        <v>300</v>
      </c>
      <c r="N6" s="456">
        <v>300</v>
      </c>
      <c r="O6" s="456">
        <v>3150</v>
      </c>
      <c r="P6" s="456">
        <v>300</v>
      </c>
      <c r="Q6" s="456">
        <v>300</v>
      </c>
      <c r="R6" s="456">
        <v>300</v>
      </c>
      <c r="S6" s="457">
        <v>4050</v>
      </c>
    </row>
    <row r="7" spans="1:19" ht="30">
      <c r="A7" s="444" t="s">
        <v>789</v>
      </c>
      <c r="B7" s="444" t="s">
        <v>77</v>
      </c>
      <c r="C7" s="444" t="s">
        <v>787</v>
      </c>
      <c r="D7" s="458">
        <v>100</v>
      </c>
      <c r="E7" s="454">
        <v>100</v>
      </c>
      <c r="F7" s="454">
        <v>100</v>
      </c>
      <c r="G7" s="454">
        <v>300</v>
      </c>
      <c r="H7" s="454">
        <v>100</v>
      </c>
      <c r="I7" s="454">
        <v>100</v>
      </c>
      <c r="J7" s="454">
        <v>100</v>
      </c>
      <c r="K7" s="454">
        <v>600</v>
      </c>
      <c r="L7" s="454">
        <v>100</v>
      </c>
      <c r="M7" s="454">
        <v>100</v>
      </c>
      <c r="N7" s="454">
        <v>100</v>
      </c>
      <c r="O7" s="454">
        <v>900</v>
      </c>
      <c r="P7" s="454">
        <v>100</v>
      </c>
      <c r="Q7" s="454">
        <v>100</v>
      </c>
      <c r="R7" s="454">
        <v>100</v>
      </c>
      <c r="S7" s="459">
        <v>1200</v>
      </c>
    </row>
    <row r="8" spans="1:19" ht="45">
      <c r="A8" s="444" t="s">
        <v>368</v>
      </c>
      <c r="B8" s="444" t="s">
        <v>77</v>
      </c>
      <c r="C8" s="444" t="s">
        <v>367</v>
      </c>
      <c r="D8" s="458">
        <v>200</v>
      </c>
      <c r="E8" s="454">
        <v>200</v>
      </c>
      <c r="F8" s="454">
        <v>200</v>
      </c>
      <c r="G8" s="454">
        <v>600</v>
      </c>
      <c r="H8" s="454">
        <v>200</v>
      </c>
      <c r="I8" s="454">
        <v>200</v>
      </c>
      <c r="J8" s="454">
        <v>200</v>
      </c>
      <c r="K8" s="454">
        <v>1200</v>
      </c>
      <c r="L8" s="454">
        <v>200</v>
      </c>
      <c r="M8" s="454">
        <v>200</v>
      </c>
      <c r="N8" s="454">
        <v>200</v>
      </c>
      <c r="O8" s="454">
        <v>1800</v>
      </c>
      <c r="P8" s="454">
        <v>200</v>
      </c>
      <c r="Q8" s="454">
        <v>200</v>
      </c>
      <c r="R8" s="454">
        <v>200</v>
      </c>
      <c r="S8" s="459">
        <v>2400</v>
      </c>
    </row>
    <row r="9" spans="1:19">
      <c r="A9" s="444" t="s">
        <v>369</v>
      </c>
      <c r="B9" s="444" t="s">
        <v>77</v>
      </c>
      <c r="C9" s="444" t="s">
        <v>378</v>
      </c>
      <c r="D9" s="458">
        <v>50</v>
      </c>
      <c r="E9" s="454">
        <v>50</v>
      </c>
      <c r="F9" s="454">
        <v>50</v>
      </c>
      <c r="G9" s="454">
        <v>150</v>
      </c>
      <c r="H9" s="454"/>
      <c r="I9" s="454"/>
      <c r="J9" s="454"/>
      <c r="K9" s="454">
        <v>150</v>
      </c>
      <c r="L9" s="454"/>
      <c r="M9" s="454"/>
      <c r="N9" s="454"/>
      <c r="O9" s="454">
        <v>150</v>
      </c>
      <c r="P9" s="454"/>
      <c r="Q9" s="454"/>
      <c r="R9" s="454"/>
      <c r="S9" s="459">
        <v>150</v>
      </c>
    </row>
    <row r="10" spans="1:19" ht="30">
      <c r="A10" s="444" t="s">
        <v>370</v>
      </c>
      <c r="B10" s="444" t="s">
        <v>77</v>
      </c>
      <c r="C10" s="444" t="s">
        <v>366</v>
      </c>
      <c r="D10" s="458">
        <v>200</v>
      </c>
      <c r="E10" s="454">
        <v>200</v>
      </c>
      <c r="F10" s="454">
        <v>200</v>
      </c>
      <c r="G10" s="454">
        <v>600</v>
      </c>
      <c r="H10" s="454">
        <v>200</v>
      </c>
      <c r="I10" s="454">
        <v>200</v>
      </c>
      <c r="J10" s="454">
        <v>200</v>
      </c>
      <c r="K10" s="454">
        <v>1200</v>
      </c>
      <c r="L10" s="454">
        <v>200</v>
      </c>
      <c r="M10" s="454">
        <v>200</v>
      </c>
      <c r="N10" s="454">
        <v>200</v>
      </c>
      <c r="O10" s="454">
        <v>1800</v>
      </c>
      <c r="P10" s="454">
        <v>200</v>
      </c>
      <c r="Q10" s="454">
        <v>200</v>
      </c>
      <c r="R10" s="454">
        <v>200</v>
      </c>
      <c r="S10" s="459">
        <v>2400</v>
      </c>
    </row>
    <row r="11" spans="1:19" ht="45">
      <c r="A11" s="444" t="s">
        <v>505</v>
      </c>
      <c r="B11" s="444" t="s">
        <v>77</v>
      </c>
      <c r="C11" s="444" t="s">
        <v>492</v>
      </c>
      <c r="D11" s="458">
        <v>100</v>
      </c>
      <c r="E11" s="454">
        <v>100</v>
      </c>
      <c r="F11" s="454">
        <v>100</v>
      </c>
      <c r="G11" s="454">
        <v>300</v>
      </c>
      <c r="H11" s="454">
        <v>100</v>
      </c>
      <c r="I11" s="454">
        <v>100</v>
      </c>
      <c r="J11" s="454">
        <v>100</v>
      </c>
      <c r="K11" s="454">
        <v>600</v>
      </c>
      <c r="L11" s="454">
        <v>100</v>
      </c>
      <c r="M11" s="454">
        <v>100</v>
      </c>
      <c r="N11" s="454">
        <v>100</v>
      </c>
      <c r="O11" s="454">
        <v>900</v>
      </c>
      <c r="P11" s="454">
        <v>100</v>
      </c>
      <c r="Q11" s="454">
        <v>100</v>
      </c>
      <c r="R11" s="454">
        <v>100</v>
      </c>
      <c r="S11" s="459">
        <v>1200</v>
      </c>
    </row>
    <row r="12" spans="1:19" ht="30">
      <c r="A12" s="444" t="s">
        <v>486</v>
      </c>
      <c r="B12" s="444" t="s">
        <v>77</v>
      </c>
      <c r="C12" s="444" t="s">
        <v>14</v>
      </c>
      <c r="D12" s="458"/>
      <c r="E12" s="454"/>
      <c r="F12" s="454"/>
      <c r="G12" s="454">
        <v>0</v>
      </c>
      <c r="H12" s="454">
        <v>100</v>
      </c>
      <c r="I12" s="454">
        <v>100</v>
      </c>
      <c r="J12" s="454">
        <v>100</v>
      </c>
      <c r="K12" s="454">
        <v>300</v>
      </c>
      <c r="L12" s="454">
        <v>100</v>
      </c>
      <c r="M12" s="454">
        <v>100</v>
      </c>
      <c r="N12" s="454">
        <v>100</v>
      </c>
      <c r="O12" s="454">
        <v>600</v>
      </c>
      <c r="P12" s="454">
        <v>100</v>
      </c>
      <c r="Q12" s="454">
        <v>100</v>
      </c>
      <c r="R12" s="454">
        <v>100</v>
      </c>
      <c r="S12" s="459">
        <v>900</v>
      </c>
    </row>
    <row r="13" spans="1:19" ht="45">
      <c r="A13" s="444" t="s">
        <v>1202</v>
      </c>
      <c r="B13" s="444" t="s">
        <v>31</v>
      </c>
      <c r="C13" s="444" t="s">
        <v>433</v>
      </c>
      <c r="D13" s="458"/>
      <c r="E13" s="454"/>
      <c r="F13" s="454"/>
      <c r="G13" s="454">
        <v>0</v>
      </c>
      <c r="H13" s="454"/>
      <c r="I13" s="454"/>
      <c r="J13" s="454"/>
      <c r="K13" s="454">
        <v>0</v>
      </c>
      <c r="L13" s="454"/>
      <c r="M13" s="454"/>
      <c r="N13" s="454"/>
      <c r="O13" s="454">
        <v>0</v>
      </c>
      <c r="P13" s="454"/>
      <c r="Q13" s="454"/>
      <c r="R13" s="454"/>
      <c r="S13" s="459">
        <v>0</v>
      </c>
    </row>
    <row r="14" spans="1:19" ht="30">
      <c r="A14" s="444" t="s">
        <v>1203</v>
      </c>
      <c r="B14" s="444" t="s">
        <v>31</v>
      </c>
      <c r="C14" s="444" t="s">
        <v>434</v>
      </c>
      <c r="D14" s="458"/>
      <c r="E14" s="454"/>
      <c r="F14" s="454"/>
      <c r="G14" s="454">
        <v>0</v>
      </c>
      <c r="H14" s="454"/>
      <c r="I14" s="454"/>
      <c r="J14" s="454"/>
      <c r="K14" s="454">
        <v>0</v>
      </c>
      <c r="L14" s="454"/>
      <c r="M14" s="454"/>
      <c r="N14" s="454"/>
      <c r="O14" s="454">
        <v>0</v>
      </c>
      <c r="P14" s="454"/>
      <c r="Q14" s="454"/>
      <c r="R14" s="454"/>
      <c r="S14" s="459">
        <v>0</v>
      </c>
    </row>
    <row r="15" spans="1:19">
      <c r="A15" s="444" t="s">
        <v>435</v>
      </c>
      <c r="B15" s="444" t="s">
        <v>435</v>
      </c>
      <c r="C15" s="444" t="s">
        <v>96</v>
      </c>
      <c r="D15" s="458"/>
      <c r="E15" s="454"/>
      <c r="F15" s="454"/>
      <c r="G15" s="454">
        <v>0</v>
      </c>
      <c r="H15" s="454"/>
      <c r="I15" s="454"/>
      <c r="J15" s="454"/>
      <c r="K15" s="454">
        <v>0</v>
      </c>
      <c r="L15" s="454"/>
      <c r="M15" s="454"/>
      <c r="N15" s="454"/>
      <c r="O15" s="454">
        <v>0</v>
      </c>
      <c r="P15" s="454"/>
      <c r="Q15" s="454"/>
      <c r="R15" s="454"/>
      <c r="S15" s="459">
        <v>0</v>
      </c>
    </row>
    <row r="16" spans="1:19" ht="30">
      <c r="A16" s="444" t="s">
        <v>1166</v>
      </c>
      <c r="B16" s="444" t="s">
        <v>1166</v>
      </c>
      <c r="C16" s="444" t="s">
        <v>96</v>
      </c>
      <c r="D16" s="458">
        <v>10</v>
      </c>
      <c r="E16" s="454">
        <v>10</v>
      </c>
      <c r="F16" s="454">
        <v>10</v>
      </c>
      <c r="G16" s="454">
        <v>30</v>
      </c>
      <c r="H16" s="454">
        <v>10</v>
      </c>
      <c r="I16" s="454">
        <v>10</v>
      </c>
      <c r="J16" s="454">
        <v>10</v>
      </c>
      <c r="K16" s="454">
        <v>60</v>
      </c>
      <c r="L16" s="454">
        <v>10</v>
      </c>
      <c r="M16" s="454">
        <v>10</v>
      </c>
      <c r="N16" s="454">
        <v>10</v>
      </c>
      <c r="O16" s="454">
        <v>90</v>
      </c>
      <c r="P16" s="454">
        <v>10</v>
      </c>
      <c r="Q16" s="454">
        <v>10</v>
      </c>
      <c r="R16" s="454">
        <v>10</v>
      </c>
      <c r="S16" s="459">
        <v>120</v>
      </c>
    </row>
    <row r="17" spans="1:19" ht="45">
      <c r="A17" s="444" t="s">
        <v>496</v>
      </c>
      <c r="B17" s="444" t="s">
        <v>496</v>
      </c>
      <c r="C17" s="444" t="s">
        <v>96</v>
      </c>
      <c r="D17" s="458"/>
      <c r="E17" s="454"/>
      <c r="F17" s="454"/>
      <c r="G17" s="454">
        <v>0</v>
      </c>
      <c r="H17" s="454"/>
      <c r="I17" s="454"/>
      <c r="J17" s="454"/>
      <c r="K17" s="454">
        <v>0</v>
      </c>
      <c r="L17" s="454"/>
      <c r="M17" s="454"/>
      <c r="N17" s="454"/>
      <c r="O17" s="454">
        <v>0</v>
      </c>
      <c r="P17" s="454"/>
      <c r="Q17" s="454"/>
      <c r="R17" s="454"/>
      <c r="S17" s="459">
        <v>0</v>
      </c>
    </row>
    <row r="18" spans="1:19" ht="45">
      <c r="A18" s="444" t="s">
        <v>299</v>
      </c>
      <c r="B18" s="444" t="s">
        <v>22</v>
      </c>
      <c r="C18" s="444" t="s">
        <v>23</v>
      </c>
      <c r="D18" s="458"/>
      <c r="E18" s="454"/>
      <c r="F18" s="454"/>
      <c r="G18" s="454">
        <v>0</v>
      </c>
      <c r="H18" s="454"/>
      <c r="I18" s="454"/>
      <c r="J18" s="454"/>
      <c r="K18" s="454">
        <v>0</v>
      </c>
      <c r="L18" s="454"/>
      <c r="M18" s="454"/>
      <c r="N18" s="454"/>
      <c r="O18" s="454">
        <v>0</v>
      </c>
      <c r="P18" s="454"/>
      <c r="Q18" s="454"/>
      <c r="R18" s="454"/>
      <c r="S18" s="459">
        <v>0</v>
      </c>
    </row>
    <row r="19" spans="1:19" ht="45">
      <c r="A19" s="444" t="s">
        <v>300</v>
      </c>
      <c r="B19" s="444" t="s">
        <v>22</v>
      </c>
      <c r="C19" s="444" t="s">
        <v>24</v>
      </c>
      <c r="D19" s="458"/>
      <c r="E19" s="454"/>
      <c r="F19" s="454"/>
      <c r="G19" s="454">
        <v>0</v>
      </c>
      <c r="H19" s="454"/>
      <c r="I19" s="454"/>
      <c r="J19" s="454"/>
      <c r="K19" s="454">
        <v>0</v>
      </c>
      <c r="L19" s="454"/>
      <c r="M19" s="454"/>
      <c r="N19" s="454"/>
      <c r="O19" s="454">
        <v>0</v>
      </c>
      <c r="P19" s="454"/>
      <c r="Q19" s="454"/>
      <c r="R19" s="454"/>
      <c r="S19" s="459">
        <v>0</v>
      </c>
    </row>
    <row r="20" spans="1:19" ht="60">
      <c r="A20" s="444" t="s">
        <v>301</v>
      </c>
      <c r="B20" s="444" t="s">
        <v>22</v>
      </c>
      <c r="C20" s="444" t="s">
        <v>25</v>
      </c>
      <c r="D20" s="458"/>
      <c r="E20" s="454"/>
      <c r="F20" s="454"/>
      <c r="G20" s="454">
        <v>0</v>
      </c>
      <c r="H20" s="454"/>
      <c r="I20" s="454"/>
      <c r="J20" s="454"/>
      <c r="K20" s="454">
        <v>0</v>
      </c>
      <c r="L20" s="454"/>
      <c r="M20" s="454"/>
      <c r="N20" s="454"/>
      <c r="O20" s="454">
        <v>0</v>
      </c>
      <c r="P20" s="454"/>
      <c r="Q20" s="454"/>
      <c r="R20" s="454"/>
      <c r="S20" s="459">
        <v>0</v>
      </c>
    </row>
    <row r="21" spans="1:19" ht="30">
      <c r="A21" s="444" t="s">
        <v>302</v>
      </c>
      <c r="B21" s="444" t="s">
        <v>22</v>
      </c>
      <c r="C21" s="444" t="s">
        <v>378</v>
      </c>
      <c r="D21" s="458"/>
      <c r="E21" s="454"/>
      <c r="F21" s="454"/>
      <c r="G21" s="454">
        <v>0</v>
      </c>
      <c r="H21" s="454"/>
      <c r="I21" s="454"/>
      <c r="J21" s="454"/>
      <c r="K21" s="454">
        <v>0</v>
      </c>
      <c r="L21" s="454"/>
      <c r="M21" s="454"/>
      <c r="N21" s="454"/>
      <c r="O21" s="454">
        <v>0</v>
      </c>
      <c r="P21" s="454"/>
      <c r="Q21" s="454"/>
      <c r="R21" s="454"/>
      <c r="S21" s="459">
        <v>0</v>
      </c>
    </row>
    <row r="22" spans="1:19" ht="45">
      <c r="A22" s="444" t="s">
        <v>303</v>
      </c>
      <c r="B22" s="444" t="s">
        <v>22</v>
      </c>
      <c r="C22" s="444" t="s">
        <v>26</v>
      </c>
      <c r="D22" s="458"/>
      <c r="E22" s="454"/>
      <c r="F22" s="454"/>
      <c r="G22" s="454">
        <v>0</v>
      </c>
      <c r="H22" s="454"/>
      <c r="I22" s="454"/>
      <c r="J22" s="454"/>
      <c r="K22" s="454">
        <v>0</v>
      </c>
      <c r="L22" s="454"/>
      <c r="M22" s="454"/>
      <c r="N22" s="454"/>
      <c r="O22" s="454">
        <v>0</v>
      </c>
      <c r="P22" s="454"/>
      <c r="Q22" s="454"/>
      <c r="R22" s="454"/>
      <c r="S22" s="459">
        <v>0</v>
      </c>
    </row>
    <row r="23" spans="1:19" ht="45">
      <c r="A23" s="444" t="s">
        <v>1144</v>
      </c>
      <c r="B23" s="444" t="s">
        <v>1140</v>
      </c>
      <c r="C23" s="444" t="s">
        <v>873</v>
      </c>
      <c r="D23" s="458"/>
      <c r="E23" s="454"/>
      <c r="F23" s="454"/>
      <c r="G23" s="454">
        <v>0</v>
      </c>
      <c r="H23" s="454"/>
      <c r="I23" s="454"/>
      <c r="J23" s="454"/>
      <c r="K23" s="454">
        <v>0</v>
      </c>
      <c r="L23" s="454"/>
      <c r="M23" s="454"/>
      <c r="N23" s="454"/>
      <c r="O23" s="454">
        <v>0</v>
      </c>
      <c r="P23" s="454"/>
      <c r="Q23" s="454"/>
      <c r="R23" s="454"/>
      <c r="S23" s="459">
        <v>0</v>
      </c>
    </row>
    <row r="24" spans="1:19" ht="45">
      <c r="A24" s="444" t="s">
        <v>1145</v>
      </c>
      <c r="B24" s="444" t="s">
        <v>1141</v>
      </c>
      <c r="C24" s="444" t="s">
        <v>44</v>
      </c>
      <c r="D24" s="458"/>
      <c r="E24" s="454"/>
      <c r="F24" s="454"/>
      <c r="G24" s="454">
        <v>0</v>
      </c>
      <c r="H24" s="454"/>
      <c r="I24" s="454"/>
      <c r="J24" s="454"/>
      <c r="K24" s="454">
        <v>0</v>
      </c>
      <c r="L24" s="454"/>
      <c r="M24" s="454"/>
      <c r="N24" s="454"/>
      <c r="O24" s="454">
        <v>0</v>
      </c>
      <c r="P24" s="454"/>
      <c r="Q24" s="454"/>
      <c r="R24" s="454"/>
      <c r="S24" s="459">
        <v>0</v>
      </c>
    </row>
    <row r="25" spans="1:19" ht="45">
      <c r="A25" s="444" t="s">
        <v>1146</v>
      </c>
      <c r="B25" s="444" t="s">
        <v>1141</v>
      </c>
      <c r="C25" s="444" t="s">
        <v>46</v>
      </c>
      <c r="D25" s="458"/>
      <c r="E25" s="454"/>
      <c r="F25" s="454"/>
      <c r="G25" s="454">
        <v>0</v>
      </c>
      <c r="H25" s="454"/>
      <c r="I25" s="454"/>
      <c r="J25" s="454"/>
      <c r="K25" s="454">
        <v>0</v>
      </c>
      <c r="L25" s="454"/>
      <c r="M25" s="454"/>
      <c r="N25" s="454"/>
      <c r="O25" s="454">
        <v>0</v>
      </c>
      <c r="P25" s="454"/>
      <c r="Q25" s="454"/>
      <c r="R25" s="454"/>
      <c r="S25" s="459">
        <v>0</v>
      </c>
    </row>
    <row r="26" spans="1:19" ht="30">
      <c r="A26" s="444" t="s">
        <v>1147</v>
      </c>
      <c r="B26" s="444" t="s">
        <v>1141</v>
      </c>
      <c r="C26" s="444" t="s">
        <v>41</v>
      </c>
      <c r="D26" s="458"/>
      <c r="E26" s="454"/>
      <c r="F26" s="454"/>
      <c r="G26" s="454">
        <v>0</v>
      </c>
      <c r="H26" s="454"/>
      <c r="I26" s="454"/>
      <c r="J26" s="454"/>
      <c r="K26" s="454">
        <v>0</v>
      </c>
      <c r="L26" s="454"/>
      <c r="M26" s="454"/>
      <c r="N26" s="454"/>
      <c r="O26" s="454">
        <v>0</v>
      </c>
      <c r="P26" s="454"/>
      <c r="Q26" s="454"/>
      <c r="R26" s="454"/>
      <c r="S26" s="459">
        <v>0</v>
      </c>
    </row>
    <row r="27" spans="1:19" ht="45">
      <c r="A27" s="444" t="s">
        <v>1148</v>
      </c>
      <c r="B27" s="444" t="s">
        <v>1141</v>
      </c>
      <c r="C27" s="444" t="s">
        <v>45</v>
      </c>
      <c r="D27" s="458"/>
      <c r="E27" s="454"/>
      <c r="F27" s="454"/>
      <c r="G27" s="454">
        <v>0</v>
      </c>
      <c r="H27" s="454"/>
      <c r="I27" s="454"/>
      <c r="J27" s="454"/>
      <c r="K27" s="454">
        <v>0</v>
      </c>
      <c r="L27" s="454"/>
      <c r="M27" s="454"/>
      <c r="N27" s="454"/>
      <c r="O27" s="454">
        <v>0</v>
      </c>
      <c r="P27" s="454"/>
      <c r="Q27" s="454"/>
      <c r="R27" s="454"/>
      <c r="S27" s="459">
        <v>0</v>
      </c>
    </row>
    <row r="28" spans="1:19" ht="30">
      <c r="A28" s="453" t="s">
        <v>1204</v>
      </c>
      <c r="B28" s="453" t="s">
        <v>380</v>
      </c>
      <c r="C28" s="453" t="s">
        <v>86</v>
      </c>
      <c r="D28" s="463">
        <v>200000</v>
      </c>
      <c r="E28" s="454">
        <v>200000</v>
      </c>
      <c r="F28" s="454">
        <v>200000</v>
      </c>
      <c r="G28" s="454">
        <v>600000</v>
      </c>
      <c r="H28" s="454">
        <v>200000</v>
      </c>
      <c r="I28" s="454">
        <v>200000</v>
      </c>
      <c r="J28" s="454">
        <v>200000</v>
      </c>
      <c r="K28" s="454">
        <v>1200000</v>
      </c>
      <c r="L28" s="454">
        <v>200000</v>
      </c>
      <c r="M28" s="454">
        <v>200000</v>
      </c>
      <c r="N28" s="454">
        <v>200000</v>
      </c>
      <c r="O28" s="454">
        <v>1800000</v>
      </c>
      <c r="P28" s="454">
        <v>200000</v>
      </c>
      <c r="Q28" s="454">
        <v>200000</v>
      </c>
      <c r="R28" s="454">
        <v>200000</v>
      </c>
      <c r="S28" s="459">
        <v>2400000</v>
      </c>
    </row>
    <row r="29" spans="1:19" ht="30">
      <c r="A29" s="444" t="s">
        <v>1205</v>
      </c>
      <c r="B29" s="444" t="s">
        <v>380</v>
      </c>
      <c r="C29" s="444" t="s">
        <v>882</v>
      </c>
      <c r="D29" s="458">
        <v>5000</v>
      </c>
      <c r="E29" s="454">
        <v>5000</v>
      </c>
      <c r="F29" s="454">
        <v>5000</v>
      </c>
      <c r="G29" s="454">
        <v>15000</v>
      </c>
      <c r="H29" s="454">
        <v>5000</v>
      </c>
      <c r="I29" s="454">
        <v>5000</v>
      </c>
      <c r="J29" s="454">
        <v>5000</v>
      </c>
      <c r="K29" s="454">
        <v>30000</v>
      </c>
      <c r="L29" s="454">
        <v>5000</v>
      </c>
      <c r="M29" s="454">
        <v>5000</v>
      </c>
      <c r="N29" s="454">
        <v>5000</v>
      </c>
      <c r="O29" s="454">
        <v>45000</v>
      </c>
      <c r="P29" s="454">
        <v>5000</v>
      </c>
      <c r="Q29" s="454">
        <v>5000</v>
      </c>
      <c r="R29" s="454">
        <v>5000</v>
      </c>
      <c r="S29" s="459">
        <v>60000</v>
      </c>
    </row>
    <row r="30" spans="1:19" ht="30">
      <c r="A30" s="444" t="s">
        <v>1206</v>
      </c>
      <c r="B30" s="444" t="s">
        <v>380</v>
      </c>
      <c r="C30" s="444" t="s">
        <v>601</v>
      </c>
      <c r="D30" s="458">
        <v>100000</v>
      </c>
      <c r="E30" s="454">
        <v>100000</v>
      </c>
      <c r="F30" s="454">
        <v>100000</v>
      </c>
      <c r="G30" s="454">
        <v>300000</v>
      </c>
      <c r="H30" s="454">
        <v>100000</v>
      </c>
      <c r="I30" s="454">
        <v>100000</v>
      </c>
      <c r="J30" s="454">
        <v>100000</v>
      </c>
      <c r="K30" s="454">
        <v>600000</v>
      </c>
      <c r="L30" s="454">
        <v>100000</v>
      </c>
      <c r="M30" s="454">
        <v>100000</v>
      </c>
      <c r="N30" s="454">
        <v>100000</v>
      </c>
      <c r="O30" s="454">
        <v>900000</v>
      </c>
      <c r="P30" s="454">
        <v>100000</v>
      </c>
      <c r="Q30" s="454">
        <v>100000</v>
      </c>
      <c r="R30" s="454">
        <v>100000</v>
      </c>
      <c r="S30" s="459">
        <v>1200000</v>
      </c>
    </row>
    <row r="31" spans="1:19" ht="45">
      <c r="A31" s="444" t="s">
        <v>1207</v>
      </c>
      <c r="B31" s="444" t="s">
        <v>380</v>
      </c>
      <c r="C31" s="444" t="s">
        <v>85</v>
      </c>
      <c r="D31" s="458">
        <v>10000</v>
      </c>
      <c r="E31" s="454">
        <v>10000</v>
      </c>
      <c r="F31" s="454">
        <v>10000</v>
      </c>
      <c r="G31" s="454">
        <v>30000</v>
      </c>
      <c r="H31" s="454">
        <v>10000</v>
      </c>
      <c r="I31" s="454">
        <v>10000</v>
      </c>
      <c r="J31" s="454">
        <v>10000</v>
      </c>
      <c r="K31" s="454">
        <v>60000</v>
      </c>
      <c r="L31" s="454">
        <v>10000</v>
      </c>
      <c r="M31" s="454">
        <v>10000</v>
      </c>
      <c r="N31" s="454">
        <v>10000</v>
      </c>
      <c r="O31" s="454">
        <v>90000</v>
      </c>
      <c r="P31" s="454">
        <v>10000</v>
      </c>
      <c r="Q31" s="454">
        <v>10000</v>
      </c>
      <c r="R31" s="454">
        <v>10000</v>
      </c>
      <c r="S31" s="459">
        <v>120000</v>
      </c>
    </row>
    <row r="32" spans="1:19" ht="30">
      <c r="A32" s="444" t="s">
        <v>1208</v>
      </c>
      <c r="B32" s="444" t="s">
        <v>373</v>
      </c>
      <c r="C32" s="444" t="s">
        <v>86</v>
      </c>
      <c r="D32" s="458"/>
      <c r="E32" s="454"/>
      <c r="F32" s="454"/>
      <c r="G32" s="454">
        <v>0</v>
      </c>
      <c r="H32" s="454"/>
      <c r="I32" s="454"/>
      <c r="J32" s="454"/>
      <c r="K32" s="454">
        <v>0</v>
      </c>
      <c r="L32" s="454"/>
      <c r="M32" s="454"/>
      <c r="N32" s="454"/>
      <c r="O32" s="454">
        <v>0</v>
      </c>
      <c r="P32" s="454"/>
      <c r="Q32" s="454"/>
      <c r="R32" s="454"/>
      <c r="S32" s="459">
        <v>0</v>
      </c>
    </row>
    <row r="33" spans="1:19" ht="30">
      <c r="A33" s="444" t="s">
        <v>1209</v>
      </c>
      <c r="B33" s="444" t="s">
        <v>373</v>
      </c>
      <c r="C33" s="444" t="s">
        <v>601</v>
      </c>
      <c r="D33" s="458"/>
      <c r="E33" s="454"/>
      <c r="F33" s="454"/>
      <c r="G33" s="454">
        <v>0</v>
      </c>
      <c r="H33" s="454"/>
      <c r="I33" s="454"/>
      <c r="J33" s="454"/>
      <c r="K33" s="454">
        <v>0</v>
      </c>
      <c r="L33" s="454"/>
      <c r="M33" s="454"/>
      <c r="N33" s="454"/>
      <c r="O33" s="454">
        <v>0</v>
      </c>
      <c r="P33" s="454"/>
      <c r="Q33" s="454"/>
      <c r="R33" s="454"/>
      <c r="S33" s="459">
        <v>0</v>
      </c>
    </row>
    <row r="34" spans="1:19">
      <c r="A34" s="444" t="s">
        <v>513</v>
      </c>
      <c r="B34" s="444" t="s">
        <v>513</v>
      </c>
      <c r="C34" s="444" t="s">
        <v>96</v>
      </c>
      <c r="D34" s="458"/>
      <c r="E34" s="454"/>
      <c r="F34" s="454"/>
      <c r="G34" s="454">
        <v>0</v>
      </c>
      <c r="H34" s="454"/>
      <c r="I34" s="454"/>
      <c r="J34" s="454"/>
      <c r="K34" s="454">
        <v>0</v>
      </c>
      <c r="L34" s="454"/>
      <c r="M34" s="454"/>
      <c r="N34" s="454"/>
      <c r="O34" s="454">
        <v>0</v>
      </c>
      <c r="P34" s="454"/>
      <c r="Q34" s="454"/>
      <c r="R34" s="454"/>
      <c r="S34" s="459">
        <v>0</v>
      </c>
    </row>
    <row r="35" spans="1:19" ht="60">
      <c r="A35" s="444" t="s">
        <v>444</v>
      </c>
      <c r="B35" s="444" t="s">
        <v>417</v>
      </c>
      <c r="C35" s="444" t="s">
        <v>436</v>
      </c>
      <c r="D35" s="458"/>
      <c r="E35" s="454"/>
      <c r="F35" s="454"/>
      <c r="G35" s="454">
        <v>0</v>
      </c>
      <c r="H35" s="454"/>
      <c r="I35" s="454"/>
      <c r="J35" s="454"/>
      <c r="K35" s="454">
        <v>0</v>
      </c>
      <c r="L35" s="454"/>
      <c r="M35" s="454"/>
      <c r="N35" s="454"/>
      <c r="O35" s="454">
        <v>0</v>
      </c>
      <c r="P35" s="454"/>
      <c r="Q35" s="454"/>
      <c r="R35" s="454"/>
      <c r="S35" s="459">
        <v>0</v>
      </c>
    </row>
    <row r="36" spans="1:19" ht="60">
      <c r="A36" s="444" t="s">
        <v>445</v>
      </c>
      <c r="B36" s="444" t="s">
        <v>417</v>
      </c>
      <c r="C36" s="444" t="s">
        <v>27</v>
      </c>
      <c r="D36" s="458"/>
      <c r="E36" s="454"/>
      <c r="F36" s="454"/>
      <c r="G36" s="454">
        <v>0</v>
      </c>
      <c r="H36" s="454"/>
      <c r="I36" s="454"/>
      <c r="J36" s="454"/>
      <c r="K36" s="454">
        <v>0</v>
      </c>
      <c r="L36" s="454"/>
      <c r="M36" s="454"/>
      <c r="N36" s="454"/>
      <c r="O36" s="454">
        <v>0</v>
      </c>
      <c r="P36" s="454"/>
      <c r="Q36" s="454"/>
      <c r="R36" s="454"/>
      <c r="S36" s="459">
        <v>0</v>
      </c>
    </row>
    <row r="37" spans="1:19">
      <c r="A37" s="444" t="s">
        <v>515</v>
      </c>
      <c r="B37" s="444" t="s">
        <v>515</v>
      </c>
      <c r="C37" s="444" t="s">
        <v>96</v>
      </c>
      <c r="D37" s="458"/>
      <c r="E37" s="454"/>
      <c r="F37" s="454"/>
      <c r="G37" s="454">
        <v>0</v>
      </c>
      <c r="H37" s="454"/>
      <c r="I37" s="454"/>
      <c r="J37" s="454"/>
      <c r="K37" s="454">
        <v>0</v>
      </c>
      <c r="L37" s="454"/>
      <c r="M37" s="454"/>
      <c r="N37" s="454"/>
      <c r="O37" s="454">
        <v>0</v>
      </c>
      <c r="P37" s="454"/>
      <c r="Q37" s="454"/>
      <c r="R37" s="454"/>
      <c r="S37" s="459">
        <v>0</v>
      </c>
    </row>
    <row r="38" spans="1:19" ht="75">
      <c r="A38" s="444" t="s">
        <v>672</v>
      </c>
      <c r="B38" s="444" t="s">
        <v>382</v>
      </c>
      <c r="C38" s="444" t="s">
        <v>636</v>
      </c>
      <c r="D38" s="458"/>
      <c r="E38" s="454"/>
      <c r="F38" s="454"/>
      <c r="G38" s="454">
        <v>0</v>
      </c>
      <c r="H38" s="454"/>
      <c r="I38" s="454"/>
      <c r="J38" s="454"/>
      <c r="K38" s="454">
        <v>0</v>
      </c>
      <c r="L38" s="454"/>
      <c r="M38" s="454"/>
      <c r="N38" s="454"/>
      <c r="O38" s="454">
        <v>0</v>
      </c>
      <c r="P38" s="454"/>
      <c r="Q38" s="454"/>
      <c r="R38" s="454"/>
      <c r="S38" s="459">
        <v>0</v>
      </c>
    </row>
    <row r="39" spans="1:19" ht="60">
      <c r="A39" s="444" t="s">
        <v>456</v>
      </c>
      <c r="B39" s="444" t="s">
        <v>382</v>
      </c>
      <c r="C39" s="444" t="s">
        <v>452</v>
      </c>
      <c r="D39" s="458"/>
      <c r="E39" s="454"/>
      <c r="F39" s="454"/>
      <c r="G39" s="454">
        <v>0</v>
      </c>
      <c r="H39" s="454"/>
      <c r="I39" s="454"/>
      <c r="J39" s="454"/>
      <c r="K39" s="454">
        <v>0</v>
      </c>
      <c r="L39" s="454"/>
      <c r="M39" s="454"/>
      <c r="N39" s="454"/>
      <c r="O39" s="454">
        <v>0</v>
      </c>
      <c r="P39" s="454"/>
      <c r="Q39" s="454"/>
      <c r="R39" s="454"/>
      <c r="S39" s="459">
        <v>0</v>
      </c>
    </row>
    <row r="40" spans="1:19" ht="60">
      <c r="A40" s="444" t="s">
        <v>1017</v>
      </c>
      <c r="B40" s="444" t="s">
        <v>382</v>
      </c>
      <c r="C40" s="444" t="s">
        <v>972</v>
      </c>
      <c r="D40" s="458"/>
      <c r="E40" s="454"/>
      <c r="F40" s="454"/>
      <c r="G40" s="454">
        <v>0</v>
      </c>
      <c r="H40" s="454"/>
      <c r="I40" s="454"/>
      <c r="J40" s="454"/>
      <c r="K40" s="454">
        <v>0</v>
      </c>
      <c r="L40" s="454"/>
      <c r="M40" s="454"/>
      <c r="N40" s="454"/>
      <c r="O40" s="454">
        <v>0</v>
      </c>
      <c r="P40" s="454"/>
      <c r="Q40" s="454"/>
      <c r="R40" s="454"/>
      <c r="S40" s="459">
        <v>0</v>
      </c>
    </row>
    <row r="41" spans="1:19" ht="60">
      <c r="A41" s="444" t="s">
        <v>1018</v>
      </c>
      <c r="B41" s="444" t="s">
        <v>382</v>
      </c>
      <c r="C41" s="444" t="s">
        <v>973</v>
      </c>
      <c r="D41" s="458"/>
      <c r="E41" s="454"/>
      <c r="F41" s="454"/>
      <c r="G41" s="454">
        <v>0</v>
      </c>
      <c r="H41" s="454"/>
      <c r="I41" s="454"/>
      <c r="J41" s="454"/>
      <c r="K41" s="454">
        <v>0</v>
      </c>
      <c r="L41" s="454"/>
      <c r="M41" s="454"/>
      <c r="N41" s="454"/>
      <c r="O41" s="454">
        <v>0</v>
      </c>
      <c r="P41" s="454"/>
      <c r="Q41" s="454"/>
      <c r="R41" s="454"/>
      <c r="S41" s="459">
        <v>0</v>
      </c>
    </row>
    <row r="42" spans="1:19" ht="60">
      <c r="A42" s="444" t="s">
        <v>485</v>
      </c>
      <c r="B42" s="444" t="s">
        <v>382</v>
      </c>
      <c r="C42" s="444" t="s">
        <v>483</v>
      </c>
      <c r="D42" s="458"/>
      <c r="E42" s="454"/>
      <c r="F42" s="454"/>
      <c r="G42" s="454">
        <v>0</v>
      </c>
      <c r="H42" s="454"/>
      <c r="I42" s="454"/>
      <c r="J42" s="454"/>
      <c r="K42" s="454">
        <v>0</v>
      </c>
      <c r="L42" s="454"/>
      <c r="M42" s="454"/>
      <c r="N42" s="454"/>
      <c r="O42" s="454">
        <v>0</v>
      </c>
      <c r="P42" s="454"/>
      <c r="Q42" s="454"/>
      <c r="R42" s="454"/>
      <c r="S42" s="459">
        <v>0</v>
      </c>
    </row>
    <row r="43" spans="1:19" ht="60">
      <c r="A43" s="444" t="s">
        <v>673</v>
      </c>
      <c r="B43" s="444" t="s">
        <v>382</v>
      </c>
      <c r="C43" s="444" t="s">
        <v>648</v>
      </c>
      <c r="D43" s="458"/>
      <c r="E43" s="454"/>
      <c r="F43" s="454"/>
      <c r="G43" s="454">
        <v>0</v>
      </c>
      <c r="H43" s="454"/>
      <c r="I43" s="454"/>
      <c r="J43" s="454"/>
      <c r="K43" s="454">
        <v>0</v>
      </c>
      <c r="L43" s="454"/>
      <c r="M43" s="454"/>
      <c r="N43" s="454"/>
      <c r="O43" s="454">
        <v>0</v>
      </c>
      <c r="P43" s="454"/>
      <c r="Q43" s="454"/>
      <c r="R43" s="454"/>
      <c r="S43" s="459">
        <v>0</v>
      </c>
    </row>
    <row r="44" spans="1:19" ht="45">
      <c r="A44" s="444" t="s">
        <v>674</v>
      </c>
      <c r="B44" s="444" t="s">
        <v>15</v>
      </c>
      <c r="C44" s="444" t="s">
        <v>631</v>
      </c>
      <c r="D44" s="458">
        <v>35000</v>
      </c>
      <c r="E44" s="454"/>
      <c r="F44" s="454"/>
      <c r="G44" s="454">
        <v>35000</v>
      </c>
      <c r="H44" s="454">
        <v>35000</v>
      </c>
      <c r="I44" s="454"/>
      <c r="J44" s="454"/>
      <c r="K44" s="454">
        <v>70000</v>
      </c>
      <c r="L44" s="454"/>
      <c r="M44" s="454">
        <v>35000</v>
      </c>
      <c r="N44" s="454"/>
      <c r="O44" s="454">
        <v>105000</v>
      </c>
      <c r="P44" s="454"/>
      <c r="Q44" s="454">
        <v>35000</v>
      </c>
      <c r="R44" s="454"/>
      <c r="S44" s="459">
        <v>140000</v>
      </c>
    </row>
    <row r="45" spans="1:19" ht="45">
      <c r="A45" s="444" t="s">
        <v>304</v>
      </c>
      <c r="B45" s="444" t="s">
        <v>15</v>
      </c>
      <c r="C45" s="444" t="s">
        <v>56</v>
      </c>
      <c r="D45" s="458"/>
      <c r="E45" s="454"/>
      <c r="F45" s="454"/>
      <c r="G45" s="454">
        <v>0</v>
      </c>
      <c r="H45" s="454"/>
      <c r="I45" s="454"/>
      <c r="J45" s="454"/>
      <c r="K45" s="454">
        <v>0</v>
      </c>
      <c r="L45" s="454"/>
      <c r="M45" s="454"/>
      <c r="N45" s="454"/>
      <c r="O45" s="454">
        <v>0</v>
      </c>
      <c r="P45" s="454"/>
      <c r="Q45" s="454"/>
      <c r="R45" s="454"/>
      <c r="S45" s="459">
        <v>0</v>
      </c>
    </row>
    <row r="46" spans="1:19" ht="45">
      <c r="A46" s="444" t="s">
        <v>732</v>
      </c>
      <c r="B46" s="444" t="s">
        <v>15</v>
      </c>
      <c r="C46" s="444" t="s">
        <v>696</v>
      </c>
      <c r="D46" s="458">
        <v>1000</v>
      </c>
      <c r="E46" s="454"/>
      <c r="F46" s="454"/>
      <c r="G46" s="454">
        <v>1000</v>
      </c>
      <c r="H46" s="454"/>
      <c r="I46" s="454">
        <v>1000</v>
      </c>
      <c r="J46" s="454"/>
      <c r="K46" s="454">
        <v>2000</v>
      </c>
      <c r="L46" s="454"/>
      <c r="M46" s="454"/>
      <c r="N46" s="454"/>
      <c r="O46" s="454">
        <v>2000</v>
      </c>
      <c r="P46" s="454"/>
      <c r="Q46" s="454"/>
      <c r="R46" s="454"/>
      <c r="S46" s="459">
        <v>2000</v>
      </c>
    </row>
    <row r="47" spans="1:19" ht="45">
      <c r="A47" s="444" t="s">
        <v>1019</v>
      </c>
      <c r="B47" s="444" t="s">
        <v>15</v>
      </c>
      <c r="C47" s="444" t="s">
        <v>959</v>
      </c>
      <c r="D47" s="458"/>
      <c r="E47" s="454"/>
      <c r="F47" s="454"/>
      <c r="G47" s="454">
        <v>0</v>
      </c>
      <c r="H47" s="454"/>
      <c r="I47" s="454"/>
      <c r="J47" s="454"/>
      <c r="K47" s="454">
        <v>0</v>
      </c>
      <c r="L47" s="454"/>
      <c r="M47" s="454"/>
      <c r="N47" s="454"/>
      <c r="O47" s="454">
        <v>0</v>
      </c>
      <c r="P47" s="454"/>
      <c r="Q47" s="454"/>
      <c r="R47" s="454"/>
      <c r="S47" s="459">
        <v>0</v>
      </c>
    </row>
    <row r="48" spans="1:19" ht="45">
      <c r="A48" s="444" t="s">
        <v>1020</v>
      </c>
      <c r="B48" s="444" t="s">
        <v>15</v>
      </c>
      <c r="C48" s="444" t="s">
        <v>960</v>
      </c>
      <c r="D48" s="458"/>
      <c r="E48" s="454"/>
      <c r="F48" s="454"/>
      <c r="G48" s="454">
        <v>0</v>
      </c>
      <c r="H48" s="454"/>
      <c r="I48" s="454"/>
      <c r="J48" s="454"/>
      <c r="K48" s="454">
        <v>0</v>
      </c>
      <c r="L48" s="454"/>
      <c r="M48" s="454"/>
      <c r="N48" s="454"/>
      <c r="O48" s="454">
        <v>0</v>
      </c>
      <c r="P48" s="454"/>
      <c r="Q48" s="454"/>
      <c r="R48" s="454"/>
      <c r="S48" s="459">
        <v>0</v>
      </c>
    </row>
    <row r="49" spans="1:19" ht="45">
      <c r="A49" s="444" t="s">
        <v>305</v>
      </c>
      <c r="B49" s="444" t="s">
        <v>15</v>
      </c>
      <c r="C49" s="444" t="s">
        <v>75</v>
      </c>
      <c r="D49" s="458"/>
      <c r="E49" s="454"/>
      <c r="F49" s="454"/>
      <c r="G49" s="454">
        <v>0</v>
      </c>
      <c r="H49" s="454"/>
      <c r="I49" s="454"/>
      <c r="J49" s="454"/>
      <c r="K49" s="454">
        <v>0</v>
      </c>
      <c r="L49" s="454"/>
      <c r="M49" s="454"/>
      <c r="N49" s="454"/>
      <c r="O49" s="454">
        <v>0</v>
      </c>
      <c r="P49" s="454"/>
      <c r="Q49" s="454"/>
      <c r="R49" s="454"/>
      <c r="S49" s="459">
        <v>0</v>
      </c>
    </row>
    <row r="50" spans="1:19" ht="45">
      <c r="A50" s="444" t="s">
        <v>675</v>
      </c>
      <c r="B50" s="444" t="s">
        <v>15</v>
      </c>
      <c r="C50" s="444" t="s">
        <v>667</v>
      </c>
      <c r="D50" s="458"/>
      <c r="E50" s="454"/>
      <c r="F50" s="454"/>
      <c r="G50" s="454">
        <v>0</v>
      </c>
      <c r="H50" s="454"/>
      <c r="I50" s="454"/>
      <c r="J50" s="454"/>
      <c r="K50" s="454">
        <v>0</v>
      </c>
      <c r="L50" s="454"/>
      <c r="M50" s="454"/>
      <c r="N50" s="454"/>
      <c r="O50" s="454">
        <v>0</v>
      </c>
      <c r="P50" s="454"/>
      <c r="Q50" s="454"/>
      <c r="R50" s="454"/>
      <c r="S50" s="459">
        <v>0</v>
      </c>
    </row>
    <row r="51" spans="1:19" ht="45">
      <c r="A51" s="444" t="s">
        <v>1210</v>
      </c>
      <c r="B51" s="444" t="s">
        <v>88</v>
      </c>
      <c r="C51" s="444" t="s">
        <v>1075</v>
      </c>
      <c r="D51" s="458">
        <v>21000.000000000004</v>
      </c>
      <c r="E51" s="454"/>
      <c r="F51" s="454"/>
      <c r="G51" s="454">
        <v>21000.000000000004</v>
      </c>
      <c r="H51" s="454"/>
      <c r="I51" s="454"/>
      <c r="J51" s="454"/>
      <c r="K51" s="454">
        <v>21000.000000000004</v>
      </c>
      <c r="L51" s="454"/>
      <c r="M51" s="454"/>
      <c r="N51" s="454"/>
      <c r="O51" s="454">
        <v>21000.000000000004</v>
      </c>
      <c r="P51" s="454"/>
      <c r="Q51" s="454"/>
      <c r="R51" s="454"/>
      <c r="S51" s="459">
        <v>21000.000000000004</v>
      </c>
    </row>
    <row r="52" spans="1:19" ht="45">
      <c r="A52" s="444" t="s">
        <v>1211</v>
      </c>
      <c r="B52" s="444" t="s">
        <v>88</v>
      </c>
      <c r="C52" s="444" t="s">
        <v>882</v>
      </c>
      <c r="D52" s="458">
        <v>1000</v>
      </c>
      <c r="E52" s="454"/>
      <c r="F52" s="454"/>
      <c r="G52" s="454">
        <v>1000</v>
      </c>
      <c r="H52" s="454"/>
      <c r="I52" s="454"/>
      <c r="J52" s="454"/>
      <c r="K52" s="454">
        <v>1000</v>
      </c>
      <c r="L52" s="454"/>
      <c r="M52" s="454"/>
      <c r="N52" s="454"/>
      <c r="O52" s="454">
        <v>1000</v>
      </c>
      <c r="P52" s="454"/>
      <c r="Q52" s="454"/>
      <c r="R52" s="454"/>
      <c r="S52" s="459">
        <v>1000</v>
      </c>
    </row>
    <row r="53" spans="1:19" ht="60">
      <c r="A53" s="444" t="s">
        <v>1212</v>
      </c>
      <c r="B53" s="444" t="s">
        <v>88</v>
      </c>
      <c r="C53" s="444" t="s">
        <v>85</v>
      </c>
      <c r="D53" s="458">
        <v>2000</v>
      </c>
      <c r="E53" s="454"/>
      <c r="F53" s="454"/>
      <c r="G53" s="454">
        <v>2000</v>
      </c>
      <c r="H53" s="454"/>
      <c r="I53" s="454"/>
      <c r="J53" s="454"/>
      <c r="K53" s="454">
        <v>2000</v>
      </c>
      <c r="L53" s="454"/>
      <c r="M53" s="454"/>
      <c r="N53" s="454"/>
      <c r="O53" s="454">
        <v>2000</v>
      </c>
      <c r="P53" s="454"/>
      <c r="Q53" s="454"/>
      <c r="R53" s="454"/>
      <c r="S53" s="459">
        <v>2000</v>
      </c>
    </row>
    <row r="54" spans="1:19" ht="45">
      <c r="A54" s="444" t="s">
        <v>1133</v>
      </c>
      <c r="B54" s="444" t="s">
        <v>286</v>
      </c>
      <c r="C54" s="444" t="s">
        <v>831</v>
      </c>
      <c r="D54" s="458"/>
      <c r="E54" s="454"/>
      <c r="F54" s="454"/>
      <c r="G54" s="454">
        <v>0</v>
      </c>
      <c r="H54" s="454"/>
      <c r="I54" s="454"/>
      <c r="J54" s="454"/>
      <c r="K54" s="454">
        <v>0</v>
      </c>
      <c r="L54" s="454"/>
      <c r="M54" s="454"/>
      <c r="N54" s="454"/>
      <c r="O54" s="454">
        <v>0</v>
      </c>
      <c r="P54" s="454"/>
      <c r="Q54" s="454"/>
      <c r="R54" s="454"/>
      <c r="S54" s="459">
        <v>0</v>
      </c>
    </row>
    <row r="55" spans="1:19" ht="45">
      <c r="A55" s="444" t="s">
        <v>1134</v>
      </c>
      <c r="B55" s="444" t="s">
        <v>286</v>
      </c>
      <c r="C55" s="444" t="s">
        <v>1100</v>
      </c>
      <c r="D55" s="458"/>
      <c r="E55" s="454"/>
      <c r="F55" s="454"/>
      <c r="G55" s="454">
        <v>0</v>
      </c>
      <c r="H55" s="454"/>
      <c r="I55" s="454"/>
      <c r="J55" s="454"/>
      <c r="K55" s="454">
        <v>0</v>
      </c>
      <c r="L55" s="454"/>
      <c r="M55" s="454"/>
      <c r="N55" s="454"/>
      <c r="O55" s="454">
        <v>0</v>
      </c>
      <c r="P55" s="454"/>
      <c r="Q55" s="454"/>
      <c r="R55" s="454"/>
      <c r="S55" s="459">
        <v>0</v>
      </c>
    </row>
    <row r="56" spans="1:19" ht="45">
      <c r="A56" s="444" t="s">
        <v>1135</v>
      </c>
      <c r="B56" s="444" t="s">
        <v>286</v>
      </c>
      <c r="C56" s="444" t="s">
        <v>1101</v>
      </c>
      <c r="D56" s="458"/>
      <c r="E56" s="454"/>
      <c r="F56" s="454"/>
      <c r="G56" s="454">
        <v>0</v>
      </c>
      <c r="H56" s="454"/>
      <c r="I56" s="454"/>
      <c r="J56" s="454"/>
      <c r="K56" s="454">
        <v>0</v>
      </c>
      <c r="L56" s="454"/>
      <c r="M56" s="454"/>
      <c r="N56" s="454"/>
      <c r="O56" s="454">
        <v>0</v>
      </c>
      <c r="P56" s="454"/>
      <c r="Q56" s="454"/>
      <c r="R56" s="454"/>
      <c r="S56" s="459">
        <v>0</v>
      </c>
    </row>
    <row r="57" spans="1:19" ht="45">
      <c r="A57" s="444" t="s">
        <v>609</v>
      </c>
      <c r="B57" s="444" t="s">
        <v>609</v>
      </c>
      <c r="C57" s="444" t="s">
        <v>96</v>
      </c>
      <c r="D57" s="458"/>
      <c r="E57" s="454"/>
      <c r="F57" s="454"/>
      <c r="G57" s="454">
        <v>0</v>
      </c>
      <c r="H57" s="454"/>
      <c r="I57" s="454"/>
      <c r="J57" s="454"/>
      <c r="K57" s="454">
        <v>0</v>
      </c>
      <c r="L57" s="454"/>
      <c r="M57" s="454"/>
      <c r="N57" s="454"/>
      <c r="O57" s="454">
        <v>0</v>
      </c>
      <c r="P57" s="454"/>
      <c r="Q57" s="454"/>
      <c r="R57" s="454"/>
      <c r="S57" s="459">
        <v>0</v>
      </c>
    </row>
    <row r="58" spans="1:19" ht="60">
      <c r="A58" s="444" t="s">
        <v>951</v>
      </c>
      <c r="B58" s="444" t="s">
        <v>943</v>
      </c>
      <c r="C58" s="444" t="s">
        <v>944</v>
      </c>
      <c r="D58" s="458"/>
      <c r="E58" s="454"/>
      <c r="F58" s="454"/>
      <c r="G58" s="454">
        <v>0</v>
      </c>
      <c r="H58" s="454"/>
      <c r="I58" s="454"/>
      <c r="J58" s="454"/>
      <c r="K58" s="454">
        <v>0</v>
      </c>
      <c r="L58" s="454"/>
      <c r="M58" s="454"/>
      <c r="N58" s="454"/>
      <c r="O58" s="454">
        <v>0</v>
      </c>
      <c r="P58" s="454"/>
      <c r="Q58" s="454"/>
      <c r="R58" s="454"/>
      <c r="S58" s="459">
        <v>0</v>
      </c>
    </row>
    <row r="59" spans="1:19" ht="60">
      <c r="A59" s="444" t="s">
        <v>952</v>
      </c>
      <c r="B59" s="444" t="s">
        <v>943</v>
      </c>
      <c r="C59" s="444" t="s">
        <v>947</v>
      </c>
      <c r="D59" s="458"/>
      <c r="E59" s="454"/>
      <c r="F59" s="454"/>
      <c r="G59" s="454">
        <v>0</v>
      </c>
      <c r="H59" s="454"/>
      <c r="I59" s="454"/>
      <c r="J59" s="454"/>
      <c r="K59" s="454">
        <v>0</v>
      </c>
      <c r="L59" s="454"/>
      <c r="M59" s="454"/>
      <c r="N59" s="454"/>
      <c r="O59" s="454">
        <v>0</v>
      </c>
      <c r="P59" s="454"/>
      <c r="Q59" s="454"/>
      <c r="R59" s="454"/>
      <c r="S59" s="459">
        <v>0</v>
      </c>
    </row>
    <row r="60" spans="1:19" ht="60">
      <c r="A60" s="444" t="s">
        <v>953</v>
      </c>
      <c r="B60" s="444" t="s">
        <v>943</v>
      </c>
      <c r="C60" s="444" t="s">
        <v>948</v>
      </c>
      <c r="D60" s="458"/>
      <c r="E60" s="454"/>
      <c r="F60" s="454"/>
      <c r="G60" s="454">
        <v>0</v>
      </c>
      <c r="H60" s="454"/>
      <c r="I60" s="454"/>
      <c r="J60" s="454"/>
      <c r="K60" s="454">
        <v>0</v>
      </c>
      <c r="L60" s="454"/>
      <c r="M60" s="454"/>
      <c r="N60" s="454"/>
      <c r="O60" s="454">
        <v>0</v>
      </c>
      <c r="P60" s="454"/>
      <c r="Q60" s="454"/>
      <c r="R60" s="454"/>
      <c r="S60" s="459">
        <v>0</v>
      </c>
    </row>
    <row r="61" spans="1:19" ht="30">
      <c r="A61" s="444" t="s">
        <v>676</v>
      </c>
      <c r="B61" s="444" t="s">
        <v>33</v>
      </c>
      <c r="C61" s="444" t="s">
        <v>625</v>
      </c>
      <c r="D61" s="458"/>
      <c r="E61" s="454"/>
      <c r="F61" s="454"/>
      <c r="G61" s="454">
        <v>0</v>
      </c>
      <c r="H61" s="454"/>
      <c r="I61" s="454"/>
      <c r="J61" s="454"/>
      <c r="K61" s="454">
        <v>0</v>
      </c>
      <c r="L61" s="454"/>
      <c r="M61" s="454"/>
      <c r="N61" s="454"/>
      <c r="O61" s="454">
        <v>0</v>
      </c>
      <c r="P61" s="454"/>
      <c r="Q61" s="454"/>
      <c r="R61" s="454"/>
      <c r="S61" s="459">
        <v>0</v>
      </c>
    </row>
    <row r="62" spans="1:19" ht="30">
      <c r="A62" s="444" t="s">
        <v>306</v>
      </c>
      <c r="B62" s="444" t="s">
        <v>33</v>
      </c>
      <c r="C62" s="444" t="s">
        <v>34</v>
      </c>
      <c r="D62" s="458"/>
      <c r="E62" s="454"/>
      <c r="F62" s="454"/>
      <c r="G62" s="454">
        <v>0</v>
      </c>
      <c r="H62" s="454"/>
      <c r="I62" s="454"/>
      <c r="J62" s="454"/>
      <c r="K62" s="454">
        <v>0</v>
      </c>
      <c r="L62" s="454"/>
      <c r="M62" s="454"/>
      <c r="N62" s="454"/>
      <c r="O62" s="454">
        <v>0</v>
      </c>
      <c r="P62" s="454"/>
      <c r="Q62" s="454"/>
      <c r="R62" s="454"/>
      <c r="S62" s="459">
        <v>0</v>
      </c>
    </row>
    <row r="63" spans="1:19" ht="30">
      <c r="A63" s="444" t="s">
        <v>733</v>
      </c>
      <c r="B63" s="444" t="s">
        <v>33</v>
      </c>
      <c r="C63" s="444" t="s">
        <v>695</v>
      </c>
      <c r="D63" s="458"/>
      <c r="E63" s="454"/>
      <c r="F63" s="454"/>
      <c r="G63" s="454">
        <v>0</v>
      </c>
      <c r="H63" s="454"/>
      <c r="I63" s="454"/>
      <c r="J63" s="454"/>
      <c r="K63" s="454">
        <v>0</v>
      </c>
      <c r="L63" s="454"/>
      <c r="M63" s="454"/>
      <c r="N63" s="454"/>
      <c r="O63" s="454">
        <v>0</v>
      </c>
      <c r="P63" s="454"/>
      <c r="Q63" s="454"/>
      <c r="R63" s="454"/>
      <c r="S63" s="459">
        <v>0</v>
      </c>
    </row>
    <row r="64" spans="1:19" ht="30">
      <c r="A64" s="444" t="s">
        <v>1158</v>
      </c>
      <c r="B64" s="444" t="s">
        <v>33</v>
      </c>
      <c r="C64" s="444" t="s">
        <v>1149</v>
      </c>
      <c r="D64" s="458"/>
      <c r="E64" s="454"/>
      <c r="F64" s="454"/>
      <c r="G64" s="454">
        <v>0</v>
      </c>
      <c r="H64" s="454"/>
      <c r="I64" s="454"/>
      <c r="J64" s="454"/>
      <c r="K64" s="454">
        <v>0</v>
      </c>
      <c r="L64" s="454"/>
      <c r="M64" s="454"/>
      <c r="N64" s="454"/>
      <c r="O64" s="454">
        <v>0</v>
      </c>
      <c r="P64" s="454"/>
      <c r="Q64" s="454"/>
      <c r="R64" s="454"/>
      <c r="S64" s="459">
        <v>0</v>
      </c>
    </row>
    <row r="65" spans="1:19" ht="30">
      <c r="A65" s="444" t="s">
        <v>1159</v>
      </c>
      <c r="B65" s="444" t="s">
        <v>33</v>
      </c>
      <c r="C65" s="444" t="s">
        <v>1150</v>
      </c>
      <c r="D65" s="458"/>
      <c r="E65" s="454"/>
      <c r="F65" s="454"/>
      <c r="G65" s="454">
        <v>0</v>
      </c>
      <c r="H65" s="454"/>
      <c r="I65" s="454"/>
      <c r="J65" s="454"/>
      <c r="K65" s="454">
        <v>0</v>
      </c>
      <c r="L65" s="454"/>
      <c r="M65" s="454"/>
      <c r="N65" s="454"/>
      <c r="O65" s="454">
        <v>0</v>
      </c>
      <c r="P65" s="454"/>
      <c r="Q65" s="454"/>
      <c r="R65" s="454"/>
      <c r="S65" s="459">
        <v>0</v>
      </c>
    </row>
    <row r="66" spans="1:19" ht="30">
      <c r="A66" s="444" t="s">
        <v>307</v>
      </c>
      <c r="B66" s="444" t="s">
        <v>33</v>
      </c>
      <c r="C66" s="444" t="s">
        <v>35</v>
      </c>
      <c r="D66" s="458"/>
      <c r="E66" s="454"/>
      <c r="F66" s="454"/>
      <c r="G66" s="454">
        <v>0</v>
      </c>
      <c r="H66" s="454"/>
      <c r="I66" s="454"/>
      <c r="J66" s="454"/>
      <c r="K66" s="454">
        <v>0</v>
      </c>
      <c r="L66" s="454"/>
      <c r="M66" s="454"/>
      <c r="N66" s="454"/>
      <c r="O66" s="454">
        <v>0</v>
      </c>
      <c r="P66" s="454"/>
      <c r="Q66" s="454"/>
      <c r="R66" s="454"/>
      <c r="S66" s="459">
        <v>0</v>
      </c>
    </row>
    <row r="67" spans="1:19" ht="30">
      <c r="A67" s="444" t="s">
        <v>677</v>
      </c>
      <c r="B67" s="444" t="s">
        <v>33</v>
      </c>
      <c r="C67" s="444" t="s">
        <v>650</v>
      </c>
      <c r="D67" s="458"/>
      <c r="E67" s="454"/>
      <c r="F67" s="454"/>
      <c r="G67" s="454">
        <v>0</v>
      </c>
      <c r="H67" s="454"/>
      <c r="I67" s="454"/>
      <c r="J67" s="454"/>
      <c r="K67" s="454">
        <v>0</v>
      </c>
      <c r="L67" s="454"/>
      <c r="M67" s="454"/>
      <c r="N67" s="454"/>
      <c r="O67" s="454">
        <v>0</v>
      </c>
      <c r="P67" s="454"/>
      <c r="Q67" s="454"/>
      <c r="R67" s="454"/>
      <c r="S67" s="459">
        <v>0</v>
      </c>
    </row>
    <row r="68" spans="1:19">
      <c r="A68" s="444" t="s">
        <v>308</v>
      </c>
      <c r="B68" s="444" t="s">
        <v>48</v>
      </c>
      <c r="C68" s="444" t="s">
        <v>49</v>
      </c>
      <c r="D68" s="458"/>
      <c r="E68" s="454"/>
      <c r="F68" s="454"/>
      <c r="G68" s="454">
        <v>0</v>
      </c>
      <c r="H68" s="454"/>
      <c r="I68" s="454"/>
      <c r="J68" s="454"/>
      <c r="K68" s="454">
        <v>0</v>
      </c>
      <c r="L68" s="454"/>
      <c r="M68" s="454"/>
      <c r="N68" s="454"/>
      <c r="O68" s="454">
        <v>0</v>
      </c>
      <c r="P68" s="454"/>
      <c r="Q68" s="454"/>
      <c r="R68" s="454"/>
      <c r="S68" s="459">
        <v>0</v>
      </c>
    </row>
    <row r="69" spans="1:19" ht="30">
      <c r="A69" s="444" t="s">
        <v>309</v>
      </c>
      <c r="B69" s="444" t="s">
        <v>48</v>
      </c>
      <c r="C69" s="444" t="s">
        <v>52</v>
      </c>
      <c r="D69" s="458"/>
      <c r="E69" s="454"/>
      <c r="F69" s="454"/>
      <c r="G69" s="454">
        <v>0</v>
      </c>
      <c r="H69" s="454"/>
      <c r="I69" s="454"/>
      <c r="J69" s="454"/>
      <c r="K69" s="454">
        <v>0</v>
      </c>
      <c r="L69" s="454"/>
      <c r="M69" s="454"/>
      <c r="N69" s="454"/>
      <c r="O69" s="454">
        <v>0</v>
      </c>
      <c r="P69" s="454"/>
      <c r="Q69" s="454"/>
      <c r="R69" s="454"/>
      <c r="S69" s="459">
        <v>0</v>
      </c>
    </row>
    <row r="70" spans="1:19">
      <c r="A70" s="444" t="s">
        <v>310</v>
      </c>
      <c r="B70" s="444" t="s">
        <v>48</v>
      </c>
      <c r="C70" s="444" t="s">
        <v>50</v>
      </c>
      <c r="D70" s="458"/>
      <c r="E70" s="454"/>
      <c r="F70" s="454"/>
      <c r="G70" s="454">
        <v>0</v>
      </c>
      <c r="H70" s="454"/>
      <c r="I70" s="454"/>
      <c r="J70" s="454"/>
      <c r="K70" s="454">
        <v>0</v>
      </c>
      <c r="L70" s="454"/>
      <c r="M70" s="454"/>
      <c r="N70" s="454"/>
      <c r="O70" s="454">
        <v>0</v>
      </c>
      <c r="P70" s="454"/>
      <c r="Q70" s="454"/>
      <c r="R70" s="454"/>
      <c r="S70" s="459">
        <v>0</v>
      </c>
    </row>
    <row r="71" spans="1:19">
      <c r="A71" s="444" t="s">
        <v>487</v>
      </c>
      <c r="B71" s="444" t="s">
        <v>487</v>
      </c>
      <c r="C71" s="444" t="s">
        <v>96</v>
      </c>
      <c r="D71" s="458"/>
      <c r="E71" s="454"/>
      <c r="F71" s="454"/>
      <c r="G71" s="454">
        <v>0</v>
      </c>
      <c r="H71" s="454"/>
      <c r="I71" s="454"/>
      <c r="J71" s="454"/>
      <c r="K71" s="454">
        <v>0</v>
      </c>
      <c r="L71" s="454"/>
      <c r="M71" s="454"/>
      <c r="N71" s="454"/>
      <c r="O71" s="454">
        <v>0</v>
      </c>
      <c r="P71" s="454"/>
      <c r="Q71" s="454"/>
      <c r="R71" s="454"/>
      <c r="S71" s="459">
        <v>0</v>
      </c>
    </row>
    <row r="72" spans="1:19" ht="60">
      <c r="A72" s="444" t="s">
        <v>678</v>
      </c>
      <c r="B72" s="444" t="s">
        <v>489</v>
      </c>
      <c r="C72" s="444" t="s">
        <v>632</v>
      </c>
      <c r="D72" s="458"/>
      <c r="E72" s="454"/>
      <c r="F72" s="454"/>
      <c r="G72" s="454">
        <v>0</v>
      </c>
      <c r="H72" s="454"/>
      <c r="I72" s="454"/>
      <c r="J72" s="454"/>
      <c r="K72" s="454">
        <v>0</v>
      </c>
      <c r="L72" s="454"/>
      <c r="M72" s="454"/>
      <c r="N72" s="454"/>
      <c r="O72" s="454">
        <v>0</v>
      </c>
      <c r="P72" s="454"/>
      <c r="Q72" s="454"/>
      <c r="R72" s="454"/>
      <c r="S72" s="459">
        <v>0</v>
      </c>
    </row>
    <row r="73" spans="1:19" ht="45">
      <c r="A73" s="444" t="s">
        <v>506</v>
      </c>
      <c r="B73" s="444" t="s">
        <v>489</v>
      </c>
      <c r="C73" s="444" t="s">
        <v>66</v>
      </c>
      <c r="D73" s="458"/>
      <c r="E73" s="454"/>
      <c r="F73" s="454"/>
      <c r="G73" s="454">
        <v>0</v>
      </c>
      <c r="H73" s="454"/>
      <c r="I73" s="454"/>
      <c r="J73" s="454"/>
      <c r="K73" s="454">
        <v>0</v>
      </c>
      <c r="L73" s="454"/>
      <c r="M73" s="454"/>
      <c r="N73" s="454"/>
      <c r="O73" s="454">
        <v>0</v>
      </c>
      <c r="P73" s="454"/>
      <c r="Q73" s="454"/>
      <c r="R73" s="454"/>
      <c r="S73" s="459">
        <v>0</v>
      </c>
    </row>
    <row r="74" spans="1:19" ht="45">
      <c r="A74" s="444" t="s">
        <v>734</v>
      </c>
      <c r="B74" s="444" t="s">
        <v>489</v>
      </c>
      <c r="C74" s="444" t="s">
        <v>697</v>
      </c>
      <c r="D74" s="458"/>
      <c r="E74" s="454"/>
      <c r="F74" s="454"/>
      <c r="G74" s="454">
        <v>0</v>
      </c>
      <c r="H74" s="454"/>
      <c r="I74" s="454"/>
      <c r="J74" s="454"/>
      <c r="K74" s="454">
        <v>0</v>
      </c>
      <c r="L74" s="454"/>
      <c r="M74" s="454"/>
      <c r="N74" s="454"/>
      <c r="O74" s="454">
        <v>0</v>
      </c>
      <c r="P74" s="454"/>
      <c r="Q74" s="454"/>
      <c r="R74" s="454"/>
      <c r="S74" s="459">
        <v>0</v>
      </c>
    </row>
    <row r="75" spans="1:19" ht="45">
      <c r="A75" s="444" t="s">
        <v>1065</v>
      </c>
      <c r="B75" s="444" t="s">
        <v>489</v>
      </c>
      <c r="C75" s="444" t="s">
        <v>1037</v>
      </c>
      <c r="D75" s="458"/>
      <c r="E75" s="454"/>
      <c r="F75" s="454"/>
      <c r="G75" s="454">
        <v>0</v>
      </c>
      <c r="H75" s="454"/>
      <c r="I75" s="454"/>
      <c r="J75" s="454"/>
      <c r="K75" s="454">
        <v>0</v>
      </c>
      <c r="L75" s="454"/>
      <c r="M75" s="454"/>
      <c r="N75" s="454"/>
      <c r="O75" s="454">
        <v>0</v>
      </c>
      <c r="P75" s="454"/>
      <c r="Q75" s="454"/>
      <c r="R75" s="454"/>
      <c r="S75" s="459">
        <v>0</v>
      </c>
    </row>
    <row r="76" spans="1:19" ht="45">
      <c r="A76" s="444" t="s">
        <v>1066</v>
      </c>
      <c r="B76" s="444" t="s">
        <v>489</v>
      </c>
      <c r="C76" s="444" t="s">
        <v>1038</v>
      </c>
      <c r="D76" s="458"/>
      <c r="E76" s="454"/>
      <c r="F76" s="454"/>
      <c r="G76" s="454">
        <v>0</v>
      </c>
      <c r="H76" s="454"/>
      <c r="I76" s="454"/>
      <c r="J76" s="454"/>
      <c r="K76" s="454">
        <v>0</v>
      </c>
      <c r="L76" s="454"/>
      <c r="M76" s="454"/>
      <c r="N76" s="454"/>
      <c r="O76" s="454">
        <v>0</v>
      </c>
      <c r="P76" s="454"/>
      <c r="Q76" s="454"/>
      <c r="R76" s="454"/>
      <c r="S76" s="459">
        <v>0</v>
      </c>
    </row>
    <row r="77" spans="1:19" ht="45">
      <c r="A77" s="444" t="s">
        <v>507</v>
      </c>
      <c r="B77" s="444" t="s">
        <v>489</v>
      </c>
      <c r="C77" s="444" t="s">
        <v>76</v>
      </c>
      <c r="D77" s="458"/>
      <c r="E77" s="454"/>
      <c r="F77" s="454"/>
      <c r="G77" s="454">
        <v>0</v>
      </c>
      <c r="H77" s="454"/>
      <c r="I77" s="454"/>
      <c r="J77" s="454"/>
      <c r="K77" s="454">
        <v>0</v>
      </c>
      <c r="L77" s="454"/>
      <c r="M77" s="454"/>
      <c r="N77" s="454"/>
      <c r="O77" s="454">
        <v>0</v>
      </c>
      <c r="P77" s="454"/>
      <c r="Q77" s="454"/>
      <c r="R77" s="454"/>
      <c r="S77" s="459">
        <v>0</v>
      </c>
    </row>
    <row r="78" spans="1:19" ht="45">
      <c r="A78" s="444" t="s">
        <v>679</v>
      </c>
      <c r="B78" s="444" t="s">
        <v>489</v>
      </c>
      <c r="C78" s="444" t="s">
        <v>668</v>
      </c>
      <c r="D78" s="458"/>
      <c r="E78" s="454"/>
      <c r="F78" s="454"/>
      <c r="G78" s="454">
        <v>0</v>
      </c>
      <c r="H78" s="454"/>
      <c r="I78" s="454"/>
      <c r="J78" s="454"/>
      <c r="K78" s="454">
        <v>0</v>
      </c>
      <c r="L78" s="454"/>
      <c r="M78" s="454"/>
      <c r="N78" s="454"/>
      <c r="O78" s="454">
        <v>0</v>
      </c>
      <c r="P78" s="454"/>
      <c r="Q78" s="454"/>
      <c r="R78" s="454"/>
      <c r="S78" s="459">
        <v>0</v>
      </c>
    </row>
    <row r="79" spans="1:19">
      <c r="A79" s="444" t="s">
        <v>778</v>
      </c>
      <c r="B79" s="444" t="s">
        <v>778</v>
      </c>
      <c r="C79" s="444" t="s">
        <v>96</v>
      </c>
      <c r="D79" s="458"/>
      <c r="E79" s="454"/>
      <c r="F79" s="454"/>
      <c r="G79" s="454">
        <v>0</v>
      </c>
      <c r="H79" s="454"/>
      <c r="I79" s="454"/>
      <c r="J79" s="454"/>
      <c r="K79" s="454">
        <v>0</v>
      </c>
      <c r="L79" s="454"/>
      <c r="M79" s="454"/>
      <c r="N79" s="454"/>
      <c r="O79" s="454">
        <v>0</v>
      </c>
      <c r="P79" s="454"/>
      <c r="Q79" s="454"/>
      <c r="R79" s="454"/>
      <c r="S79" s="459">
        <v>0</v>
      </c>
    </row>
    <row r="80" spans="1:19" ht="45">
      <c r="A80" s="444" t="s">
        <v>680</v>
      </c>
      <c r="B80" s="444" t="s">
        <v>28</v>
      </c>
      <c r="C80" s="444" t="s">
        <v>638</v>
      </c>
      <c r="D80" s="458"/>
      <c r="E80" s="454"/>
      <c r="F80" s="454"/>
      <c r="G80" s="454">
        <v>0</v>
      </c>
      <c r="H80" s="454"/>
      <c r="I80" s="454"/>
      <c r="J80" s="454"/>
      <c r="K80" s="454">
        <v>0</v>
      </c>
      <c r="L80" s="454"/>
      <c r="M80" s="454"/>
      <c r="N80" s="454"/>
      <c r="O80" s="454">
        <v>0</v>
      </c>
      <c r="P80" s="454"/>
      <c r="Q80" s="454"/>
      <c r="R80" s="454"/>
      <c r="S80" s="459">
        <v>0</v>
      </c>
    </row>
    <row r="81" spans="1:19" ht="45">
      <c r="A81" s="444" t="s">
        <v>460</v>
      </c>
      <c r="B81" s="444" t="s">
        <v>28</v>
      </c>
      <c r="C81" s="444" t="s">
        <v>401</v>
      </c>
      <c r="D81" s="458"/>
      <c r="E81" s="454"/>
      <c r="F81" s="454"/>
      <c r="G81" s="454">
        <v>0</v>
      </c>
      <c r="H81" s="454"/>
      <c r="I81" s="454"/>
      <c r="J81" s="454"/>
      <c r="K81" s="454">
        <v>0</v>
      </c>
      <c r="L81" s="454"/>
      <c r="M81" s="454"/>
      <c r="N81" s="454"/>
      <c r="O81" s="454">
        <v>0</v>
      </c>
      <c r="P81" s="454"/>
      <c r="Q81" s="454"/>
      <c r="R81" s="454"/>
      <c r="S81" s="459">
        <v>0</v>
      </c>
    </row>
    <row r="82" spans="1:19" ht="45">
      <c r="A82" s="444" t="s">
        <v>735</v>
      </c>
      <c r="B82" s="444" t="s">
        <v>28</v>
      </c>
      <c r="C82" s="444" t="s">
        <v>708</v>
      </c>
      <c r="D82" s="458"/>
      <c r="E82" s="454"/>
      <c r="F82" s="454"/>
      <c r="G82" s="454">
        <v>0</v>
      </c>
      <c r="H82" s="454"/>
      <c r="I82" s="454"/>
      <c r="J82" s="454"/>
      <c r="K82" s="454">
        <v>0</v>
      </c>
      <c r="L82" s="454"/>
      <c r="M82" s="454"/>
      <c r="N82" s="454"/>
      <c r="O82" s="454">
        <v>0</v>
      </c>
      <c r="P82" s="454"/>
      <c r="Q82" s="454"/>
      <c r="R82" s="454"/>
      <c r="S82" s="459">
        <v>0</v>
      </c>
    </row>
    <row r="83" spans="1:19" ht="45">
      <c r="A83" s="444" t="s">
        <v>1021</v>
      </c>
      <c r="B83" s="444" t="s">
        <v>28</v>
      </c>
      <c r="C83" s="444" t="s">
        <v>980</v>
      </c>
      <c r="D83" s="458"/>
      <c r="E83" s="454"/>
      <c r="F83" s="454"/>
      <c r="G83" s="454">
        <v>0</v>
      </c>
      <c r="H83" s="454"/>
      <c r="I83" s="454"/>
      <c r="J83" s="454"/>
      <c r="K83" s="454">
        <v>0</v>
      </c>
      <c r="L83" s="454"/>
      <c r="M83" s="454"/>
      <c r="N83" s="454"/>
      <c r="O83" s="454">
        <v>0</v>
      </c>
      <c r="P83" s="454"/>
      <c r="Q83" s="454"/>
      <c r="R83" s="454"/>
      <c r="S83" s="459">
        <v>0</v>
      </c>
    </row>
    <row r="84" spans="1:19" ht="45">
      <c r="A84" s="444" t="s">
        <v>1022</v>
      </c>
      <c r="B84" s="444" t="s">
        <v>28</v>
      </c>
      <c r="C84" s="444" t="s">
        <v>979</v>
      </c>
      <c r="D84" s="458"/>
      <c r="E84" s="454"/>
      <c r="F84" s="454"/>
      <c r="G84" s="454">
        <v>0</v>
      </c>
      <c r="H84" s="454"/>
      <c r="I84" s="454"/>
      <c r="J84" s="454"/>
      <c r="K84" s="454">
        <v>0</v>
      </c>
      <c r="L84" s="454"/>
      <c r="M84" s="454"/>
      <c r="N84" s="454"/>
      <c r="O84" s="454">
        <v>0</v>
      </c>
      <c r="P84" s="454"/>
      <c r="Q84" s="454"/>
      <c r="R84" s="454"/>
      <c r="S84" s="459">
        <v>0</v>
      </c>
    </row>
    <row r="85" spans="1:19" ht="45">
      <c r="A85" s="444" t="s">
        <v>464</v>
      </c>
      <c r="B85" s="444" t="s">
        <v>28</v>
      </c>
      <c r="C85" s="444" t="s">
        <v>402</v>
      </c>
      <c r="D85" s="458"/>
      <c r="E85" s="454"/>
      <c r="F85" s="454"/>
      <c r="G85" s="454">
        <v>0</v>
      </c>
      <c r="H85" s="454"/>
      <c r="I85" s="454"/>
      <c r="J85" s="454"/>
      <c r="K85" s="454">
        <v>0</v>
      </c>
      <c r="L85" s="454"/>
      <c r="M85" s="454"/>
      <c r="N85" s="454"/>
      <c r="O85" s="454">
        <v>0</v>
      </c>
      <c r="P85" s="454"/>
      <c r="Q85" s="454"/>
      <c r="R85" s="454"/>
      <c r="S85" s="459">
        <v>0</v>
      </c>
    </row>
    <row r="86" spans="1:19" ht="45">
      <c r="A86" s="444" t="s">
        <v>681</v>
      </c>
      <c r="B86" s="444" t="s">
        <v>28</v>
      </c>
      <c r="C86" s="444" t="s">
        <v>652</v>
      </c>
      <c r="D86" s="458"/>
      <c r="E86" s="454"/>
      <c r="F86" s="454"/>
      <c r="G86" s="454">
        <v>0</v>
      </c>
      <c r="H86" s="454"/>
      <c r="I86" s="454"/>
      <c r="J86" s="454"/>
      <c r="K86" s="454">
        <v>0</v>
      </c>
      <c r="L86" s="454"/>
      <c r="M86" s="454"/>
      <c r="N86" s="454"/>
      <c r="O86" s="454">
        <v>0</v>
      </c>
      <c r="P86" s="454"/>
      <c r="Q86" s="454"/>
      <c r="R86" s="454"/>
      <c r="S86" s="459">
        <v>0</v>
      </c>
    </row>
    <row r="87" spans="1:19" ht="30">
      <c r="A87" s="444" t="s">
        <v>1023</v>
      </c>
      <c r="B87" s="444" t="s">
        <v>28</v>
      </c>
      <c r="C87" s="444" t="s">
        <v>978</v>
      </c>
      <c r="D87" s="458"/>
      <c r="E87" s="454"/>
      <c r="F87" s="454"/>
      <c r="G87" s="454">
        <v>0</v>
      </c>
      <c r="H87" s="454"/>
      <c r="I87" s="454"/>
      <c r="J87" s="454"/>
      <c r="K87" s="454">
        <v>0</v>
      </c>
      <c r="L87" s="454"/>
      <c r="M87" s="454"/>
      <c r="N87" s="454"/>
      <c r="O87" s="454">
        <v>0</v>
      </c>
      <c r="P87" s="454"/>
      <c r="Q87" s="454"/>
      <c r="R87" s="454"/>
      <c r="S87" s="459">
        <v>0</v>
      </c>
    </row>
    <row r="88" spans="1:19" ht="45">
      <c r="A88" s="444" t="s">
        <v>682</v>
      </c>
      <c r="B88" s="444" t="s">
        <v>28</v>
      </c>
      <c r="C88" s="444" t="s">
        <v>653</v>
      </c>
      <c r="D88" s="458"/>
      <c r="E88" s="454"/>
      <c r="F88" s="454"/>
      <c r="G88" s="454">
        <v>0</v>
      </c>
      <c r="H88" s="454"/>
      <c r="I88" s="454"/>
      <c r="J88" s="454"/>
      <c r="K88" s="454">
        <v>0</v>
      </c>
      <c r="L88" s="454"/>
      <c r="M88" s="454"/>
      <c r="N88" s="454"/>
      <c r="O88" s="454">
        <v>0</v>
      </c>
      <c r="P88" s="454"/>
      <c r="Q88" s="454"/>
      <c r="R88" s="454"/>
      <c r="S88" s="459">
        <v>0</v>
      </c>
    </row>
    <row r="89" spans="1:19" ht="45">
      <c r="A89" s="444" t="s">
        <v>683</v>
      </c>
      <c r="B89" s="444" t="s">
        <v>18</v>
      </c>
      <c r="C89" s="444" t="s">
        <v>633</v>
      </c>
      <c r="D89" s="458"/>
      <c r="E89" s="454"/>
      <c r="F89" s="454"/>
      <c r="G89" s="454">
        <v>0</v>
      </c>
      <c r="H89" s="454"/>
      <c r="I89" s="454"/>
      <c r="J89" s="454"/>
      <c r="K89" s="454">
        <v>0</v>
      </c>
      <c r="L89" s="454"/>
      <c r="M89" s="454"/>
      <c r="N89" s="454"/>
      <c r="O89" s="454">
        <v>0</v>
      </c>
      <c r="P89" s="454"/>
      <c r="Q89" s="454"/>
      <c r="R89" s="454"/>
      <c r="S89" s="459">
        <v>0</v>
      </c>
    </row>
    <row r="90" spans="1:19" ht="45">
      <c r="A90" s="444" t="s">
        <v>311</v>
      </c>
      <c r="B90" s="444" t="s">
        <v>18</v>
      </c>
      <c r="C90" s="444" t="s">
        <v>67</v>
      </c>
      <c r="D90" s="458"/>
      <c r="E90" s="454"/>
      <c r="F90" s="454"/>
      <c r="G90" s="454">
        <v>0</v>
      </c>
      <c r="H90" s="454"/>
      <c r="I90" s="454"/>
      <c r="J90" s="454"/>
      <c r="K90" s="454">
        <v>0</v>
      </c>
      <c r="L90" s="454"/>
      <c r="M90" s="454"/>
      <c r="N90" s="454"/>
      <c r="O90" s="454">
        <v>0</v>
      </c>
      <c r="P90" s="454"/>
      <c r="Q90" s="454"/>
      <c r="R90" s="454"/>
      <c r="S90" s="459">
        <v>0</v>
      </c>
    </row>
    <row r="91" spans="1:19" ht="45">
      <c r="A91" s="444" t="s">
        <v>736</v>
      </c>
      <c r="B91" s="444" t="s">
        <v>18</v>
      </c>
      <c r="C91" s="444" t="s">
        <v>698</v>
      </c>
      <c r="D91" s="458"/>
      <c r="E91" s="454"/>
      <c r="F91" s="454"/>
      <c r="G91" s="454">
        <v>0</v>
      </c>
      <c r="H91" s="454"/>
      <c r="I91" s="454"/>
      <c r="J91" s="454"/>
      <c r="K91" s="454">
        <v>0</v>
      </c>
      <c r="L91" s="454"/>
      <c r="M91" s="454"/>
      <c r="N91" s="454"/>
      <c r="O91" s="454">
        <v>0</v>
      </c>
      <c r="P91" s="454"/>
      <c r="Q91" s="454"/>
      <c r="R91" s="454"/>
      <c r="S91" s="459">
        <v>0</v>
      </c>
    </row>
    <row r="92" spans="1:19" ht="45">
      <c r="A92" s="444" t="s">
        <v>1024</v>
      </c>
      <c r="B92" s="444" t="s">
        <v>18</v>
      </c>
      <c r="C92" s="444" t="s">
        <v>962</v>
      </c>
      <c r="D92" s="458"/>
      <c r="E92" s="454"/>
      <c r="F92" s="454"/>
      <c r="G92" s="454">
        <v>0</v>
      </c>
      <c r="H92" s="454"/>
      <c r="I92" s="454"/>
      <c r="J92" s="454"/>
      <c r="K92" s="454">
        <v>0</v>
      </c>
      <c r="L92" s="454"/>
      <c r="M92" s="454"/>
      <c r="N92" s="454"/>
      <c r="O92" s="454">
        <v>0</v>
      </c>
      <c r="P92" s="454"/>
      <c r="Q92" s="454"/>
      <c r="R92" s="454"/>
      <c r="S92" s="459">
        <v>0</v>
      </c>
    </row>
    <row r="93" spans="1:19" ht="45">
      <c r="A93" s="444" t="s">
        <v>1025</v>
      </c>
      <c r="B93" s="444" t="s">
        <v>18</v>
      </c>
      <c r="C93" s="444" t="s">
        <v>963</v>
      </c>
      <c r="D93" s="458"/>
      <c r="E93" s="454"/>
      <c r="F93" s="454"/>
      <c r="G93" s="454">
        <v>0</v>
      </c>
      <c r="H93" s="454"/>
      <c r="I93" s="454"/>
      <c r="J93" s="454"/>
      <c r="K93" s="454">
        <v>0</v>
      </c>
      <c r="L93" s="454"/>
      <c r="M93" s="454"/>
      <c r="N93" s="454"/>
      <c r="O93" s="454">
        <v>0</v>
      </c>
      <c r="P93" s="454"/>
      <c r="Q93" s="454"/>
      <c r="R93" s="454"/>
      <c r="S93" s="459">
        <v>0</v>
      </c>
    </row>
    <row r="94" spans="1:19" ht="45">
      <c r="A94" s="444" t="s">
        <v>312</v>
      </c>
      <c r="B94" s="444" t="s">
        <v>18</v>
      </c>
      <c r="C94" s="444" t="s">
        <v>80</v>
      </c>
      <c r="D94" s="458"/>
      <c r="E94" s="454"/>
      <c r="F94" s="454"/>
      <c r="G94" s="454">
        <v>0</v>
      </c>
      <c r="H94" s="454"/>
      <c r="I94" s="454"/>
      <c r="J94" s="454"/>
      <c r="K94" s="454">
        <v>0</v>
      </c>
      <c r="L94" s="454"/>
      <c r="M94" s="454"/>
      <c r="N94" s="454"/>
      <c r="O94" s="454">
        <v>0</v>
      </c>
      <c r="P94" s="454"/>
      <c r="Q94" s="454"/>
      <c r="R94" s="454"/>
      <c r="S94" s="459">
        <v>0</v>
      </c>
    </row>
    <row r="95" spans="1:19" ht="45">
      <c r="A95" s="444" t="s">
        <v>684</v>
      </c>
      <c r="B95" s="444" t="s">
        <v>18</v>
      </c>
      <c r="C95" s="444" t="s">
        <v>654</v>
      </c>
      <c r="D95" s="458"/>
      <c r="E95" s="454"/>
      <c r="F95" s="454"/>
      <c r="G95" s="454">
        <v>0</v>
      </c>
      <c r="H95" s="454"/>
      <c r="I95" s="454"/>
      <c r="J95" s="454"/>
      <c r="K95" s="454">
        <v>0</v>
      </c>
      <c r="L95" s="454"/>
      <c r="M95" s="454"/>
      <c r="N95" s="454"/>
      <c r="O95" s="454">
        <v>0</v>
      </c>
      <c r="P95" s="454"/>
      <c r="Q95" s="454"/>
      <c r="R95" s="454"/>
      <c r="S95" s="459">
        <v>0</v>
      </c>
    </row>
    <row r="96" spans="1:19" ht="30">
      <c r="A96" s="444" t="s">
        <v>1213</v>
      </c>
      <c r="B96" s="444" t="s">
        <v>403</v>
      </c>
      <c r="C96" s="444" t="s">
        <v>86</v>
      </c>
      <c r="D96" s="458">
        <v>100000</v>
      </c>
      <c r="E96" s="454">
        <v>100000</v>
      </c>
      <c r="F96" s="454">
        <v>100000</v>
      </c>
      <c r="G96" s="454">
        <v>300000</v>
      </c>
      <c r="H96" s="454">
        <v>100000</v>
      </c>
      <c r="I96" s="454">
        <v>100000</v>
      </c>
      <c r="J96" s="454">
        <v>100000</v>
      </c>
      <c r="K96" s="454">
        <v>600000</v>
      </c>
      <c r="L96" s="454">
        <v>100000</v>
      </c>
      <c r="M96" s="454">
        <v>100000</v>
      </c>
      <c r="N96" s="454">
        <v>100000</v>
      </c>
      <c r="O96" s="454">
        <v>900000</v>
      </c>
      <c r="P96" s="454">
        <v>100000</v>
      </c>
      <c r="Q96" s="454">
        <v>100000</v>
      </c>
      <c r="R96" s="454">
        <v>100000</v>
      </c>
      <c r="S96" s="459">
        <v>1200000</v>
      </c>
    </row>
    <row r="97" spans="1:19" ht="30">
      <c r="A97" s="444" t="s">
        <v>1214</v>
      </c>
      <c r="B97" s="444" t="s">
        <v>403</v>
      </c>
      <c r="C97" s="444" t="s">
        <v>882</v>
      </c>
      <c r="D97" s="458">
        <v>2500</v>
      </c>
      <c r="E97" s="454">
        <v>2500</v>
      </c>
      <c r="F97" s="454">
        <v>2500</v>
      </c>
      <c r="G97" s="454">
        <v>7500</v>
      </c>
      <c r="H97" s="454">
        <v>2500</v>
      </c>
      <c r="I97" s="454">
        <v>2500</v>
      </c>
      <c r="J97" s="454">
        <v>2500</v>
      </c>
      <c r="K97" s="454">
        <v>15000</v>
      </c>
      <c r="L97" s="454">
        <v>2500</v>
      </c>
      <c r="M97" s="454">
        <v>2500</v>
      </c>
      <c r="N97" s="454">
        <v>2500</v>
      </c>
      <c r="O97" s="454">
        <v>22500</v>
      </c>
      <c r="P97" s="454">
        <v>2500</v>
      </c>
      <c r="Q97" s="454">
        <v>2500</v>
      </c>
      <c r="R97" s="454">
        <v>2500</v>
      </c>
      <c r="S97" s="459">
        <v>30000</v>
      </c>
    </row>
    <row r="98" spans="1:19" ht="30">
      <c r="A98" s="444" t="s">
        <v>1215</v>
      </c>
      <c r="B98" s="444" t="s">
        <v>403</v>
      </c>
      <c r="C98" s="444" t="s">
        <v>601</v>
      </c>
      <c r="D98" s="458">
        <v>50000</v>
      </c>
      <c r="E98" s="454">
        <v>50000</v>
      </c>
      <c r="F98" s="454">
        <v>50000</v>
      </c>
      <c r="G98" s="454">
        <v>150000</v>
      </c>
      <c r="H98" s="454">
        <v>50000</v>
      </c>
      <c r="I98" s="454">
        <v>50000</v>
      </c>
      <c r="J98" s="454">
        <v>50000</v>
      </c>
      <c r="K98" s="454">
        <v>300000</v>
      </c>
      <c r="L98" s="454">
        <v>50000</v>
      </c>
      <c r="M98" s="454">
        <v>50000</v>
      </c>
      <c r="N98" s="454">
        <v>50000</v>
      </c>
      <c r="O98" s="454">
        <v>450000</v>
      </c>
      <c r="P98" s="454">
        <v>50000</v>
      </c>
      <c r="Q98" s="454">
        <v>50000</v>
      </c>
      <c r="R98" s="454">
        <v>50000</v>
      </c>
      <c r="S98" s="459">
        <v>600000</v>
      </c>
    </row>
    <row r="99" spans="1:19" ht="45">
      <c r="A99" s="444" t="s">
        <v>1216</v>
      </c>
      <c r="B99" s="444" t="s">
        <v>403</v>
      </c>
      <c r="C99" s="444" t="s">
        <v>85</v>
      </c>
      <c r="D99" s="458">
        <v>5000</v>
      </c>
      <c r="E99" s="454">
        <v>5000</v>
      </c>
      <c r="F99" s="454">
        <v>5000</v>
      </c>
      <c r="G99" s="454">
        <v>15000</v>
      </c>
      <c r="H99" s="454">
        <v>5000</v>
      </c>
      <c r="I99" s="454">
        <v>5000</v>
      </c>
      <c r="J99" s="454">
        <v>5000</v>
      </c>
      <c r="K99" s="454">
        <v>30000</v>
      </c>
      <c r="L99" s="454">
        <v>5000</v>
      </c>
      <c r="M99" s="454">
        <v>5000</v>
      </c>
      <c r="N99" s="454">
        <v>5000</v>
      </c>
      <c r="O99" s="454">
        <v>45000</v>
      </c>
      <c r="P99" s="454">
        <v>5000</v>
      </c>
      <c r="Q99" s="454">
        <v>5000</v>
      </c>
      <c r="R99" s="454">
        <v>5000</v>
      </c>
      <c r="S99" s="459">
        <v>60000</v>
      </c>
    </row>
    <row r="100" spans="1:19" ht="45">
      <c r="A100" s="444" t="s">
        <v>1217</v>
      </c>
      <c r="B100" s="444" t="s">
        <v>400</v>
      </c>
      <c r="C100" s="444" t="s">
        <v>900</v>
      </c>
      <c r="D100" s="458"/>
      <c r="E100" s="454"/>
      <c r="F100" s="454"/>
      <c r="G100" s="454">
        <v>0</v>
      </c>
      <c r="H100" s="454"/>
      <c r="I100" s="454"/>
      <c r="J100" s="454"/>
      <c r="K100" s="454">
        <v>0</v>
      </c>
      <c r="L100" s="454"/>
      <c r="M100" s="454"/>
      <c r="N100" s="454"/>
      <c r="O100" s="454">
        <v>0</v>
      </c>
      <c r="P100" s="454"/>
      <c r="Q100" s="454"/>
      <c r="R100" s="454"/>
      <c r="S100" s="459">
        <v>0</v>
      </c>
    </row>
    <row r="101" spans="1:19" ht="45">
      <c r="A101" s="444" t="s">
        <v>1218</v>
      </c>
      <c r="B101" s="444" t="s">
        <v>400</v>
      </c>
      <c r="C101" s="444" t="s">
        <v>902</v>
      </c>
      <c r="D101" s="458"/>
      <c r="E101" s="454"/>
      <c r="F101" s="454"/>
      <c r="G101" s="454">
        <v>0</v>
      </c>
      <c r="H101" s="454"/>
      <c r="I101" s="454"/>
      <c r="J101" s="454"/>
      <c r="K101" s="454">
        <v>0</v>
      </c>
      <c r="L101" s="454"/>
      <c r="M101" s="454"/>
      <c r="N101" s="454"/>
      <c r="O101" s="454">
        <v>0</v>
      </c>
      <c r="P101" s="454"/>
      <c r="Q101" s="454"/>
      <c r="R101" s="454"/>
      <c r="S101" s="459">
        <v>0</v>
      </c>
    </row>
    <row r="102" spans="1:19" ht="45">
      <c r="A102" s="444" t="s">
        <v>1219</v>
      </c>
      <c r="B102" s="444" t="s">
        <v>400</v>
      </c>
      <c r="C102" s="444" t="s">
        <v>901</v>
      </c>
      <c r="D102" s="458"/>
      <c r="E102" s="454"/>
      <c r="F102" s="454"/>
      <c r="G102" s="454">
        <v>0</v>
      </c>
      <c r="H102" s="454"/>
      <c r="I102" s="454"/>
      <c r="J102" s="454"/>
      <c r="K102" s="454">
        <v>0</v>
      </c>
      <c r="L102" s="454"/>
      <c r="M102" s="454"/>
      <c r="N102" s="454"/>
      <c r="O102" s="454">
        <v>0</v>
      </c>
      <c r="P102" s="454"/>
      <c r="Q102" s="454"/>
      <c r="R102" s="454"/>
      <c r="S102" s="459">
        <v>0</v>
      </c>
    </row>
    <row r="103" spans="1:19" ht="45">
      <c r="A103" s="444" t="s">
        <v>313</v>
      </c>
      <c r="B103" s="444" t="s">
        <v>20</v>
      </c>
      <c r="C103" s="444" t="s">
        <v>87</v>
      </c>
      <c r="D103" s="458"/>
      <c r="E103" s="454"/>
      <c r="F103" s="454"/>
      <c r="G103" s="454">
        <v>0</v>
      </c>
      <c r="H103" s="454"/>
      <c r="I103" s="454"/>
      <c r="J103" s="454"/>
      <c r="K103" s="454">
        <v>0</v>
      </c>
      <c r="L103" s="454"/>
      <c r="M103" s="454"/>
      <c r="N103" s="454"/>
      <c r="O103" s="454">
        <v>0</v>
      </c>
      <c r="P103" s="454"/>
      <c r="Q103" s="454"/>
      <c r="R103" s="454"/>
      <c r="S103" s="459">
        <v>0</v>
      </c>
    </row>
    <row r="104" spans="1:19" ht="45">
      <c r="A104" s="444" t="s">
        <v>314</v>
      </c>
      <c r="B104" s="444" t="s">
        <v>20</v>
      </c>
      <c r="C104" s="444" t="s">
        <v>21</v>
      </c>
      <c r="D104" s="458"/>
      <c r="E104" s="454"/>
      <c r="F104" s="454"/>
      <c r="G104" s="454">
        <v>0</v>
      </c>
      <c r="H104" s="454"/>
      <c r="I104" s="454"/>
      <c r="J104" s="454"/>
      <c r="K104" s="454">
        <v>0</v>
      </c>
      <c r="L104" s="454"/>
      <c r="M104" s="454"/>
      <c r="N104" s="454"/>
      <c r="O104" s="454">
        <v>0</v>
      </c>
      <c r="P104" s="454"/>
      <c r="Q104" s="454"/>
      <c r="R104" s="454"/>
      <c r="S104" s="459">
        <v>0</v>
      </c>
    </row>
    <row r="105" spans="1:19" ht="45">
      <c r="A105" s="444" t="s">
        <v>874</v>
      </c>
      <c r="B105" s="444" t="s">
        <v>20</v>
      </c>
      <c r="C105" s="444" t="s">
        <v>869</v>
      </c>
      <c r="D105" s="458"/>
      <c r="E105" s="454"/>
      <c r="F105" s="454"/>
      <c r="G105" s="454">
        <v>0</v>
      </c>
      <c r="H105" s="454"/>
      <c r="I105" s="454"/>
      <c r="J105" s="454"/>
      <c r="K105" s="454">
        <v>0</v>
      </c>
      <c r="L105" s="454"/>
      <c r="M105" s="454"/>
      <c r="N105" s="454"/>
      <c r="O105" s="454">
        <v>0</v>
      </c>
      <c r="P105" s="454"/>
      <c r="Q105" s="454"/>
      <c r="R105" s="454"/>
      <c r="S105" s="459">
        <v>0</v>
      </c>
    </row>
    <row r="106" spans="1:19" ht="30">
      <c r="A106" s="444" t="s">
        <v>443</v>
      </c>
      <c r="B106" s="444" t="s">
        <v>20</v>
      </c>
      <c r="C106" s="444" t="s">
        <v>378</v>
      </c>
      <c r="D106" s="458"/>
      <c r="E106" s="454"/>
      <c r="F106" s="454"/>
      <c r="G106" s="454">
        <v>0</v>
      </c>
      <c r="H106" s="454"/>
      <c r="I106" s="454"/>
      <c r="J106" s="454"/>
      <c r="K106" s="454">
        <v>0</v>
      </c>
      <c r="L106" s="454"/>
      <c r="M106" s="454"/>
      <c r="N106" s="454"/>
      <c r="O106" s="454">
        <v>0</v>
      </c>
      <c r="P106" s="454"/>
      <c r="Q106" s="454"/>
      <c r="R106" s="454"/>
      <c r="S106" s="459">
        <v>0</v>
      </c>
    </row>
    <row r="107" spans="1:19" ht="45">
      <c r="A107" s="444" t="s">
        <v>875</v>
      </c>
      <c r="B107" s="444" t="s">
        <v>94</v>
      </c>
      <c r="C107" s="444" t="s">
        <v>871</v>
      </c>
      <c r="D107" s="458"/>
      <c r="E107" s="454"/>
      <c r="F107" s="454"/>
      <c r="G107" s="454">
        <v>0</v>
      </c>
      <c r="H107" s="454"/>
      <c r="I107" s="454"/>
      <c r="J107" s="454"/>
      <c r="K107" s="454">
        <v>0</v>
      </c>
      <c r="L107" s="454"/>
      <c r="M107" s="454"/>
      <c r="N107" s="454"/>
      <c r="O107" s="454">
        <v>0</v>
      </c>
      <c r="P107" s="454"/>
      <c r="Q107" s="454"/>
      <c r="R107" s="454"/>
      <c r="S107" s="459">
        <v>0</v>
      </c>
    </row>
    <row r="108" spans="1:19" ht="45">
      <c r="A108" s="444" t="s">
        <v>1220</v>
      </c>
      <c r="B108" s="444" t="s">
        <v>94</v>
      </c>
      <c r="C108" s="444" t="s">
        <v>404</v>
      </c>
      <c r="D108" s="458"/>
      <c r="E108" s="454"/>
      <c r="F108" s="454"/>
      <c r="G108" s="454">
        <v>0</v>
      </c>
      <c r="H108" s="454"/>
      <c r="I108" s="454"/>
      <c r="J108" s="454"/>
      <c r="K108" s="454">
        <v>0</v>
      </c>
      <c r="L108" s="454"/>
      <c r="M108" s="454"/>
      <c r="N108" s="454"/>
      <c r="O108" s="454">
        <v>0</v>
      </c>
      <c r="P108" s="454"/>
      <c r="Q108" s="454"/>
      <c r="R108" s="454"/>
      <c r="S108" s="459">
        <v>0</v>
      </c>
    </row>
    <row r="109" spans="1:19" ht="30">
      <c r="A109" s="444" t="s">
        <v>454</v>
      </c>
      <c r="B109" s="444" t="s">
        <v>94</v>
      </c>
      <c r="C109" s="444" t="s">
        <v>378</v>
      </c>
      <c r="D109" s="458"/>
      <c r="E109" s="454"/>
      <c r="F109" s="454"/>
      <c r="G109" s="454">
        <v>0</v>
      </c>
      <c r="H109" s="454"/>
      <c r="I109" s="454"/>
      <c r="J109" s="454"/>
      <c r="K109" s="454">
        <v>0</v>
      </c>
      <c r="L109" s="454"/>
      <c r="M109" s="454"/>
      <c r="N109" s="454"/>
      <c r="O109" s="454">
        <v>0</v>
      </c>
      <c r="P109" s="454"/>
      <c r="Q109" s="454"/>
      <c r="R109" s="454"/>
      <c r="S109" s="459">
        <v>0</v>
      </c>
    </row>
    <row r="110" spans="1:19" ht="30">
      <c r="A110" s="444" t="s">
        <v>769</v>
      </c>
      <c r="B110" s="444" t="s">
        <v>19</v>
      </c>
      <c r="C110" s="444" t="s">
        <v>709</v>
      </c>
      <c r="D110" s="458"/>
      <c r="E110" s="454"/>
      <c r="F110" s="454"/>
      <c r="G110" s="454">
        <v>0</v>
      </c>
      <c r="H110" s="454"/>
      <c r="I110" s="454"/>
      <c r="J110" s="454"/>
      <c r="K110" s="454">
        <v>0</v>
      </c>
      <c r="L110" s="454"/>
      <c r="M110" s="454"/>
      <c r="N110" s="454"/>
      <c r="O110" s="454">
        <v>0</v>
      </c>
      <c r="P110" s="454"/>
      <c r="Q110" s="454"/>
      <c r="R110" s="454"/>
      <c r="S110" s="459">
        <v>0</v>
      </c>
    </row>
    <row r="111" spans="1:19" ht="30">
      <c r="A111" s="444" t="s">
        <v>315</v>
      </c>
      <c r="B111" s="444" t="s">
        <v>19</v>
      </c>
      <c r="C111" s="444" t="s">
        <v>69</v>
      </c>
      <c r="D111" s="458"/>
      <c r="E111" s="454"/>
      <c r="F111" s="454"/>
      <c r="G111" s="454">
        <v>0</v>
      </c>
      <c r="H111" s="454"/>
      <c r="I111" s="454"/>
      <c r="J111" s="454"/>
      <c r="K111" s="454">
        <v>0</v>
      </c>
      <c r="L111" s="454"/>
      <c r="M111" s="454"/>
      <c r="N111" s="454"/>
      <c r="O111" s="454">
        <v>0</v>
      </c>
      <c r="P111" s="454"/>
      <c r="Q111" s="454"/>
      <c r="R111" s="454"/>
      <c r="S111" s="459">
        <v>0</v>
      </c>
    </row>
    <row r="112" spans="1:19" ht="30">
      <c r="A112" s="444" t="s">
        <v>737</v>
      </c>
      <c r="B112" s="444" t="s">
        <v>19</v>
      </c>
      <c r="C112" s="444" t="s">
        <v>705</v>
      </c>
      <c r="D112" s="458"/>
      <c r="E112" s="454"/>
      <c r="F112" s="454"/>
      <c r="G112" s="454">
        <v>0</v>
      </c>
      <c r="H112" s="454"/>
      <c r="I112" s="454"/>
      <c r="J112" s="454"/>
      <c r="K112" s="454">
        <v>0</v>
      </c>
      <c r="L112" s="454"/>
      <c r="M112" s="454"/>
      <c r="N112" s="454"/>
      <c r="O112" s="454">
        <v>0</v>
      </c>
      <c r="P112" s="454"/>
      <c r="Q112" s="454"/>
      <c r="R112" s="454"/>
      <c r="S112" s="459">
        <v>0</v>
      </c>
    </row>
    <row r="113" spans="1:19" ht="30">
      <c r="A113" s="444" t="s">
        <v>1026</v>
      </c>
      <c r="B113" s="444" t="s">
        <v>19</v>
      </c>
      <c r="C113" s="444" t="s">
        <v>981</v>
      </c>
      <c r="D113" s="458"/>
      <c r="E113" s="454"/>
      <c r="F113" s="454"/>
      <c r="G113" s="454">
        <v>0</v>
      </c>
      <c r="H113" s="454"/>
      <c r="I113" s="454"/>
      <c r="J113" s="454"/>
      <c r="K113" s="454">
        <v>0</v>
      </c>
      <c r="L113" s="454"/>
      <c r="M113" s="454"/>
      <c r="N113" s="454"/>
      <c r="O113" s="454">
        <v>0</v>
      </c>
      <c r="P113" s="454"/>
      <c r="Q113" s="454"/>
      <c r="R113" s="454"/>
      <c r="S113" s="459">
        <v>0</v>
      </c>
    </row>
    <row r="114" spans="1:19" ht="30">
      <c r="A114" s="444" t="s">
        <v>1027</v>
      </c>
      <c r="B114" s="444" t="s">
        <v>19</v>
      </c>
      <c r="C114" s="444" t="s">
        <v>982</v>
      </c>
      <c r="D114" s="458"/>
      <c r="E114" s="454"/>
      <c r="F114" s="454"/>
      <c r="G114" s="454">
        <v>0</v>
      </c>
      <c r="H114" s="454"/>
      <c r="I114" s="454"/>
      <c r="J114" s="454"/>
      <c r="K114" s="454">
        <v>0</v>
      </c>
      <c r="L114" s="454"/>
      <c r="M114" s="454"/>
      <c r="N114" s="454"/>
      <c r="O114" s="454">
        <v>0</v>
      </c>
      <c r="P114" s="454"/>
      <c r="Q114" s="454"/>
      <c r="R114" s="454"/>
      <c r="S114" s="459">
        <v>0</v>
      </c>
    </row>
    <row r="115" spans="1:19" ht="30">
      <c r="A115" s="444" t="s">
        <v>316</v>
      </c>
      <c r="B115" s="444" t="s">
        <v>19</v>
      </c>
      <c r="C115" s="444" t="s">
        <v>82</v>
      </c>
      <c r="D115" s="458"/>
      <c r="E115" s="454"/>
      <c r="F115" s="454"/>
      <c r="G115" s="454">
        <v>0</v>
      </c>
      <c r="H115" s="454"/>
      <c r="I115" s="454"/>
      <c r="J115" s="454"/>
      <c r="K115" s="454">
        <v>0</v>
      </c>
      <c r="L115" s="454"/>
      <c r="M115" s="454"/>
      <c r="N115" s="454"/>
      <c r="O115" s="454">
        <v>0</v>
      </c>
      <c r="P115" s="454"/>
      <c r="Q115" s="454"/>
      <c r="R115" s="454"/>
      <c r="S115" s="459">
        <v>0</v>
      </c>
    </row>
    <row r="116" spans="1:19" ht="30">
      <c r="A116" s="444" t="s">
        <v>685</v>
      </c>
      <c r="B116" s="444" t="s">
        <v>19</v>
      </c>
      <c r="C116" s="444" t="s">
        <v>655</v>
      </c>
      <c r="D116" s="458"/>
      <c r="E116" s="454"/>
      <c r="F116" s="454"/>
      <c r="G116" s="454">
        <v>0</v>
      </c>
      <c r="H116" s="454"/>
      <c r="I116" s="454"/>
      <c r="J116" s="454"/>
      <c r="K116" s="454">
        <v>0</v>
      </c>
      <c r="L116" s="454"/>
      <c r="M116" s="454"/>
      <c r="N116" s="454"/>
      <c r="O116" s="454">
        <v>0</v>
      </c>
      <c r="P116" s="454"/>
      <c r="Q116" s="454"/>
      <c r="R116" s="454"/>
      <c r="S116" s="459">
        <v>0</v>
      </c>
    </row>
    <row r="117" spans="1:19" ht="45">
      <c r="A117" s="444" t="s">
        <v>686</v>
      </c>
      <c r="B117" s="444" t="s">
        <v>32</v>
      </c>
      <c r="C117" s="444" t="s">
        <v>627</v>
      </c>
      <c r="D117" s="458"/>
      <c r="E117" s="454"/>
      <c r="F117" s="454"/>
      <c r="G117" s="454">
        <v>0</v>
      </c>
      <c r="H117" s="454"/>
      <c r="I117" s="454"/>
      <c r="J117" s="454"/>
      <c r="K117" s="454">
        <v>0</v>
      </c>
      <c r="L117" s="454"/>
      <c r="M117" s="454"/>
      <c r="N117" s="454"/>
      <c r="O117" s="454">
        <v>0</v>
      </c>
      <c r="P117" s="454"/>
      <c r="Q117" s="454"/>
      <c r="R117" s="454"/>
      <c r="S117" s="459">
        <v>0</v>
      </c>
    </row>
    <row r="118" spans="1:19" ht="30">
      <c r="A118" s="444" t="s">
        <v>453</v>
      </c>
      <c r="B118" s="444" t="s">
        <v>32</v>
      </c>
      <c r="C118" s="444" t="s">
        <v>407</v>
      </c>
      <c r="D118" s="458"/>
      <c r="E118" s="454"/>
      <c r="F118" s="454"/>
      <c r="G118" s="454">
        <v>0</v>
      </c>
      <c r="H118" s="454"/>
      <c r="I118" s="454"/>
      <c r="J118" s="454"/>
      <c r="K118" s="454">
        <v>0</v>
      </c>
      <c r="L118" s="454"/>
      <c r="M118" s="454"/>
      <c r="N118" s="454"/>
      <c r="O118" s="454">
        <v>0</v>
      </c>
      <c r="P118" s="454"/>
      <c r="Q118" s="454"/>
      <c r="R118" s="454"/>
      <c r="S118" s="459">
        <v>0</v>
      </c>
    </row>
    <row r="119" spans="1:19" ht="45">
      <c r="A119" s="444" t="s">
        <v>738</v>
      </c>
      <c r="B119" s="444" t="s">
        <v>32</v>
      </c>
      <c r="C119" s="444" t="s">
        <v>693</v>
      </c>
      <c r="D119" s="458"/>
      <c r="E119" s="454"/>
      <c r="F119" s="454"/>
      <c r="G119" s="454">
        <v>0</v>
      </c>
      <c r="H119" s="454"/>
      <c r="I119" s="454"/>
      <c r="J119" s="454"/>
      <c r="K119" s="454">
        <v>0</v>
      </c>
      <c r="L119" s="454"/>
      <c r="M119" s="454"/>
      <c r="N119" s="454"/>
      <c r="O119" s="454">
        <v>0</v>
      </c>
      <c r="P119" s="454"/>
      <c r="Q119" s="454"/>
      <c r="R119" s="454"/>
      <c r="S119" s="459">
        <v>0</v>
      </c>
    </row>
    <row r="120" spans="1:19" ht="30">
      <c r="A120" s="444" t="s">
        <v>1067</v>
      </c>
      <c r="B120" s="444" t="s">
        <v>32</v>
      </c>
      <c r="C120" s="444" t="s">
        <v>1039</v>
      </c>
      <c r="D120" s="458"/>
      <c r="E120" s="454"/>
      <c r="F120" s="454"/>
      <c r="G120" s="454">
        <v>0</v>
      </c>
      <c r="H120" s="454"/>
      <c r="I120" s="454"/>
      <c r="J120" s="454"/>
      <c r="K120" s="454">
        <v>0</v>
      </c>
      <c r="L120" s="454"/>
      <c r="M120" s="454"/>
      <c r="N120" s="454"/>
      <c r="O120" s="454">
        <v>0</v>
      </c>
      <c r="P120" s="454"/>
      <c r="Q120" s="454"/>
      <c r="R120" s="454"/>
      <c r="S120" s="459">
        <v>0</v>
      </c>
    </row>
    <row r="121" spans="1:19" ht="30">
      <c r="A121" s="444" t="s">
        <v>1068</v>
      </c>
      <c r="B121" s="444" t="s">
        <v>32</v>
      </c>
      <c r="C121" s="444" t="s">
        <v>1042</v>
      </c>
      <c r="D121" s="458"/>
      <c r="E121" s="454"/>
      <c r="F121" s="454"/>
      <c r="G121" s="454">
        <v>0</v>
      </c>
      <c r="H121" s="454"/>
      <c r="I121" s="454"/>
      <c r="J121" s="454"/>
      <c r="K121" s="454">
        <v>0</v>
      </c>
      <c r="L121" s="454"/>
      <c r="M121" s="454"/>
      <c r="N121" s="454"/>
      <c r="O121" s="454">
        <v>0</v>
      </c>
      <c r="P121" s="454"/>
      <c r="Q121" s="454"/>
      <c r="R121" s="454"/>
      <c r="S121" s="459">
        <v>0</v>
      </c>
    </row>
    <row r="122" spans="1:19" ht="30">
      <c r="A122" s="444" t="s">
        <v>887</v>
      </c>
      <c r="B122" s="444" t="s">
        <v>32</v>
      </c>
      <c r="C122" s="444" t="s">
        <v>408</v>
      </c>
      <c r="D122" s="458"/>
      <c r="E122" s="454"/>
      <c r="F122" s="454"/>
      <c r="G122" s="454">
        <v>0</v>
      </c>
      <c r="H122" s="454"/>
      <c r="I122" s="454"/>
      <c r="J122" s="454"/>
      <c r="K122" s="454">
        <v>0</v>
      </c>
      <c r="L122" s="454"/>
      <c r="M122" s="454"/>
      <c r="N122" s="454"/>
      <c r="O122" s="454">
        <v>0</v>
      </c>
      <c r="P122" s="454"/>
      <c r="Q122" s="454"/>
      <c r="R122" s="454"/>
      <c r="S122" s="459">
        <v>0</v>
      </c>
    </row>
    <row r="123" spans="1:19" ht="45">
      <c r="A123" s="444" t="s">
        <v>687</v>
      </c>
      <c r="B123" s="444" t="s">
        <v>32</v>
      </c>
      <c r="C123" s="444" t="s">
        <v>656</v>
      </c>
      <c r="D123" s="458"/>
      <c r="E123" s="454"/>
      <c r="F123" s="454"/>
      <c r="G123" s="454">
        <v>0</v>
      </c>
      <c r="H123" s="454"/>
      <c r="I123" s="454"/>
      <c r="J123" s="454"/>
      <c r="K123" s="454">
        <v>0</v>
      </c>
      <c r="L123" s="454"/>
      <c r="M123" s="454"/>
      <c r="N123" s="454"/>
      <c r="O123" s="454">
        <v>0</v>
      </c>
      <c r="P123" s="454"/>
      <c r="Q123" s="454"/>
      <c r="R123" s="454"/>
      <c r="S123" s="459">
        <v>0</v>
      </c>
    </row>
    <row r="124" spans="1:19" ht="45">
      <c r="A124" s="444" t="s">
        <v>688</v>
      </c>
      <c r="B124" s="444" t="s">
        <v>32</v>
      </c>
      <c r="C124" s="444" t="s">
        <v>629</v>
      </c>
      <c r="D124" s="458"/>
      <c r="E124" s="454"/>
      <c r="F124" s="454"/>
      <c r="G124" s="454">
        <v>0</v>
      </c>
      <c r="H124" s="454"/>
      <c r="I124" s="454"/>
      <c r="J124" s="454"/>
      <c r="K124" s="454">
        <v>0</v>
      </c>
      <c r="L124" s="454"/>
      <c r="M124" s="454"/>
      <c r="N124" s="454"/>
      <c r="O124" s="454">
        <v>0</v>
      </c>
      <c r="P124" s="454"/>
      <c r="Q124" s="454"/>
      <c r="R124" s="454"/>
      <c r="S124" s="459">
        <v>0</v>
      </c>
    </row>
    <row r="125" spans="1:19" ht="30">
      <c r="A125" s="444" t="s">
        <v>465</v>
      </c>
      <c r="B125" s="444" t="s">
        <v>32</v>
      </c>
      <c r="C125" s="444" t="s">
        <v>409</v>
      </c>
      <c r="D125" s="458"/>
      <c r="E125" s="454"/>
      <c r="F125" s="454"/>
      <c r="G125" s="454">
        <v>0</v>
      </c>
      <c r="H125" s="454"/>
      <c r="I125" s="454"/>
      <c r="J125" s="454"/>
      <c r="K125" s="454">
        <v>0</v>
      </c>
      <c r="L125" s="454"/>
      <c r="M125" s="454"/>
      <c r="N125" s="454"/>
      <c r="O125" s="454">
        <v>0</v>
      </c>
      <c r="P125" s="454"/>
      <c r="Q125" s="454"/>
      <c r="R125" s="454"/>
      <c r="S125" s="459">
        <v>0</v>
      </c>
    </row>
    <row r="126" spans="1:19" ht="30">
      <c r="A126" s="444" t="s">
        <v>880</v>
      </c>
      <c r="B126" s="444" t="s">
        <v>32</v>
      </c>
      <c r="C126" s="444" t="s">
        <v>710</v>
      </c>
      <c r="D126" s="458"/>
      <c r="E126" s="454"/>
      <c r="F126" s="454"/>
      <c r="G126" s="454">
        <v>0</v>
      </c>
      <c r="H126" s="454"/>
      <c r="I126" s="454"/>
      <c r="J126" s="454"/>
      <c r="K126" s="454">
        <v>0</v>
      </c>
      <c r="L126" s="454"/>
      <c r="M126" s="454"/>
      <c r="N126" s="454"/>
      <c r="O126" s="454">
        <v>0</v>
      </c>
      <c r="P126" s="454"/>
      <c r="Q126" s="454"/>
      <c r="R126" s="454"/>
      <c r="S126" s="459">
        <v>0</v>
      </c>
    </row>
    <row r="127" spans="1:19" ht="30">
      <c r="A127" s="444" t="s">
        <v>1160</v>
      </c>
      <c r="B127" s="444" t="s">
        <v>32</v>
      </c>
      <c r="C127" s="444" t="s">
        <v>1153</v>
      </c>
      <c r="D127" s="458"/>
      <c r="E127" s="454"/>
      <c r="F127" s="454"/>
      <c r="G127" s="454">
        <v>0</v>
      </c>
      <c r="H127" s="454"/>
      <c r="I127" s="454"/>
      <c r="J127" s="454"/>
      <c r="K127" s="454">
        <v>0</v>
      </c>
      <c r="L127" s="454"/>
      <c r="M127" s="454"/>
      <c r="N127" s="454"/>
      <c r="O127" s="454">
        <v>0</v>
      </c>
      <c r="P127" s="454"/>
      <c r="Q127" s="454"/>
      <c r="R127" s="454"/>
      <c r="S127" s="459">
        <v>0</v>
      </c>
    </row>
    <row r="128" spans="1:19" ht="30">
      <c r="A128" s="444" t="s">
        <v>1161</v>
      </c>
      <c r="B128" s="444" t="s">
        <v>32</v>
      </c>
      <c r="C128" s="444" t="s">
        <v>1154</v>
      </c>
      <c r="D128" s="458"/>
      <c r="E128" s="454"/>
      <c r="F128" s="454"/>
      <c r="G128" s="454">
        <v>0</v>
      </c>
      <c r="H128" s="454"/>
      <c r="I128" s="454"/>
      <c r="J128" s="454"/>
      <c r="K128" s="454">
        <v>0</v>
      </c>
      <c r="L128" s="454"/>
      <c r="M128" s="454"/>
      <c r="N128" s="454"/>
      <c r="O128" s="454">
        <v>0</v>
      </c>
      <c r="P128" s="454"/>
      <c r="Q128" s="454"/>
      <c r="R128" s="454"/>
      <c r="S128" s="459">
        <v>0</v>
      </c>
    </row>
    <row r="129" spans="1:19" ht="30">
      <c r="A129" s="444" t="s">
        <v>466</v>
      </c>
      <c r="B129" s="444" t="s">
        <v>32</v>
      </c>
      <c r="C129" s="444" t="s">
        <v>410</v>
      </c>
      <c r="D129" s="458"/>
      <c r="E129" s="454"/>
      <c r="F129" s="454"/>
      <c r="G129" s="454">
        <v>0</v>
      </c>
      <c r="H129" s="454"/>
      <c r="I129" s="454"/>
      <c r="J129" s="454"/>
      <c r="K129" s="454">
        <v>0</v>
      </c>
      <c r="L129" s="454"/>
      <c r="M129" s="454"/>
      <c r="N129" s="454"/>
      <c r="O129" s="454">
        <v>0</v>
      </c>
      <c r="P129" s="454"/>
      <c r="Q129" s="454"/>
      <c r="R129" s="454"/>
      <c r="S129" s="459">
        <v>0</v>
      </c>
    </row>
    <row r="130" spans="1:19" ht="30">
      <c r="A130" s="444" t="s">
        <v>689</v>
      </c>
      <c r="B130" s="444" t="s">
        <v>32</v>
      </c>
      <c r="C130" s="444" t="s">
        <v>658</v>
      </c>
      <c r="D130" s="458"/>
      <c r="E130" s="454"/>
      <c r="F130" s="454"/>
      <c r="G130" s="454">
        <v>0</v>
      </c>
      <c r="H130" s="454"/>
      <c r="I130" s="454"/>
      <c r="J130" s="454"/>
      <c r="K130" s="454">
        <v>0</v>
      </c>
      <c r="L130" s="454"/>
      <c r="M130" s="454"/>
      <c r="N130" s="454"/>
      <c r="O130" s="454">
        <v>0</v>
      </c>
      <c r="P130" s="454"/>
      <c r="Q130" s="454"/>
      <c r="R130" s="454"/>
      <c r="S130" s="459">
        <v>0</v>
      </c>
    </row>
    <row r="131" spans="1:19" ht="45">
      <c r="A131" s="444" t="s">
        <v>690</v>
      </c>
      <c r="B131" s="444" t="s">
        <v>32</v>
      </c>
      <c r="C131" s="444" t="s">
        <v>628</v>
      </c>
      <c r="D131" s="458"/>
      <c r="E131" s="454"/>
      <c r="F131" s="454"/>
      <c r="G131" s="454">
        <v>0</v>
      </c>
      <c r="H131" s="454"/>
      <c r="I131" s="454"/>
      <c r="J131" s="454"/>
      <c r="K131" s="454">
        <v>0</v>
      </c>
      <c r="L131" s="454"/>
      <c r="M131" s="454"/>
      <c r="N131" s="454"/>
      <c r="O131" s="454">
        <v>0</v>
      </c>
      <c r="P131" s="454"/>
      <c r="Q131" s="454"/>
      <c r="R131" s="454"/>
      <c r="S131" s="459">
        <v>0</v>
      </c>
    </row>
    <row r="132" spans="1:19" ht="30">
      <c r="A132" s="444" t="s">
        <v>455</v>
      </c>
      <c r="B132" s="444" t="s">
        <v>32</v>
      </c>
      <c r="C132" s="444" t="s">
        <v>405</v>
      </c>
      <c r="D132" s="458"/>
      <c r="E132" s="454"/>
      <c r="F132" s="454"/>
      <c r="G132" s="454">
        <v>0</v>
      </c>
      <c r="H132" s="454"/>
      <c r="I132" s="454"/>
      <c r="J132" s="454"/>
      <c r="K132" s="454">
        <v>0</v>
      </c>
      <c r="L132" s="454"/>
      <c r="M132" s="454"/>
      <c r="N132" s="454"/>
      <c r="O132" s="454">
        <v>0</v>
      </c>
      <c r="P132" s="454"/>
      <c r="Q132" s="454"/>
      <c r="R132" s="454"/>
      <c r="S132" s="459">
        <v>0</v>
      </c>
    </row>
    <row r="133" spans="1:19" ht="30">
      <c r="A133" s="444" t="s">
        <v>739</v>
      </c>
      <c r="B133" s="444" t="s">
        <v>32</v>
      </c>
      <c r="C133" s="444" t="s">
        <v>694</v>
      </c>
      <c r="D133" s="458"/>
      <c r="E133" s="454"/>
      <c r="F133" s="454"/>
      <c r="G133" s="454">
        <v>0</v>
      </c>
      <c r="H133" s="454"/>
      <c r="I133" s="454"/>
      <c r="J133" s="454"/>
      <c r="K133" s="454">
        <v>0</v>
      </c>
      <c r="L133" s="454"/>
      <c r="M133" s="454"/>
      <c r="N133" s="454"/>
      <c r="O133" s="454">
        <v>0</v>
      </c>
      <c r="P133" s="454"/>
      <c r="Q133" s="454"/>
      <c r="R133" s="454"/>
      <c r="S133" s="459">
        <v>0</v>
      </c>
    </row>
    <row r="134" spans="1:19" ht="30">
      <c r="A134" s="444" t="s">
        <v>1069</v>
      </c>
      <c r="B134" s="444" t="s">
        <v>32</v>
      </c>
      <c r="C134" s="444" t="s">
        <v>1041</v>
      </c>
      <c r="D134" s="458"/>
      <c r="E134" s="454"/>
      <c r="F134" s="454"/>
      <c r="G134" s="454">
        <v>0</v>
      </c>
      <c r="H134" s="454"/>
      <c r="I134" s="454"/>
      <c r="J134" s="454"/>
      <c r="K134" s="454">
        <v>0</v>
      </c>
      <c r="L134" s="454"/>
      <c r="M134" s="454"/>
      <c r="N134" s="454"/>
      <c r="O134" s="454">
        <v>0</v>
      </c>
      <c r="P134" s="454"/>
      <c r="Q134" s="454"/>
      <c r="R134" s="454"/>
      <c r="S134" s="459">
        <v>0</v>
      </c>
    </row>
    <row r="135" spans="1:19" ht="30">
      <c r="A135" s="444" t="s">
        <v>1070</v>
      </c>
      <c r="B135" s="444" t="s">
        <v>32</v>
      </c>
      <c r="C135" s="444" t="s">
        <v>1044</v>
      </c>
      <c r="D135" s="458"/>
      <c r="E135" s="454"/>
      <c r="F135" s="454"/>
      <c r="G135" s="454">
        <v>0</v>
      </c>
      <c r="H135" s="454"/>
      <c r="I135" s="454"/>
      <c r="J135" s="454"/>
      <c r="K135" s="454">
        <v>0</v>
      </c>
      <c r="L135" s="454"/>
      <c r="M135" s="454"/>
      <c r="N135" s="454"/>
      <c r="O135" s="454">
        <v>0</v>
      </c>
      <c r="P135" s="454"/>
      <c r="Q135" s="454"/>
      <c r="R135" s="454"/>
      <c r="S135" s="459">
        <v>0</v>
      </c>
    </row>
    <row r="136" spans="1:19" ht="30">
      <c r="A136" s="444" t="s">
        <v>461</v>
      </c>
      <c r="B136" s="444" t="s">
        <v>32</v>
      </c>
      <c r="C136" s="444" t="s">
        <v>406</v>
      </c>
      <c r="D136" s="458"/>
      <c r="E136" s="454"/>
      <c r="F136" s="454"/>
      <c r="G136" s="454">
        <v>0</v>
      </c>
      <c r="H136" s="454"/>
      <c r="I136" s="454"/>
      <c r="J136" s="454"/>
      <c r="K136" s="454">
        <v>0</v>
      </c>
      <c r="L136" s="454"/>
      <c r="M136" s="454"/>
      <c r="N136" s="454"/>
      <c r="O136" s="454">
        <v>0</v>
      </c>
      <c r="P136" s="454"/>
      <c r="Q136" s="454"/>
      <c r="R136" s="454"/>
      <c r="S136" s="459">
        <v>0</v>
      </c>
    </row>
    <row r="137" spans="1:19" ht="45">
      <c r="A137" s="444" t="s">
        <v>691</v>
      </c>
      <c r="B137" s="444" t="s">
        <v>32</v>
      </c>
      <c r="C137" s="444" t="s">
        <v>657</v>
      </c>
      <c r="D137" s="458"/>
      <c r="E137" s="454"/>
      <c r="F137" s="454"/>
      <c r="G137" s="454">
        <v>0</v>
      </c>
      <c r="H137" s="454"/>
      <c r="I137" s="454"/>
      <c r="J137" s="454"/>
      <c r="K137" s="454">
        <v>0</v>
      </c>
      <c r="L137" s="454"/>
      <c r="M137" s="454"/>
      <c r="N137" s="454"/>
      <c r="O137" s="454">
        <v>0</v>
      </c>
      <c r="P137" s="454"/>
      <c r="Q137" s="454"/>
      <c r="R137" s="454"/>
      <c r="S137" s="459">
        <v>0</v>
      </c>
    </row>
    <row r="138" spans="1:19" ht="30">
      <c r="A138" s="444" t="s">
        <v>317</v>
      </c>
      <c r="B138" s="444" t="s">
        <v>72</v>
      </c>
      <c r="C138" s="444" t="s">
        <v>73</v>
      </c>
      <c r="D138" s="458">
        <v>12000</v>
      </c>
      <c r="E138" s="454"/>
      <c r="F138" s="454"/>
      <c r="G138" s="454">
        <v>12000</v>
      </c>
      <c r="H138" s="454"/>
      <c r="I138" s="454"/>
      <c r="J138" s="454"/>
      <c r="K138" s="454">
        <v>12000</v>
      </c>
      <c r="L138" s="454"/>
      <c r="M138" s="454"/>
      <c r="N138" s="454"/>
      <c r="O138" s="454">
        <v>12000</v>
      </c>
      <c r="P138" s="454"/>
      <c r="Q138" s="454"/>
      <c r="R138" s="454"/>
      <c r="S138" s="459">
        <v>12000</v>
      </c>
    </row>
    <row r="139" spans="1:19" ht="45">
      <c r="A139" s="444" t="s">
        <v>463</v>
      </c>
      <c r="B139" s="444" t="s">
        <v>72</v>
      </c>
      <c r="C139" s="444" t="s">
        <v>411</v>
      </c>
      <c r="D139" s="458"/>
      <c r="E139" s="454"/>
      <c r="F139" s="454"/>
      <c r="G139" s="454">
        <v>0</v>
      </c>
      <c r="H139" s="454"/>
      <c r="I139" s="454"/>
      <c r="J139" s="454"/>
      <c r="K139" s="454">
        <v>0</v>
      </c>
      <c r="L139" s="454"/>
      <c r="M139" s="454"/>
      <c r="N139" s="454"/>
      <c r="O139" s="454">
        <v>0</v>
      </c>
      <c r="P139" s="454"/>
      <c r="Q139" s="454"/>
      <c r="R139" s="454"/>
      <c r="S139" s="459">
        <v>0</v>
      </c>
    </row>
    <row r="140" spans="1:19" ht="45">
      <c r="A140" s="444" t="s">
        <v>318</v>
      </c>
      <c r="B140" s="444" t="s">
        <v>72</v>
      </c>
      <c r="C140" s="444" t="s">
        <v>74</v>
      </c>
      <c r="D140" s="458"/>
      <c r="E140" s="454"/>
      <c r="F140" s="454"/>
      <c r="G140" s="454">
        <v>0</v>
      </c>
      <c r="H140" s="454"/>
      <c r="I140" s="454"/>
      <c r="J140" s="454"/>
      <c r="K140" s="454">
        <v>0</v>
      </c>
      <c r="L140" s="454"/>
      <c r="M140" s="454"/>
      <c r="N140" s="454"/>
      <c r="O140" s="454">
        <v>0</v>
      </c>
      <c r="P140" s="454"/>
      <c r="Q140" s="454"/>
      <c r="R140" s="454"/>
      <c r="S140" s="459">
        <v>0</v>
      </c>
    </row>
    <row r="141" spans="1:19" ht="60">
      <c r="A141" s="444" t="s">
        <v>319</v>
      </c>
      <c r="B141" s="444" t="s">
        <v>72</v>
      </c>
      <c r="C141" s="444" t="s">
        <v>104</v>
      </c>
      <c r="D141" s="458"/>
      <c r="E141" s="454"/>
      <c r="F141" s="454"/>
      <c r="G141" s="454">
        <v>0</v>
      </c>
      <c r="H141" s="454"/>
      <c r="I141" s="454"/>
      <c r="J141" s="454"/>
      <c r="K141" s="454">
        <v>0</v>
      </c>
      <c r="L141" s="454"/>
      <c r="M141" s="454"/>
      <c r="N141" s="454"/>
      <c r="O141" s="454">
        <v>0</v>
      </c>
      <c r="P141" s="454"/>
      <c r="Q141" s="454"/>
      <c r="R141" s="454"/>
      <c r="S141" s="459">
        <v>0</v>
      </c>
    </row>
    <row r="142" spans="1:19" ht="30">
      <c r="A142" s="444" t="s">
        <v>320</v>
      </c>
      <c r="B142" s="444" t="s">
        <v>72</v>
      </c>
      <c r="C142" s="444" t="s">
        <v>19</v>
      </c>
      <c r="D142" s="458"/>
      <c r="E142" s="454"/>
      <c r="F142" s="454"/>
      <c r="G142" s="454">
        <v>0</v>
      </c>
      <c r="H142" s="454"/>
      <c r="I142" s="454"/>
      <c r="J142" s="454"/>
      <c r="K142" s="454">
        <v>0</v>
      </c>
      <c r="L142" s="454"/>
      <c r="M142" s="454"/>
      <c r="N142" s="454"/>
      <c r="O142" s="454">
        <v>0</v>
      </c>
      <c r="P142" s="454"/>
      <c r="Q142" s="454"/>
      <c r="R142" s="454"/>
      <c r="S142" s="459">
        <v>0</v>
      </c>
    </row>
    <row r="143" spans="1:19" ht="60">
      <c r="A143" s="444" t="s">
        <v>508</v>
      </c>
      <c r="B143" s="444" t="s">
        <v>72</v>
      </c>
      <c r="C143" s="444" t="s">
        <v>493</v>
      </c>
      <c r="D143" s="458"/>
      <c r="E143" s="454"/>
      <c r="F143" s="454"/>
      <c r="G143" s="454">
        <v>0</v>
      </c>
      <c r="H143" s="454"/>
      <c r="I143" s="454">
        <v>12000</v>
      </c>
      <c r="J143" s="454"/>
      <c r="K143" s="454">
        <v>12000</v>
      </c>
      <c r="L143" s="454"/>
      <c r="M143" s="454">
        <v>12000</v>
      </c>
      <c r="N143" s="454"/>
      <c r="O143" s="454">
        <v>24000</v>
      </c>
      <c r="P143" s="454"/>
      <c r="Q143" s="454"/>
      <c r="R143" s="454"/>
      <c r="S143" s="459">
        <v>24000</v>
      </c>
    </row>
    <row r="144" spans="1:19" ht="60">
      <c r="A144" s="444" t="s">
        <v>509</v>
      </c>
      <c r="B144" s="444" t="s">
        <v>72</v>
      </c>
      <c r="C144" s="444" t="s">
        <v>494</v>
      </c>
      <c r="D144" s="458"/>
      <c r="E144" s="454"/>
      <c r="F144" s="454"/>
      <c r="G144" s="454">
        <v>0</v>
      </c>
      <c r="H144" s="454"/>
      <c r="I144" s="454"/>
      <c r="J144" s="454"/>
      <c r="K144" s="454">
        <v>0</v>
      </c>
      <c r="L144" s="454"/>
      <c r="M144" s="454"/>
      <c r="N144" s="454"/>
      <c r="O144" s="454">
        <v>0</v>
      </c>
      <c r="P144" s="454"/>
      <c r="Q144" s="454">
        <v>12000</v>
      </c>
      <c r="R144" s="454"/>
      <c r="S144" s="459">
        <v>12000</v>
      </c>
    </row>
    <row r="145" spans="1:19" ht="45">
      <c r="A145" s="444" t="s">
        <v>462</v>
      </c>
      <c r="B145" s="444" t="s">
        <v>72</v>
      </c>
      <c r="C145" s="444" t="s">
        <v>14</v>
      </c>
      <c r="D145" s="458"/>
      <c r="E145" s="454"/>
      <c r="F145" s="454"/>
      <c r="G145" s="454">
        <v>0</v>
      </c>
      <c r="H145" s="454"/>
      <c r="I145" s="454"/>
      <c r="J145" s="454"/>
      <c r="K145" s="454">
        <v>0</v>
      </c>
      <c r="L145" s="454"/>
      <c r="M145" s="454"/>
      <c r="N145" s="454"/>
      <c r="O145" s="454">
        <v>0</v>
      </c>
      <c r="P145" s="454"/>
      <c r="Q145" s="454"/>
      <c r="R145" s="454"/>
      <c r="S145" s="459">
        <v>0</v>
      </c>
    </row>
    <row r="146" spans="1:19" ht="30">
      <c r="A146" s="444" t="s">
        <v>90</v>
      </c>
      <c r="B146" s="444" t="s">
        <v>90</v>
      </c>
      <c r="C146" s="444" t="s">
        <v>96</v>
      </c>
      <c r="D146" s="458"/>
      <c r="E146" s="454"/>
      <c r="F146" s="454"/>
      <c r="G146" s="454">
        <v>0</v>
      </c>
      <c r="H146" s="454"/>
      <c r="I146" s="454"/>
      <c r="J146" s="454"/>
      <c r="K146" s="454">
        <v>0</v>
      </c>
      <c r="L146" s="454"/>
      <c r="M146" s="454"/>
      <c r="N146" s="454"/>
      <c r="O146" s="454">
        <v>0</v>
      </c>
      <c r="P146" s="454"/>
      <c r="Q146" s="454"/>
      <c r="R146" s="454"/>
      <c r="S146" s="459">
        <v>0</v>
      </c>
    </row>
    <row r="147" spans="1:19" ht="60">
      <c r="A147" s="444" t="s">
        <v>1136</v>
      </c>
      <c r="B147" s="444" t="s">
        <v>1083</v>
      </c>
      <c r="C147" s="444" t="s">
        <v>1084</v>
      </c>
      <c r="D147" s="458"/>
      <c r="E147" s="454"/>
      <c r="F147" s="454"/>
      <c r="G147" s="454">
        <v>0</v>
      </c>
      <c r="H147" s="454"/>
      <c r="I147" s="454"/>
      <c r="J147" s="454"/>
      <c r="K147" s="454">
        <v>0</v>
      </c>
      <c r="L147" s="454"/>
      <c r="M147" s="454"/>
      <c r="N147" s="454"/>
      <c r="O147" s="454">
        <v>0</v>
      </c>
      <c r="P147" s="454"/>
      <c r="Q147" s="454"/>
      <c r="R147" s="454"/>
      <c r="S147" s="459">
        <v>0</v>
      </c>
    </row>
    <row r="148" spans="1:19" ht="75">
      <c r="A148" s="444" t="s">
        <v>1137</v>
      </c>
      <c r="B148" s="444" t="s">
        <v>1083</v>
      </c>
      <c r="C148" s="444" t="s">
        <v>1085</v>
      </c>
      <c r="D148" s="458"/>
      <c r="E148" s="454"/>
      <c r="F148" s="454"/>
      <c r="G148" s="454">
        <v>0</v>
      </c>
      <c r="H148" s="454"/>
      <c r="I148" s="454"/>
      <c r="J148" s="454"/>
      <c r="K148" s="454">
        <v>0</v>
      </c>
      <c r="L148" s="454"/>
      <c r="M148" s="454"/>
      <c r="N148" s="454"/>
      <c r="O148" s="454">
        <v>0</v>
      </c>
      <c r="P148" s="454"/>
      <c r="Q148" s="454"/>
      <c r="R148" s="454"/>
      <c r="S148" s="459">
        <v>0</v>
      </c>
    </row>
    <row r="149" spans="1:19">
      <c r="A149" s="444" t="s">
        <v>790</v>
      </c>
      <c r="B149" s="444" t="s">
        <v>9</v>
      </c>
      <c r="C149" s="444" t="s">
        <v>86</v>
      </c>
      <c r="D149" s="458">
        <v>25000</v>
      </c>
      <c r="E149" s="454">
        <v>5000</v>
      </c>
      <c r="F149" s="454"/>
      <c r="G149" s="454">
        <v>30000</v>
      </c>
      <c r="H149" s="454">
        <v>25000</v>
      </c>
      <c r="I149" s="454">
        <v>5000</v>
      </c>
      <c r="J149" s="454"/>
      <c r="K149" s="454">
        <v>60000</v>
      </c>
      <c r="L149" s="454">
        <v>5000</v>
      </c>
      <c r="M149" s="454">
        <v>25000</v>
      </c>
      <c r="N149" s="454"/>
      <c r="O149" s="454">
        <v>90000</v>
      </c>
      <c r="P149" s="454">
        <v>25000</v>
      </c>
      <c r="Q149" s="454">
        <v>5000</v>
      </c>
      <c r="R149" s="454"/>
      <c r="S149" s="459">
        <v>120000</v>
      </c>
    </row>
    <row r="150" spans="1:19">
      <c r="A150" s="444" t="s">
        <v>888</v>
      </c>
      <c r="B150" s="444" t="s">
        <v>9</v>
      </c>
      <c r="C150" s="444" t="s">
        <v>882</v>
      </c>
      <c r="D150" s="458"/>
      <c r="E150" s="454"/>
      <c r="F150" s="454"/>
      <c r="G150" s="454">
        <v>0</v>
      </c>
      <c r="H150" s="454"/>
      <c r="I150" s="454"/>
      <c r="J150" s="454"/>
      <c r="K150" s="454">
        <v>0</v>
      </c>
      <c r="L150" s="454"/>
      <c r="M150" s="454"/>
      <c r="N150" s="454"/>
      <c r="O150" s="454">
        <v>0</v>
      </c>
      <c r="P150" s="454"/>
      <c r="Q150" s="454"/>
      <c r="R150" s="454"/>
      <c r="S150" s="459">
        <v>0</v>
      </c>
    </row>
    <row r="151" spans="1:19">
      <c r="A151" s="444" t="s">
        <v>791</v>
      </c>
      <c r="B151" s="444" t="s">
        <v>9</v>
      </c>
      <c r="C151" s="444" t="s">
        <v>601</v>
      </c>
      <c r="D151" s="458"/>
      <c r="E151" s="454"/>
      <c r="F151" s="454"/>
      <c r="G151" s="454">
        <v>0</v>
      </c>
      <c r="H151" s="454"/>
      <c r="I151" s="454"/>
      <c r="J151" s="454"/>
      <c r="K151" s="454">
        <v>0</v>
      </c>
      <c r="L151" s="454"/>
      <c r="M151" s="454"/>
      <c r="N151" s="454"/>
      <c r="O151" s="454">
        <v>0</v>
      </c>
      <c r="P151" s="454"/>
      <c r="Q151" s="454"/>
      <c r="R151" s="454"/>
      <c r="S151" s="459">
        <v>0</v>
      </c>
    </row>
    <row r="152" spans="1:19" ht="45">
      <c r="A152" s="444" t="s">
        <v>792</v>
      </c>
      <c r="B152" s="444" t="s">
        <v>8</v>
      </c>
      <c r="C152" s="444" t="s">
        <v>86</v>
      </c>
      <c r="D152" s="458"/>
      <c r="E152" s="454"/>
      <c r="F152" s="454"/>
      <c r="G152" s="454">
        <v>0</v>
      </c>
      <c r="H152" s="454"/>
      <c r="I152" s="454"/>
      <c r="J152" s="454"/>
      <c r="K152" s="454">
        <v>0</v>
      </c>
      <c r="L152" s="454"/>
      <c r="M152" s="454"/>
      <c r="N152" s="454"/>
      <c r="O152" s="454">
        <v>0</v>
      </c>
      <c r="P152" s="454"/>
      <c r="Q152" s="454"/>
      <c r="R152" s="454"/>
      <c r="S152" s="459">
        <v>0</v>
      </c>
    </row>
    <row r="153" spans="1:19" ht="45">
      <c r="A153" s="444" t="s">
        <v>793</v>
      </c>
      <c r="B153" s="444" t="s">
        <v>8</v>
      </c>
      <c r="C153" s="444" t="s">
        <v>601</v>
      </c>
      <c r="D153" s="458"/>
      <c r="E153" s="454"/>
      <c r="F153" s="454"/>
      <c r="G153" s="454">
        <v>0</v>
      </c>
      <c r="H153" s="454"/>
      <c r="I153" s="454"/>
      <c r="J153" s="454"/>
      <c r="K153" s="454">
        <v>0</v>
      </c>
      <c r="L153" s="454"/>
      <c r="M153" s="454"/>
      <c r="N153" s="454"/>
      <c r="O153" s="454">
        <v>0</v>
      </c>
      <c r="P153" s="454"/>
      <c r="Q153" s="454"/>
      <c r="R153" s="454"/>
      <c r="S153" s="459">
        <v>0</v>
      </c>
    </row>
    <row r="154" spans="1:19" ht="45">
      <c r="A154" s="444" t="s">
        <v>1028</v>
      </c>
      <c r="B154" s="444" t="s">
        <v>8</v>
      </c>
      <c r="C154" s="444" t="s">
        <v>1011</v>
      </c>
      <c r="D154" s="458">
        <v>300</v>
      </c>
      <c r="E154" s="454">
        <v>300</v>
      </c>
      <c r="F154" s="454"/>
      <c r="G154" s="454">
        <v>600</v>
      </c>
      <c r="H154" s="454">
        <v>300</v>
      </c>
      <c r="I154" s="454">
        <v>300</v>
      </c>
      <c r="J154" s="454"/>
      <c r="K154" s="454">
        <v>1200</v>
      </c>
      <c r="L154" s="454">
        <v>300</v>
      </c>
      <c r="M154" s="454">
        <v>300</v>
      </c>
      <c r="N154" s="454"/>
      <c r="O154" s="454">
        <v>1800</v>
      </c>
      <c r="P154" s="454">
        <v>300</v>
      </c>
      <c r="Q154" s="454">
        <v>300</v>
      </c>
      <c r="R154" s="454"/>
      <c r="S154" s="459">
        <v>2400</v>
      </c>
    </row>
    <row r="155" spans="1:19" ht="30">
      <c r="A155" s="444" t="s">
        <v>859</v>
      </c>
      <c r="B155" s="444" t="s">
        <v>859</v>
      </c>
      <c r="C155" s="444" t="s">
        <v>96</v>
      </c>
      <c r="D155" s="458"/>
      <c r="E155" s="454"/>
      <c r="F155" s="454"/>
      <c r="G155" s="454">
        <v>0</v>
      </c>
      <c r="H155" s="454"/>
      <c r="I155" s="454"/>
      <c r="J155" s="454"/>
      <c r="K155" s="454">
        <v>0</v>
      </c>
      <c r="L155" s="454"/>
      <c r="M155" s="454"/>
      <c r="N155" s="454"/>
      <c r="O155" s="454">
        <v>0</v>
      </c>
      <c r="P155" s="454"/>
      <c r="Q155" s="454"/>
      <c r="R155" s="454"/>
      <c r="S155" s="459">
        <v>0</v>
      </c>
    </row>
    <row r="156" spans="1:19" ht="45">
      <c r="A156" s="444" t="s">
        <v>1029</v>
      </c>
      <c r="B156" s="444" t="s">
        <v>412</v>
      </c>
      <c r="C156" s="444" t="s">
        <v>989</v>
      </c>
      <c r="D156" s="458"/>
      <c r="E156" s="454"/>
      <c r="F156" s="454"/>
      <c r="G156" s="454">
        <v>0</v>
      </c>
      <c r="H156" s="454"/>
      <c r="I156" s="454"/>
      <c r="J156" s="454"/>
      <c r="K156" s="454">
        <v>0</v>
      </c>
      <c r="L156" s="454"/>
      <c r="M156" s="454"/>
      <c r="N156" s="454"/>
      <c r="O156" s="454">
        <v>0</v>
      </c>
      <c r="P156" s="454"/>
      <c r="Q156" s="454"/>
      <c r="R156" s="454"/>
      <c r="S156" s="459">
        <v>0</v>
      </c>
    </row>
    <row r="157" spans="1:19" ht="45">
      <c r="A157" s="444" t="s">
        <v>1030</v>
      </c>
      <c r="B157" s="444" t="s">
        <v>412</v>
      </c>
      <c r="C157" s="444" t="s">
        <v>961</v>
      </c>
      <c r="D157" s="458"/>
      <c r="E157" s="454"/>
      <c r="F157" s="454"/>
      <c r="G157" s="454">
        <v>0</v>
      </c>
      <c r="H157" s="454"/>
      <c r="I157" s="454"/>
      <c r="J157" s="454"/>
      <c r="K157" s="454">
        <v>0</v>
      </c>
      <c r="L157" s="454"/>
      <c r="M157" s="454"/>
      <c r="N157" s="454"/>
      <c r="O157" s="454">
        <v>0</v>
      </c>
      <c r="P157" s="454"/>
      <c r="Q157" s="454"/>
      <c r="R157" s="454"/>
      <c r="S157" s="459">
        <v>0</v>
      </c>
    </row>
    <row r="158" spans="1:19" ht="30">
      <c r="A158" s="444" t="s">
        <v>437</v>
      </c>
      <c r="B158" s="444" t="s">
        <v>37</v>
      </c>
      <c r="C158" s="444" t="s">
        <v>419</v>
      </c>
      <c r="D158" s="458"/>
      <c r="E158" s="454"/>
      <c r="F158" s="454"/>
      <c r="G158" s="454">
        <v>0</v>
      </c>
      <c r="H158" s="454"/>
      <c r="I158" s="454"/>
      <c r="J158" s="454"/>
      <c r="K158" s="454">
        <v>0</v>
      </c>
      <c r="L158" s="454"/>
      <c r="M158" s="454"/>
      <c r="N158" s="454"/>
      <c r="O158" s="454">
        <v>0</v>
      </c>
      <c r="P158" s="454"/>
      <c r="Q158" s="454"/>
      <c r="R158" s="454"/>
      <c r="S158" s="459">
        <v>0</v>
      </c>
    </row>
    <row r="159" spans="1:19" ht="30">
      <c r="A159" s="444" t="s">
        <v>439</v>
      </c>
      <c r="B159" s="444" t="s">
        <v>37</v>
      </c>
      <c r="C159" s="444" t="s">
        <v>420</v>
      </c>
      <c r="D159" s="458"/>
      <c r="E159" s="454"/>
      <c r="F159" s="454"/>
      <c r="G159" s="454">
        <v>0</v>
      </c>
      <c r="H159" s="454"/>
      <c r="I159" s="454"/>
      <c r="J159" s="454"/>
      <c r="K159" s="454">
        <v>0</v>
      </c>
      <c r="L159" s="454"/>
      <c r="M159" s="454"/>
      <c r="N159" s="454"/>
      <c r="O159" s="454">
        <v>0</v>
      </c>
      <c r="P159" s="454"/>
      <c r="Q159" s="454"/>
      <c r="R159" s="454"/>
      <c r="S159" s="459">
        <v>0</v>
      </c>
    </row>
    <row r="160" spans="1:19" ht="30">
      <c r="A160" s="444" t="s">
        <v>448</v>
      </c>
      <c r="B160" s="444" t="s">
        <v>37</v>
      </c>
      <c r="C160" s="444" t="s">
        <v>422</v>
      </c>
      <c r="D160" s="458"/>
      <c r="E160" s="454"/>
      <c r="F160" s="454"/>
      <c r="G160" s="454">
        <v>0</v>
      </c>
      <c r="H160" s="454"/>
      <c r="I160" s="454"/>
      <c r="J160" s="454"/>
      <c r="K160" s="454">
        <v>0</v>
      </c>
      <c r="L160" s="454"/>
      <c r="M160" s="454"/>
      <c r="N160" s="454"/>
      <c r="O160" s="454">
        <v>0</v>
      </c>
      <c r="P160" s="454">
        <v>1000</v>
      </c>
      <c r="Q160" s="454"/>
      <c r="R160" s="454"/>
      <c r="S160" s="459">
        <v>1000</v>
      </c>
    </row>
    <row r="161" spans="1:19" ht="30">
      <c r="A161" s="444" t="s">
        <v>438</v>
      </c>
      <c r="B161" s="444" t="s">
        <v>37</v>
      </c>
      <c r="C161" s="444" t="s">
        <v>424</v>
      </c>
      <c r="D161" s="458"/>
      <c r="E161" s="454">
        <v>20000</v>
      </c>
      <c r="F161" s="454"/>
      <c r="G161" s="454">
        <v>20000</v>
      </c>
      <c r="H161" s="454"/>
      <c r="I161" s="454">
        <v>20000</v>
      </c>
      <c r="J161" s="454"/>
      <c r="K161" s="454">
        <v>40000</v>
      </c>
      <c r="L161" s="454"/>
      <c r="M161" s="454">
        <v>20000</v>
      </c>
      <c r="N161" s="454"/>
      <c r="O161" s="454">
        <v>60000</v>
      </c>
      <c r="P161" s="454"/>
      <c r="Q161" s="454">
        <v>20000</v>
      </c>
      <c r="R161" s="454"/>
      <c r="S161" s="459">
        <v>80000</v>
      </c>
    </row>
    <row r="162" spans="1:19">
      <c r="A162" s="444" t="s">
        <v>441</v>
      </c>
      <c r="B162" s="444" t="s">
        <v>37</v>
      </c>
      <c r="C162" s="444" t="s">
        <v>378</v>
      </c>
      <c r="D162" s="458"/>
      <c r="E162" s="454"/>
      <c r="F162" s="454"/>
      <c r="G162" s="454">
        <v>0</v>
      </c>
      <c r="H162" s="454"/>
      <c r="I162" s="454"/>
      <c r="J162" s="454"/>
      <c r="K162" s="454">
        <v>0</v>
      </c>
      <c r="L162" s="454"/>
      <c r="M162" s="454"/>
      <c r="N162" s="454"/>
      <c r="O162" s="454">
        <v>0</v>
      </c>
      <c r="P162" s="454"/>
      <c r="Q162" s="454"/>
      <c r="R162" s="454"/>
      <c r="S162" s="459">
        <v>0</v>
      </c>
    </row>
    <row r="163" spans="1:19" ht="30">
      <c r="A163" s="444" t="s">
        <v>440</v>
      </c>
      <c r="B163" s="444" t="s">
        <v>37</v>
      </c>
      <c r="C163" s="444" t="s">
        <v>423</v>
      </c>
      <c r="D163" s="458"/>
      <c r="E163" s="454"/>
      <c r="F163" s="454"/>
      <c r="G163" s="454">
        <v>0</v>
      </c>
      <c r="H163" s="454"/>
      <c r="I163" s="454"/>
      <c r="J163" s="454"/>
      <c r="K163" s="454">
        <v>0</v>
      </c>
      <c r="L163" s="454"/>
      <c r="M163" s="454"/>
      <c r="N163" s="454"/>
      <c r="O163" s="454">
        <v>0</v>
      </c>
      <c r="P163" s="454"/>
      <c r="Q163" s="454"/>
      <c r="R163" s="454"/>
      <c r="S163" s="459">
        <v>0</v>
      </c>
    </row>
    <row r="164" spans="1:19" ht="45">
      <c r="A164" s="444" t="s">
        <v>527</v>
      </c>
      <c r="B164" s="444" t="s">
        <v>37</v>
      </c>
      <c r="C164" s="444" t="s">
        <v>415</v>
      </c>
      <c r="D164" s="458"/>
      <c r="E164" s="454"/>
      <c r="F164" s="454"/>
      <c r="G164" s="454">
        <v>0</v>
      </c>
      <c r="H164" s="454"/>
      <c r="I164" s="454"/>
      <c r="J164" s="454"/>
      <c r="K164" s="454">
        <v>0</v>
      </c>
      <c r="L164" s="454"/>
      <c r="M164" s="454"/>
      <c r="N164" s="454"/>
      <c r="O164" s="454">
        <v>0</v>
      </c>
      <c r="P164" s="454"/>
      <c r="Q164" s="454"/>
      <c r="R164" s="454"/>
      <c r="S164" s="459">
        <v>0</v>
      </c>
    </row>
    <row r="165" spans="1:19" ht="30">
      <c r="A165" s="444" t="s">
        <v>449</v>
      </c>
      <c r="B165" s="444" t="s">
        <v>37</v>
      </c>
      <c r="C165" s="444" t="s">
        <v>421</v>
      </c>
      <c r="D165" s="458"/>
      <c r="E165" s="454"/>
      <c r="F165" s="454"/>
      <c r="G165" s="454">
        <v>0</v>
      </c>
      <c r="H165" s="454"/>
      <c r="I165" s="454"/>
      <c r="J165" s="454"/>
      <c r="K165" s="454">
        <v>0</v>
      </c>
      <c r="L165" s="454"/>
      <c r="M165" s="454"/>
      <c r="N165" s="454"/>
      <c r="O165" s="454">
        <v>0</v>
      </c>
      <c r="P165" s="454"/>
      <c r="Q165" s="454"/>
      <c r="R165" s="454"/>
      <c r="S165" s="459">
        <v>0</v>
      </c>
    </row>
    <row r="166" spans="1:19" ht="45">
      <c r="A166" s="444" t="s">
        <v>450</v>
      </c>
      <c r="B166" s="444" t="s">
        <v>37</v>
      </c>
      <c r="C166" s="444" t="s">
        <v>425</v>
      </c>
      <c r="D166" s="458"/>
      <c r="E166" s="454"/>
      <c r="F166" s="454"/>
      <c r="G166" s="454">
        <v>0</v>
      </c>
      <c r="H166" s="454"/>
      <c r="I166" s="454"/>
      <c r="J166" s="454"/>
      <c r="K166" s="454">
        <v>0</v>
      </c>
      <c r="L166" s="454"/>
      <c r="M166" s="454"/>
      <c r="N166" s="454"/>
      <c r="O166" s="454">
        <v>0</v>
      </c>
      <c r="P166" s="454"/>
      <c r="Q166" s="454"/>
      <c r="R166" s="454"/>
      <c r="S166" s="459">
        <v>0</v>
      </c>
    </row>
    <row r="167" spans="1:19" ht="30">
      <c r="A167" s="444" t="s">
        <v>321</v>
      </c>
      <c r="B167" s="444" t="s">
        <v>38</v>
      </c>
      <c r="C167" s="444" t="s">
        <v>39</v>
      </c>
      <c r="D167" s="458"/>
      <c r="E167" s="454"/>
      <c r="F167" s="454"/>
      <c r="G167" s="454">
        <v>0</v>
      </c>
      <c r="H167" s="454"/>
      <c r="I167" s="454"/>
      <c r="J167" s="454"/>
      <c r="K167" s="454">
        <v>0</v>
      </c>
      <c r="L167" s="454"/>
      <c r="M167" s="454"/>
      <c r="N167" s="454"/>
      <c r="O167" s="454">
        <v>0</v>
      </c>
      <c r="P167" s="454"/>
      <c r="Q167" s="454"/>
      <c r="R167" s="454"/>
      <c r="S167" s="459">
        <v>0</v>
      </c>
    </row>
    <row r="168" spans="1:19">
      <c r="A168" s="444" t="s">
        <v>322</v>
      </c>
      <c r="B168" s="444" t="s">
        <v>38</v>
      </c>
      <c r="C168" s="444" t="s">
        <v>41</v>
      </c>
      <c r="D168" s="458"/>
      <c r="E168" s="454"/>
      <c r="F168" s="454"/>
      <c r="G168" s="454">
        <v>0</v>
      </c>
      <c r="H168" s="454"/>
      <c r="I168" s="454"/>
      <c r="J168" s="454"/>
      <c r="K168" s="454">
        <v>0</v>
      </c>
      <c r="L168" s="454"/>
      <c r="M168" s="454"/>
      <c r="N168" s="454"/>
      <c r="O168" s="454">
        <v>0</v>
      </c>
      <c r="P168" s="454"/>
      <c r="Q168" s="454"/>
      <c r="R168" s="454"/>
      <c r="S168" s="459">
        <v>0</v>
      </c>
    </row>
    <row r="169" spans="1:19" ht="30">
      <c r="A169" s="444" t="s">
        <v>323</v>
      </c>
      <c r="B169" s="444" t="s">
        <v>38</v>
      </c>
      <c r="C169" s="444" t="s">
        <v>40</v>
      </c>
      <c r="D169" s="458"/>
      <c r="E169" s="454"/>
      <c r="F169" s="454"/>
      <c r="G169" s="454">
        <v>0</v>
      </c>
      <c r="H169" s="454"/>
      <c r="I169" s="454"/>
      <c r="J169" s="454"/>
      <c r="K169" s="454">
        <v>0</v>
      </c>
      <c r="L169" s="454"/>
      <c r="M169" s="454"/>
      <c r="N169" s="454"/>
      <c r="O169" s="454">
        <v>0</v>
      </c>
      <c r="P169" s="454"/>
      <c r="Q169" s="454"/>
      <c r="R169" s="454"/>
      <c r="S169" s="459">
        <v>0</v>
      </c>
    </row>
    <row r="170" spans="1:19" ht="30">
      <c r="A170" s="444" t="s">
        <v>451</v>
      </c>
      <c r="B170" s="444" t="s">
        <v>38</v>
      </c>
      <c r="C170" s="444" t="s">
        <v>426</v>
      </c>
      <c r="D170" s="458"/>
      <c r="E170" s="454"/>
      <c r="F170" s="454"/>
      <c r="G170" s="454">
        <v>0</v>
      </c>
      <c r="H170" s="454"/>
      <c r="I170" s="454"/>
      <c r="J170" s="454"/>
      <c r="K170" s="454">
        <v>0</v>
      </c>
      <c r="L170" s="454"/>
      <c r="M170" s="454"/>
      <c r="N170" s="454"/>
      <c r="O170" s="454">
        <v>0</v>
      </c>
      <c r="P170" s="454"/>
      <c r="Q170" s="454"/>
      <c r="R170" s="454"/>
      <c r="S170" s="459">
        <v>0</v>
      </c>
    </row>
    <row r="171" spans="1:19">
      <c r="A171" s="444" t="s">
        <v>1089</v>
      </c>
      <c r="B171" s="444" t="s">
        <v>1089</v>
      </c>
      <c r="C171" s="444" t="s">
        <v>96</v>
      </c>
      <c r="D171" s="458"/>
      <c r="E171" s="454"/>
      <c r="F171" s="454"/>
      <c r="G171" s="454">
        <v>0</v>
      </c>
      <c r="H171" s="454"/>
      <c r="I171" s="454"/>
      <c r="J171" s="454"/>
      <c r="K171" s="454">
        <v>0</v>
      </c>
      <c r="L171" s="454"/>
      <c r="M171" s="454"/>
      <c r="N171" s="454"/>
      <c r="O171" s="454">
        <v>0</v>
      </c>
      <c r="P171" s="454"/>
      <c r="Q171" s="454"/>
      <c r="R171" s="454"/>
      <c r="S171" s="459">
        <v>0</v>
      </c>
    </row>
    <row r="172" spans="1:19" ht="30">
      <c r="A172" s="444" t="s">
        <v>1221</v>
      </c>
      <c r="B172" s="444" t="s">
        <v>43</v>
      </c>
      <c r="C172" s="444" t="s">
        <v>634</v>
      </c>
      <c r="D172" s="458"/>
      <c r="E172" s="454"/>
      <c r="F172" s="454"/>
      <c r="G172" s="454">
        <v>0</v>
      </c>
      <c r="H172" s="454"/>
      <c r="I172" s="454"/>
      <c r="J172" s="454"/>
      <c r="K172" s="454">
        <v>0</v>
      </c>
      <c r="L172" s="454"/>
      <c r="M172" s="454"/>
      <c r="N172" s="454"/>
      <c r="O172" s="454">
        <v>0</v>
      </c>
      <c r="P172" s="454"/>
      <c r="Q172" s="454"/>
      <c r="R172" s="454"/>
      <c r="S172" s="459">
        <v>0</v>
      </c>
    </row>
    <row r="173" spans="1:19" ht="30">
      <c r="A173" s="444" t="s">
        <v>1222</v>
      </c>
      <c r="B173" s="444" t="s">
        <v>43</v>
      </c>
      <c r="C173" s="444" t="s">
        <v>599</v>
      </c>
      <c r="D173" s="458"/>
      <c r="E173" s="454"/>
      <c r="F173" s="454"/>
      <c r="G173" s="454">
        <v>0</v>
      </c>
      <c r="H173" s="454"/>
      <c r="I173" s="454"/>
      <c r="J173" s="454"/>
      <c r="K173" s="454">
        <v>0</v>
      </c>
      <c r="L173" s="454"/>
      <c r="M173" s="454"/>
      <c r="N173" s="454"/>
      <c r="O173" s="454">
        <v>0</v>
      </c>
      <c r="P173" s="454"/>
      <c r="Q173" s="454"/>
      <c r="R173" s="454"/>
      <c r="S173" s="459">
        <v>0</v>
      </c>
    </row>
    <row r="174" spans="1:19" ht="30">
      <c r="A174" s="444" t="s">
        <v>1223</v>
      </c>
      <c r="B174" s="444" t="s">
        <v>43</v>
      </c>
      <c r="C174" s="444" t="s">
        <v>700</v>
      </c>
      <c r="D174" s="458"/>
      <c r="E174" s="454"/>
      <c r="F174" s="454"/>
      <c r="G174" s="454">
        <v>0</v>
      </c>
      <c r="H174" s="454"/>
      <c r="I174" s="454"/>
      <c r="J174" s="454"/>
      <c r="K174" s="454">
        <v>0</v>
      </c>
      <c r="L174" s="454"/>
      <c r="M174" s="454"/>
      <c r="N174" s="454"/>
      <c r="O174" s="454">
        <v>0</v>
      </c>
      <c r="P174" s="454"/>
      <c r="Q174" s="454"/>
      <c r="R174" s="454"/>
      <c r="S174" s="459">
        <v>0</v>
      </c>
    </row>
    <row r="175" spans="1:19" ht="30">
      <c r="A175" s="444" t="s">
        <v>1224</v>
      </c>
      <c r="B175" s="444" t="s">
        <v>43</v>
      </c>
      <c r="C175" s="444" t="s">
        <v>975</v>
      </c>
      <c r="D175" s="458"/>
      <c r="E175" s="454"/>
      <c r="F175" s="454"/>
      <c r="G175" s="454">
        <v>0</v>
      </c>
      <c r="H175" s="454"/>
      <c r="I175" s="454"/>
      <c r="J175" s="454"/>
      <c r="K175" s="454">
        <v>0</v>
      </c>
      <c r="L175" s="454"/>
      <c r="M175" s="454"/>
      <c r="N175" s="454"/>
      <c r="O175" s="454">
        <v>0</v>
      </c>
      <c r="P175" s="454"/>
      <c r="Q175" s="454"/>
      <c r="R175" s="454"/>
      <c r="S175" s="459">
        <v>0</v>
      </c>
    </row>
    <row r="176" spans="1:19" ht="30">
      <c r="A176" s="444" t="s">
        <v>1225</v>
      </c>
      <c r="B176" s="444" t="s">
        <v>43</v>
      </c>
      <c r="C176" s="444" t="s">
        <v>977</v>
      </c>
      <c r="D176" s="458"/>
      <c r="E176" s="454"/>
      <c r="F176" s="454"/>
      <c r="G176" s="454">
        <v>0</v>
      </c>
      <c r="H176" s="454"/>
      <c r="I176" s="454"/>
      <c r="J176" s="454"/>
      <c r="K176" s="454">
        <v>0</v>
      </c>
      <c r="L176" s="454"/>
      <c r="M176" s="454"/>
      <c r="N176" s="454"/>
      <c r="O176" s="454">
        <v>0</v>
      </c>
      <c r="P176" s="454"/>
      <c r="Q176" s="454"/>
      <c r="R176" s="454"/>
      <c r="S176" s="459">
        <v>0</v>
      </c>
    </row>
    <row r="177" spans="1:19" ht="30">
      <c r="A177" s="444" t="s">
        <v>1226</v>
      </c>
      <c r="B177" s="444" t="s">
        <v>43</v>
      </c>
      <c r="C177" s="444" t="s">
        <v>600</v>
      </c>
      <c r="D177" s="458"/>
      <c r="E177" s="454"/>
      <c r="F177" s="454"/>
      <c r="G177" s="454">
        <v>0</v>
      </c>
      <c r="H177" s="454"/>
      <c r="I177" s="454"/>
      <c r="J177" s="454"/>
      <c r="K177" s="454">
        <v>0</v>
      </c>
      <c r="L177" s="454"/>
      <c r="M177" s="454"/>
      <c r="N177" s="454"/>
      <c r="O177" s="454">
        <v>0</v>
      </c>
      <c r="P177" s="454"/>
      <c r="Q177" s="454"/>
      <c r="R177" s="454"/>
      <c r="S177" s="459">
        <v>0</v>
      </c>
    </row>
    <row r="178" spans="1:19" ht="30">
      <c r="A178" s="444" t="s">
        <v>1227</v>
      </c>
      <c r="B178" s="444" t="s">
        <v>43</v>
      </c>
      <c r="C178" s="444" t="s">
        <v>761</v>
      </c>
      <c r="D178" s="458"/>
      <c r="E178" s="454"/>
      <c r="F178" s="454"/>
      <c r="G178" s="454">
        <v>0</v>
      </c>
      <c r="H178" s="454"/>
      <c r="I178" s="454"/>
      <c r="J178" s="454"/>
      <c r="K178" s="454">
        <v>0</v>
      </c>
      <c r="L178" s="454"/>
      <c r="M178" s="454"/>
      <c r="N178" s="454"/>
      <c r="O178" s="454">
        <v>0</v>
      </c>
      <c r="P178" s="454"/>
      <c r="Q178" s="454"/>
      <c r="R178" s="454"/>
      <c r="S178" s="459">
        <v>0</v>
      </c>
    </row>
    <row r="179" spans="1:19" ht="30">
      <c r="A179" s="444" t="s">
        <v>933</v>
      </c>
      <c r="B179" s="444" t="s">
        <v>53</v>
      </c>
      <c r="C179" s="444" t="s">
        <v>630</v>
      </c>
      <c r="D179" s="458"/>
      <c r="E179" s="454"/>
      <c r="F179" s="454"/>
      <c r="G179" s="454">
        <v>0</v>
      </c>
      <c r="H179" s="454"/>
      <c r="I179" s="454"/>
      <c r="J179" s="454"/>
      <c r="K179" s="454">
        <v>0</v>
      </c>
      <c r="L179" s="454"/>
      <c r="M179" s="454"/>
      <c r="N179" s="454"/>
      <c r="O179" s="454">
        <v>0</v>
      </c>
      <c r="P179" s="454"/>
      <c r="Q179" s="454"/>
      <c r="R179" s="454"/>
      <c r="S179" s="459">
        <v>0</v>
      </c>
    </row>
    <row r="180" spans="1:19">
      <c r="A180" s="444" t="s">
        <v>934</v>
      </c>
      <c r="B180" s="444" t="s">
        <v>53</v>
      </c>
      <c r="C180" s="444" t="s">
        <v>70</v>
      </c>
      <c r="D180" s="458"/>
      <c r="E180" s="454"/>
      <c r="F180" s="454"/>
      <c r="G180" s="454">
        <v>0</v>
      </c>
      <c r="H180" s="454"/>
      <c r="I180" s="454"/>
      <c r="J180" s="454"/>
      <c r="K180" s="454">
        <v>0</v>
      </c>
      <c r="L180" s="454"/>
      <c r="M180" s="454"/>
      <c r="N180" s="454"/>
      <c r="O180" s="454">
        <v>0</v>
      </c>
      <c r="P180" s="454"/>
      <c r="Q180" s="454"/>
      <c r="R180" s="454"/>
      <c r="S180" s="459">
        <v>0</v>
      </c>
    </row>
    <row r="181" spans="1:19">
      <c r="A181" s="444" t="s">
        <v>935</v>
      </c>
      <c r="B181" s="444" t="s">
        <v>53</v>
      </c>
      <c r="C181" s="444" t="s">
        <v>714</v>
      </c>
      <c r="D181" s="458"/>
      <c r="E181" s="454"/>
      <c r="F181" s="454"/>
      <c r="G181" s="454">
        <v>0</v>
      </c>
      <c r="H181" s="454"/>
      <c r="I181" s="454"/>
      <c r="J181" s="454"/>
      <c r="K181" s="454">
        <v>0</v>
      </c>
      <c r="L181" s="454"/>
      <c r="M181" s="454"/>
      <c r="N181" s="454"/>
      <c r="O181" s="454">
        <v>0</v>
      </c>
      <c r="P181" s="454"/>
      <c r="Q181" s="454"/>
      <c r="R181" s="454"/>
      <c r="S181" s="459">
        <v>0</v>
      </c>
    </row>
    <row r="182" spans="1:19">
      <c r="A182" s="444" t="s">
        <v>1031</v>
      </c>
      <c r="B182" s="444" t="s">
        <v>53</v>
      </c>
      <c r="C182" s="444" t="s">
        <v>957</v>
      </c>
      <c r="D182" s="458"/>
      <c r="E182" s="454"/>
      <c r="F182" s="454"/>
      <c r="G182" s="454">
        <v>0</v>
      </c>
      <c r="H182" s="454"/>
      <c r="I182" s="454"/>
      <c r="J182" s="454"/>
      <c r="K182" s="454">
        <v>0</v>
      </c>
      <c r="L182" s="454"/>
      <c r="M182" s="454"/>
      <c r="N182" s="454"/>
      <c r="O182" s="454">
        <v>0</v>
      </c>
      <c r="P182" s="454"/>
      <c r="Q182" s="454"/>
      <c r="R182" s="454"/>
      <c r="S182" s="459">
        <v>0</v>
      </c>
    </row>
    <row r="183" spans="1:19">
      <c r="A183" s="444" t="s">
        <v>1032</v>
      </c>
      <c r="B183" s="444" t="s">
        <v>53</v>
      </c>
      <c r="C183" s="444" t="s">
        <v>958</v>
      </c>
      <c r="D183" s="458"/>
      <c r="E183" s="454"/>
      <c r="F183" s="454"/>
      <c r="G183" s="454">
        <v>0</v>
      </c>
      <c r="H183" s="454"/>
      <c r="I183" s="454"/>
      <c r="J183" s="454"/>
      <c r="K183" s="454">
        <v>0</v>
      </c>
      <c r="L183" s="454"/>
      <c r="M183" s="454"/>
      <c r="N183" s="454"/>
      <c r="O183" s="454">
        <v>0</v>
      </c>
      <c r="P183" s="454"/>
      <c r="Q183" s="454"/>
      <c r="R183" s="454"/>
      <c r="S183" s="459">
        <v>0</v>
      </c>
    </row>
    <row r="184" spans="1:19">
      <c r="A184" s="444" t="s">
        <v>936</v>
      </c>
      <c r="B184" s="444" t="s">
        <v>53</v>
      </c>
      <c r="C184" s="444" t="s">
        <v>83</v>
      </c>
      <c r="D184" s="458"/>
      <c r="E184" s="454"/>
      <c r="F184" s="454"/>
      <c r="G184" s="454">
        <v>0</v>
      </c>
      <c r="H184" s="454"/>
      <c r="I184" s="454"/>
      <c r="J184" s="454"/>
      <c r="K184" s="454">
        <v>0</v>
      </c>
      <c r="L184" s="454"/>
      <c r="M184" s="454"/>
      <c r="N184" s="454"/>
      <c r="O184" s="454">
        <v>0</v>
      </c>
      <c r="P184" s="454"/>
      <c r="Q184" s="454"/>
      <c r="R184" s="454"/>
      <c r="S184" s="459">
        <v>0</v>
      </c>
    </row>
    <row r="185" spans="1:19">
      <c r="A185" s="444" t="s">
        <v>937</v>
      </c>
      <c r="B185" s="444" t="s">
        <v>53</v>
      </c>
      <c r="C185" s="444" t="s">
        <v>662</v>
      </c>
      <c r="D185" s="458"/>
      <c r="E185" s="454"/>
      <c r="F185" s="454"/>
      <c r="G185" s="454">
        <v>0</v>
      </c>
      <c r="H185" s="454"/>
      <c r="I185" s="454"/>
      <c r="J185" s="454"/>
      <c r="K185" s="454">
        <v>0</v>
      </c>
      <c r="L185" s="454"/>
      <c r="M185" s="454"/>
      <c r="N185" s="454"/>
      <c r="O185" s="454">
        <v>0</v>
      </c>
      <c r="P185" s="454"/>
      <c r="Q185" s="454"/>
      <c r="R185" s="454"/>
      <c r="S185" s="459">
        <v>0</v>
      </c>
    </row>
    <row r="186" spans="1:19" ht="30">
      <c r="A186" s="444" t="s">
        <v>1033</v>
      </c>
      <c r="B186" s="444" t="s">
        <v>53</v>
      </c>
      <c r="C186" s="444" t="s">
        <v>1014</v>
      </c>
      <c r="D186" s="458"/>
      <c r="E186" s="454"/>
      <c r="F186" s="454"/>
      <c r="G186" s="454">
        <v>0</v>
      </c>
      <c r="H186" s="454"/>
      <c r="I186" s="454"/>
      <c r="J186" s="454"/>
      <c r="K186" s="454">
        <v>0</v>
      </c>
      <c r="L186" s="454"/>
      <c r="M186" s="454"/>
      <c r="N186" s="454"/>
      <c r="O186" s="454">
        <v>0</v>
      </c>
      <c r="P186" s="454"/>
      <c r="Q186" s="454"/>
      <c r="R186" s="454"/>
      <c r="S186" s="459">
        <v>0</v>
      </c>
    </row>
    <row r="187" spans="1:19" ht="30">
      <c r="A187" s="444" t="s">
        <v>1034</v>
      </c>
      <c r="B187" s="444" t="s">
        <v>53</v>
      </c>
      <c r="C187" s="444" t="s">
        <v>987</v>
      </c>
      <c r="D187" s="458"/>
      <c r="E187" s="454"/>
      <c r="F187" s="454"/>
      <c r="G187" s="454">
        <v>0</v>
      </c>
      <c r="H187" s="454"/>
      <c r="I187" s="454"/>
      <c r="J187" s="454"/>
      <c r="K187" s="454">
        <v>0</v>
      </c>
      <c r="L187" s="454"/>
      <c r="M187" s="454"/>
      <c r="N187" s="454"/>
      <c r="O187" s="454">
        <v>0</v>
      </c>
      <c r="P187" s="454"/>
      <c r="Q187" s="454"/>
      <c r="R187" s="454"/>
      <c r="S187" s="459">
        <v>0</v>
      </c>
    </row>
    <row r="188" spans="1:19" ht="30">
      <c r="A188" s="444" t="s">
        <v>938</v>
      </c>
      <c r="B188" s="444" t="s">
        <v>53</v>
      </c>
      <c r="C188" s="444" t="s">
        <v>42</v>
      </c>
      <c r="D188" s="458"/>
      <c r="E188" s="454"/>
      <c r="F188" s="454"/>
      <c r="G188" s="454">
        <v>0</v>
      </c>
      <c r="H188" s="454"/>
      <c r="I188" s="454"/>
      <c r="J188" s="454"/>
      <c r="K188" s="454">
        <v>0</v>
      </c>
      <c r="L188" s="454"/>
      <c r="M188" s="454"/>
      <c r="N188" s="454"/>
      <c r="O188" s="454">
        <v>0</v>
      </c>
      <c r="P188" s="454"/>
      <c r="Q188" s="454"/>
      <c r="R188" s="454"/>
      <c r="S188" s="459">
        <v>0</v>
      </c>
    </row>
    <row r="189" spans="1:19">
      <c r="A189" s="444" t="s">
        <v>1090</v>
      </c>
      <c r="B189" s="444" t="s">
        <v>1090</v>
      </c>
      <c r="C189" s="444" t="s">
        <v>96</v>
      </c>
      <c r="D189" s="458"/>
      <c r="E189" s="454"/>
      <c r="F189" s="454"/>
      <c r="G189" s="454">
        <v>0</v>
      </c>
      <c r="H189" s="454"/>
      <c r="I189" s="454"/>
      <c r="J189" s="454"/>
      <c r="K189" s="454">
        <v>0</v>
      </c>
      <c r="L189" s="454"/>
      <c r="M189" s="454"/>
      <c r="N189" s="454"/>
      <c r="O189" s="454">
        <v>0</v>
      </c>
      <c r="P189" s="454"/>
      <c r="Q189" s="454"/>
      <c r="R189" s="454"/>
      <c r="S189" s="459">
        <v>0</v>
      </c>
    </row>
    <row r="190" spans="1:19" ht="45">
      <c r="A190" s="444" t="s">
        <v>594</v>
      </c>
      <c r="B190" s="444" t="s">
        <v>564</v>
      </c>
      <c r="C190" s="444" t="s">
        <v>383</v>
      </c>
      <c r="D190" s="458"/>
      <c r="E190" s="454"/>
      <c r="F190" s="454"/>
      <c r="G190" s="454">
        <v>0</v>
      </c>
      <c r="H190" s="454"/>
      <c r="I190" s="454"/>
      <c r="J190" s="454"/>
      <c r="K190" s="454">
        <v>0</v>
      </c>
      <c r="L190" s="454"/>
      <c r="M190" s="454"/>
      <c r="N190" s="454"/>
      <c r="O190" s="454">
        <v>0</v>
      </c>
      <c r="P190" s="454"/>
      <c r="Q190" s="454"/>
      <c r="R190" s="454"/>
      <c r="S190" s="459">
        <v>0</v>
      </c>
    </row>
    <row r="191" spans="1:19" ht="45">
      <c r="A191" s="444" t="s">
        <v>596</v>
      </c>
      <c r="B191" s="444" t="s">
        <v>564</v>
      </c>
      <c r="C191" s="444" t="s">
        <v>385</v>
      </c>
      <c r="D191" s="458"/>
      <c r="E191" s="454"/>
      <c r="F191" s="454"/>
      <c r="G191" s="454">
        <v>0</v>
      </c>
      <c r="H191" s="454"/>
      <c r="I191" s="454"/>
      <c r="J191" s="454"/>
      <c r="K191" s="454">
        <v>0</v>
      </c>
      <c r="L191" s="454"/>
      <c r="M191" s="454"/>
      <c r="N191" s="454"/>
      <c r="O191" s="454">
        <v>0</v>
      </c>
      <c r="P191" s="454"/>
      <c r="Q191" s="454"/>
      <c r="R191" s="454"/>
      <c r="S191" s="459">
        <v>0</v>
      </c>
    </row>
    <row r="192" spans="1:19" ht="45">
      <c r="A192" s="444" t="s">
        <v>595</v>
      </c>
      <c r="B192" s="444" t="s">
        <v>564</v>
      </c>
      <c r="C192" s="444" t="s">
        <v>384</v>
      </c>
      <c r="D192" s="458"/>
      <c r="E192" s="454"/>
      <c r="F192" s="454"/>
      <c r="G192" s="454">
        <v>0</v>
      </c>
      <c r="H192" s="454"/>
      <c r="I192" s="454"/>
      <c r="J192" s="454"/>
      <c r="K192" s="454">
        <v>0</v>
      </c>
      <c r="L192" s="454"/>
      <c r="M192" s="454"/>
      <c r="N192" s="454"/>
      <c r="O192" s="454">
        <v>0</v>
      </c>
      <c r="P192" s="454"/>
      <c r="Q192" s="454"/>
      <c r="R192" s="454"/>
      <c r="S192" s="459">
        <v>0</v>
      </c>
    </row>
    <row r="193" spans="1:19" ht="90">
      <c r="A193" s="444" t="s">
        <v>939</v>
      </c>
      <c r="B193" s="444" t="s">
        <v>498</v>
      </c>
      <c r="C193" s="444" t="s">
        <v>386</v>
      </c>
      <c r="D193" s="458"/>
      <c r="E193" s="454"/>
      <c r="F193" s="454"/>
      <c r="G193" s="454">
        <v>0</v>
      </c>
      <c r="H193" s="454"/>
      <c r="I193" s="454"/>
      <c r="J193" s="454"/>
      <c r="K193" s="454">
        <v>0</v>
      </c>
      <c r="L193" s="454"/>
      <c r="M193" s="454"/>
      <c r="N193" s="454"/>
      <c r="O193" s="454">
        <v>0</v>
      </c>
      <c r="P193" s="454"/>
      <c r="Q193" s="454"/>
      <c r="R193" s="454"/>
      <c r="S193" s="459">
        <v>0</v>
      </c>
    </row>
    <row r="194" spans="1:19" ht="75">
      <c r="A194" s="444" t="s">
        <v>940</v>
      </c>
      <c r="B194" s="444" t="s">
        <v>498</v>
      </c>
      <c r="C194" s="444" t="s">
        <v>388</v>
      </c>
      <c r="D194" s="458"/>
      <c r="E194" s="454"/>
      <c r="F194" s="454"/>
      <c r="G194" s="454">
        <v>0</v>
      </c>
      <c r="H194" s="454"/>
      <c r="I194" s="454"/>
      <c r="J194" s="454"/>
      <c r="K194" s="454">
        <v>0</v>
      </c>
      <c r="L194" s="454"/>
      <c r="M194" s="454"/>
      <c r="N194" s="454"/>
      <c r="O194" s="454">
        <v>0</v>
      </c>
      <c r="P194" s="454"/>
      <c r="Q194" s="454"/>
      <c r="R194" s="454"/>
      <c r="S194" s="459">
        <v>0</v>
      </c>
    </row>
    <row r="195" spans="1:19" ht="90">
      <c r="A195" s="444" t="s">
        <v>941</v>
      </c>
      <c r="B195" s="444" t="s">
        <v>498</v>
      </c>
      <c r="C195" s="444" t="s">
        <v>387</v>
      </c>
      <c r="D195" s="458"/>
      <c r="E195" s="454"/>
      <c r="F195" s="454"/>
      <c r="G195" s="454">
        <v>0</v>
      </c>
      <c r="H195" s="454"/>
      <c r="I195" s="454"/>
      <c r="J195" s="454"/>
      <c r="K195" s="454">
        <v>0</v>
      </c>
      <c r="L195" s="454"/>
      <c r="M195" s="454"/>
      <c r="N195" s="454"/>
      <c r="O195" s="454">
        <v>0</v>
      </c>
      <c r="P195" s="454"/>
      <c r="Q195" s="454"/>
      <c r="R195" s="454"/>
      <c r="S195" s="459">
        <v>0</v>
      </c>
    </row>
    <row r="196" spans="1:19" ht="60">
      <c r="A196" s="444" t="s">
        <v>446</v>
      </c>
      <c r="B196" s="444" t="s">
        <v>427</v>
      </c>
      <c r="C196" s="444" t="s">
        <v>428</v>
      </c>
      <c r="D196" s="458"/>
      <c r="E196" s="454"/>
      <c r="F196" s="454"/>
      <c r="G196" s="454">
        <v>0</v>
      </c>
      <c r="H196" s="454"/>
      <c r="I196" s="454"/>
      <c r="J196" s="454"/>
      <c r="K196" s="454">
        <v>0</v>
      </c>
      <c r="L196" s="454"/>
      <c r="M196" s="454"/>
      <c r="N196" s="454"/>
      <c r="O196" s="454">
        <v>0</v>
      </c>
      <c r="P196" s="454"/>
      <c r="Q196" s="454"/>
      <c r="R196" s="454"/>
      <c r="S196" s="459">
        <v>0</v>
      </c>
    </row>
    <row r="197" spans="1:19" ht="30">
      <c r="A197" s="444" t="s">
        <v>447</v>
      </c>
      <c r="B197" s="444" t="s">
        <v>427</v>
      </c>
      <c r="C197" s="444" t="s">
        <v>29</v>
      </c>
      <c r="D197" s="458"/>
      <c r="E197" s="454"/>
      <c r="F197" s="454"/>
      <c r="G197" s="454">
        <v>0</v>
      </c>
      <c r="H197" s="454"/>
      <c r="I197" s="454"/>
      <c r="J197" s="454"/>
      <c r="K197" s="454">
        <v>0</v>
      </c>
      <c r="L197" s="454"/>
      <c r="M197" s="454"/>
      <c r="N197" s="454"/>
      <c r="O197" s="454">
        <v>0</v>
      </c>
      <c r="P197" s="454"/>
      <c r="Q197" s="454"/>
      <c r="R197" s="454"/>
      <c r="S197" s="459">
        <v>0</v>
      </c>
    </row>
    <row r="198" spans="1:19" ht="30">
      <c r="A198" s="444" t="s">
        <v>55</v>
      </c>
      <c r="B198" s="444" t="s">
        <v>55</v>
      </c>
      <c r="C198" s="444" t="s">
        <v>96</v>
      </c>
      <c r="D198" s="458"/>
      <c r="E198" s="454"/>
      <c r="F198" s="454"/>
      <c r="G198" s="454">
        <v>0</v>
      </c>
      <c r="H198" s="454"/>
      <c r="I198" s="454"/>
      <c r="J198" s="454"/>
      <c r="K198" s="454">
        <v>0</v>
      </c>
      <c r="L198" s="454"/>
      <c r="M198" s="454"/>
      <c r="N198" s="454"/>
      <c r="O198" s="454">
        <v>0</v>
      </c>
      <c r="P198" s="454"/>
      <c r="Q198" s="454"/>
      <c r="R198" s="454"/>
      <c r="S198" s="459">
        <v>0</v>
      </c>
    </row>
    <row r="199" spans="1:19" ht="45">
      <c r="A199" s="444" t="s">
        <v>458</v>
      </c>
      <c r="B199" s="444" t="s">
        <v>57</v>
      </c>
      <c r="C199" s="444" t="s">
        <v>432</v>
      </c>
      <c r="D199" s="458"/>
      <c r="E199" s="454"/>
      <c r="F199" s="454"/>
      <c r="G199" s="454">
        <v>0</v>
      </c>
      <c r="H199" s="454"/>
      <c r="I199" s="454"/>
      <c r="J199" s="454"/>
      <c r="K199" s="454">
        <v>0</v>
      </c>
      <c r="L199" s="454"/>
      <c r="M199" s="454"/>
      <c r="N199" s="454"/>
      <c r="O199" s="454">
        <v>0</v>
      </c>
      <c r="P199" s="454"/>
      <c r="Q199" s="454"/>
      <c r="R199" s="454"/>
      <c r="S199" s="459">
        <v>0</v>
      </c>
    </row>
    <row r="200" spans="1:19" ht="45">
      <c r="A200" s="444" t="s">
        <v>457</v>
      </c>
      <c r="B200" s="444" t="s">
        <v>57</v>
      </c>
      <c r="C200" s="444" t="s">
        <v>430</v>
      </c>
      <c r="D200" s="458"/>
      <c r="E200" s="454"/>
      <c r="F200" s="454"/>
      <c r="G200" s="454">
        <v>0</v>
      </c>
      <c r="H200" s="454"/>
      <c r="I200" s="454"/>
      <c r="J200" s="454"/>
      <c r="K200" s="454">
        <v>0</v>
      </c>
      <c r="L200" s="454"/>
      <c r="M200" s="454"/>
      <c r="N200" s="454"/>
      <c r="O200" s="454">
        <v>0</v>
      </c>
      <c r="P200" s="454"/>
      <c r="Q200" s="454"/>
      <c r="R200" s="454"/>
      <c r="S200" s="459">
        <v>0</v>
      </c>
    </row>
    <row r="201" spans="1:19" ht="60">
      <c r="A201" s="444" t="s">
        <v>459</v>
      </c>
      <c r="B201" s="444" t="s">
        <v>57</v>
      </c>
      <c r="C201" s="444" t="s">
        <v>431</v>
      </c>
      <c r="D201" s="458"/>
      <c r="E201" s="454"/>
      <c r="F201" s="454"/>
      <c r="G201" s="454">
        <v>0</v>
      </c>
      <c r="H201" s="454"/>
      <c r="I201" s="454"/>
      <c r="J201" s="454"/>
      <c r="K201" s="454">
        <v>0</v>
      </c>
      <c r="L201" s="454"/>
      <c r="M201" s="454"/>
      <c r="N201" s="454"/>
      <c r="O201" s="454">
        <v>0</v>
      </c>
      <c r="P201" s="454"/>
      <c r="Q201" s="454"/>
      <c r="R201" s="454"/>
      <c r="S201" s="459">
        <v>0</v>
      </c>
    </row>
    <row r="202" spans="1:19" ht="30">
      <c r="A202" s="444" t="s">
        <v>324</v>
      </c>
      <c r="B202" s="444" t="s">
        <v>57</v>
      </c>
      <c r="C202" s="444" t="s">
        <v>63</v>
      </c>
      <c r="D202" s="458"/>
      <c r="E202" s="454"/>
      <c r="F202" s="454"/>
      <c r="G202" s="454">
        <v>0</v>
      </c>
      <c r="H202" s="454"/>
      <c r="I202" s="454"/>
      <c r="J202" s="454"/>
      <c r="K202" s="454">
        <v>0</v>
      </c>
      <c r="L202" s="454"/>
      <c r="M202" s="454"/>
      <c r="N202" s="454"/>
      <c r="O202" s="454">
        <v>0</v>
      </c>
      <c r="P202" s="454"/>
      <c r="Q202" s="454"/>
      <c r="R202" s="454"/>
      <c r="S202" s="459">
        <v>0</v>
      </c>
    </row>
    <row r="203" spans="1:19" ht="45">
      <c r="A203" s="444" t="s">
        <v>325</v>
      </c>
      <c r="B203" s="444" t="s">
        <v>57</v>
      </c>
      <c r="C203" s="444" t="s">
        <v>65</v>
      </c>
      <c r="D203" s="458"/>
      <c r="E203" s="454"/>
      <c r="F203" s="454"/>
      <c r="G203" s="454">
        <v>0</v>
      </c>
      <c r="H203" s="454"/>
      <c r="I203" s="454"/>
      <c r="J203" s="454"/>
      <c r="K203" s="454">
        <v>0</v>
      </c>
      <c r="L203" s="454"/>
      <c r="M203" s="454"/>
      <c r="N203" s="454"/>
      <c r="O203" s="454">
        <v>0</v>
      </c>
      <c r="P203" s="454"/>
      <c r="Q203" s="454"/>
      <c r="R203" s="454"/>
      <c r="S203" s="459">
        <v>0</v>
      </c>
    </row>
    <row r="204" spans="1:19" ht="45">
      <c r="A204" s="444" t="s">
        <v>326</v>
      </c>
      <c r="B204" s="444" t="s">
        <v>57</v>
      </c>
      <c r="C204" s="444" t="s">
        <v>64</v>
      </c>
      <c r="D204" s="458"/>
      <c r="E204" s="454"/>
      <c r="F204" s="454"/>
      <c r="G204" s="454">
        <v>0</v>
      </c>
      <c r="H204" s="454"/>
      <c r="I204" s="454"/>
      <c r="J204" s="454"/>
      <c r="K204" s="454">
        <v>0</v>
      </c>
      <c r="L204" s="454"/>
      <c r="M204" s="454"/>
      <c r="N204" s="454"/>
      <c r="O204" s="454">
        <v>0</v>
      </c>
      <c r="P204" s="454"/>
      <c r="Q204" s="454"/>
      <c r="R204" s="454"/>
      <c r="S204" s="459">
        <v>0</v>
      </c>
    </row>
    <row r="205" spans="1:19" ht="45">
      <c r="A205" s="444" t="s">
        <v>327</v>
      </c>
      <c r="B205" s="444" t="s">
        <v>57</v>
      </c>
      <c r="C205" s="444" t="s">
        <v>58</v>
      </c>
      <c r="D205" s="458"/>
      <c r="E205" s="454"/>
      <c r="F205" s="454"/>
      <c r="G205" s="454">
        <v>0</v>
      </c>
      <c r="H205" s="454"/>
      <c r="I205" s="454"/>
      <c r="J205" s="454"/>
      <c r="K205" s="454">
        <v>0</v>
      </c>
      <c r="L205" s="454"/>
      <c r="M205" s="454"/>
      <c r="N205" s="454"/>
      <c r="O205" s="454">
        <v>0</v>
      </c>
      <c r="P205" s="454"/>
      <c r="Q205" s="454"/>
      <c r="R205" s="454"/>
      <c r="S205" s="459">
        <v>0</v>
      </c>
    </row>
    <row r="206" spans="1:19" ht="45">
      <c r="A206" s="444" t="s">
        <v>328</v>
      </c>
      <c r="B206" s="444" t="s">
        <v>57</v>
      </c>
      <c r="C206" s="444" t="s">
        <v>61</v>
      </c>
      <c r="D206" s="458"/>
      <c r="E206" s="454"/>
      <c r="F206" s="454"/>
      <c r="G206" s="454">
        <v>0</v>
      </c>
      <c r="H206" s="454"/>
      <c r="I206" s="454"/>
      <c r="J206" s="454"/>
      <c r="K206" s="454">
        <v>0</v>
      </c>
      <c r="L206" s="454"/>
      <c r="M206" s="454"/>
      <c r="N206" s="454"/>
      <c r="O206" s="454">
        <v>0</v>
      </c>
      <c r="P206" s="454"/>
      <c r="Q206" s="454"/>
      <c r="R206" s="454"/>
      <c r="S206" s="459">
        <v>0</v>
      </c>
    </row>
    <row r="207" spans="1:19" ht="45">
      <c r="A207" s="444" t="s">
        <v>329</v>
      </c>
      <c r="B207" s="444" t="s">
        <v>57</v>
      </c>
      <c r="C207" s="444" t="s">
        <v>62</v>
      </c>
      <c r="D207" s="458"/>
      <c r="E207" s="454">
        <v>8000</v>
      </c>
      <c r="F207" s="454"/>
      <c r="G207" s="454">
        <v>8000</v>
      </c>
      <c r="H207" s="454"/>
      <c r="I207" s="454">
        <v>8000</v>
      </c>
      <c r="J207" s="454"/>
      <c r="K207" s="454">
        <v>16000</v>
      </c>
      <c r="L207" s="454"/>
      <c r="M207" s="454">
        <v>8000</v>
      </c>
      <c r="N207" s="454"/>
      <c r="O207" s="454">
        <v>24000</v>
      </c>
      <c r="P207" s="454"/>
      <c r="Q207" s="454">
        <v>8000</v>
      </c>
      <c r="R207" s="454"/>
      <c r="S207" s="459">
        <v>32000</v>
      </c>
    </row>
    <row r="208" spans="1:19" ht="45">
      <c r="A208" s="444" t="s">
        <v>330</v>
      </c>
      <c r="B208" s="444" t="s">
        <v>36</v>
      </c>
      <c r="C208" s="444" t="s">
        <v>249</v>
      </c>
      <c r="D208" s="458"/>
      <c r="E208" s="454"/>
      <c r="F208" s="454"/>
      <c r="G208" s="454">
        <v>0</v>
      </c>
      <c r="H208" s="454"/>
      <c r="I208" s="454"/>
      <c r="J208" s="454"/>
      <c r="K208" s="454">
        <v>0</v>
      </c>
      <c r="L208" s="454"/>
      <c r="M208" s="454"/>
      <c r="N208" s="454"/>
      <c r="O208" s="454">
        <v>0</v>
      </c>
      <c r="P208" s="454"/>
      <c r="Q208" s="454"/>
      <c r="R208" s="454"/>
      <c r="S208" s="459">
        <v>0</v>
      </c>
    </row>
    <row r="209" spans="1:19" ht="30">
      <c r="A209" s="444" t="s">
        <v>30</v>
      </c>
      <c r="B209" s="444" t="s">
        <v>30</v>
      </c>
      <c r="C209" s="444" t="s">
        <v>96</v>
      </c>
      <c r="D209" s="458"/>
      <c r="E209" s="454"/>
      <c r="F209" s="454"/>
      <c r="G209" s="454">
        <v>0</v>
      </c>
      <c r="H209" s="454"/>
      <c r="I209" s="454"/>
      <c r="J209" s="454"/>
      <c r="K209" s="454">
        <v>0</v>
      </c>
      <c r="L209" s="454"/>
      <c r="M209" s="454"/>
      <c r="N209" s="454"/>
      <c r="O209" s="454">
        <v>0</v>
      </c>
      <c r="P209" s="454"/>
      <c r="Q209" s="454"/>
      <c r="R209" s="454"/>
      <c r="S209" s="459">
        <v>0</v>
      </c>
    </row>
    <row r="210" spans="1:19" ht="30">
      <c r="A210" s="444" t="s">
        <v>1228</v>
      </c>
      <c r="B210" s="444" t="s">
        <v>399</v>
      </c>
      <c r="C210" s="444" t="s">
        <v>86</v>
      </c>
      <c r="D210" s="458">
        <v>20000</v>
      </c>
      <c r="E210" s="454">
        <v>20000</v>
      </c>
      <c r="F210" s="454">
        <v>20000</v>
      </c>
      <c r="G210" s="454">
        <v>60000</v>
      </c>
      <c r="H210" s="454">
        <v>20000</v>
      </c>
      <c r="I210" s="454">
        <v>20000</v>
      </c>
      <c r="J210" s="454">
        <v>20000</v>
      </c>
      <c r="K210" s="454">
        <v>120000</v>
      </c>
      <c r="L210" s="454">
        <v>20000</v>
      </c>
      <c r="M210" s="454">
        <v>20000</v>
      </c>
      <c r="N210" s="454">
        <v>20000</v>
      </c>
      <c r="O210" s="454">
        <v>180000</v>
      </c>
      <c r="P210" s="454">
        <v>20000</v>
      </c>
      <c r="Q210" s="454">
        <v>20000</v>
      </c>
      <c r="R210" s="454">
        <v>20000</v>
      </c>
      <c r="S210" s="459">
        <v>240000</v>
      </c>
    </row>
    <row r="211" spans="1:19" ht="45">
      <c r="A211" s="444" t="s">
        <v>1229</v>
      </c>
      <c r="B211" s="444" t="s">
        <v>399</v>
      </c>
      <c r="C211" s="444" t="s">
        <v>867</v>
      </c>
      <c r="D211" s="458"/>
      <c r="E211" s="454"/>
      <c r="F211" s="454"/>
      <c r="G211" s="454">
        <v>0</v>
      </c>
      <c r="H211" s="454"/>
      <c r="I211" s="454"/>
      <c r="J211" s="454"/>
      <c r="K211" s="454">
        <v>0</v>
      </c>
      <c r="L211" s="454"/>
      <c r="M211" s="454"/>
      <c r="N211" s="454"/>
      <c r="O211" s="454">
        <v>0</v>
      </c>
      <c r="P211" s="454"/>
      <c r="Q211" s="454"/>
      <c r="R211" s="454"/>
      <c r="S211" s="459">
        <v>0</v>
      </c>
    </row>
    <row r="212" spans="1:19" ht="30">
      <c r="A212" s="444" t="s">
        <v>889</v>
      </c>
      <c r="B212" s="444" t="s">
        <v>399</v>
      </c>
      <c r="C212" s="444" t="s">
        <v>882</v>
      </c>
      <c r="D212" s="458">
        <v>500</v>
      </c>
      <c r="E212" s="454">
        <v>500</v>
      </c>
      <c r="F212" s="454">
        <v>500</v>
      </c>
      <c r="G212" s="454">
        <v>1500</v>
      </c>
      <c r="H212" s="454">
        <v>500</v>
      </c>
      <c r="I212" s="454">
        <v>500</v>
      </c>
      <c r="J212" s="454">
        <v>500</v>
      </c>
      <c r="K212" s="454">
        <v>3000</v>
      </c>
      <c r="L212" s="454">
        <v>500</v>
      </c>
      <c r="M212" s="454">
        <v>500</v>
      </c>
      <c r="N212" s="454">
        <v>500</v>
      </c>
      <c r="O212" s="454">
        <v>4500</v>
      </c>
      <c r="P212" s="454">
        <v>500</v>
      </c>
      <c r="Q212" s="454">
        <v>500</v>
      </c>
      <c r="R212" s="454">
        <v>500</v>
      </c>
      <c r="S212" s="459">
        <v>6000</v>
      </c>
    </row>
    <row r="213" spans="1:19" ht="30">
      <c r="A213" s="444" t="s">
        <v>1230</v>
      </c>
      <c r="B213" s="444" t="s">
        <v>399</v>
      </c>
      <c r="C213" s="444" t="s">
        <v>601</v>
      </c>
      <c r="D213" s="458">
        <v>10000</v>
      </c>
      <c r="E213" s="454">
        <v>10000</v>
      </c>
      <c r="F213" s="454">
        <v>10000</v>
      </c>
      <c r="G213" s="454">
        <v>30000</v>
      </c>
      <c r="H213" s="454">
        <v>10000</v>
      </c>
      <c r="I213" s="454">
        <v>10000</v>
      </c>
      <c r="J213" s="454">
        <v>10000</v>
      </c>
      <c r="K213" s="454">
        <v>60000</v>
      </c>
      <c r="L213" s="454">
        <v>10000</v>
      </c>
      <c r="M213" s="454">
        <v>10000</v>
      </c>
      <c r="N213" s="454">
        <v>10000</v>
      </c>
      <c r="O213" s="454">
        <v>90000</v>
      </c>
      <c r="P213" s="454">
        <v>10000</v>
      </c>
      <c r="Q213" s="454">
        <v>10000</v>
      </c>
      <c r="R213" s="454">
        <v>10000</v>
      </c>
      <c r="S213" s="459">
        <v>120000</v>
      </c>
    </row>
    <row r="214" spans="1:19" ht="45">
      <c r="A214" s="446" t="s">
        <v>442</v>
      </c>
      <c r="B214" s="446" t="s">
        <v>399</v>
      </c>
      <c r="C214" s="446" t="s">
        <v>85</v>
      </c>
      <c r="D214" s="460">
        <v>1000</v>
      </c>
      <c r="E214" s="461">
        <v>1000</v>
      </c>
      <c r="F214" s="461">
        <v>1000</v>
      </c>
      <c r="G214" s="461">
        <v>3000</v>
      </c>
      <c r="H214" s="461">
        <v>1000</v>
      </c>
      <c r="I214" s="461">
        <v>1000</v>
      </c>
      <c r="J214" s="461">
        <v>1000</v>
      </c>
      <c r="K214" s="461">
        <v>6000</v>
      </c>
      <c r="L214" s="461">
        <v>1000</v>
      </c>
      <c r="M214" s="461">
        <v>1000</v>
      </c>
      <c r="N214" s="461">
        <v>1000</v>
      </c>
      <c r="O214" s="461">
        <v>9000</v>
      </c>
      <c r="P214" s="461">
        <v>1000</v>
      </c>
      <c r="Q214" s="461">
        <v>1000</v>
      </c>
      <c r="R214" s="461">
        <v>1000</v>
      </c>
      <c r="S214" s="462">
        <v>12000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W753"/>
  <sheetViews>
    <sheetView view="pageBreakPreview" zoomScale="60" zoomScaleNormal="60" workbookViewId="0">
      <selection activeCell="Z427" sqref="Z427"/>
    </sheetView>
  </sheetViews>
  <sheetFormatPr defaultRowHeight="26.25" outlineLevelCol="1"/>
  <cols>
    <col min="1" max="1" width="18.140625" style="42" customWidth="1"/>
    <col min="2" max="2" width="54" style="44" customWidth="1"/>
    <col min="3" max="3" width="65.140625" style="44" hidden="1" customWidth="1" outlineLevel="1"/>
    <col min="4" max="4" width="31.140625" style="44" customWidth="1" collapsed="1"/>
    <col min="5" max="5" width="65.140625" style="45" hidden="1" customWidth="1" outlineLevel="1"/>
    <col min="6" max="6" width="27.28515625" style="45" customWidth="1" collapsed="1"/>
    <col min="7" max="7" width="61.28515625" style="45" hidden="1" customWidth="1" outlineLevel="1"/>
    <col min="8" max="8" width="24" style="45" customWidth="1" collapsed="1"/>
    <col min="9" max="9" width="25.85546875" style="43" customWidth="1"/>
    <col min="10" max="10" width="21.85546875" style="43" customWidth="1"/>
    <col min="11" max="11" width="29.42578125" style="43" customWidth="1"/>
    <col min="12" max="14" width="19.5703125" style="43" customWidth="1"/>
    <col min="15" max="15" width="28.7109375" style="43" customWidth="1"/>
    <col min="16" max="16" width="19.5703125" style="43" customWidth="1"/>
    <col min="17" max="17" width="22.7109375" style="43" customWidth="1"/>
    <col min="18" max="18" width="29.42578125" style="43" customWidth="1"/>
    <col min="19" max="19" width="31.7109375" style="43" customWidth="1"/>
    <col min="20" max="20" width="24.7109375" style="43" customWidth="1"/>
    <col min="21" max="21" width="28.7109375" style="42" customWidth="1"/>
    <col min="22" max="22" width="27.85546875" style="42" customWidth="1"/>
    <col min="23" max="23" width="28.28515625" style="42" customWidth="1"/>
    <col min="24" max="24" width="0.28515625" style="42" customWidth="1"/>
    <col min="25" max="16384" width="9.140625" style="42"/>
  </cols>
  <sheetData>
    <row r="1" spans="1:49" ht="36">
      <c r="A1" s="66" t="s">
        <v>1190</v>
      </c>
      <c r="B1" s="3"/>
      <c r="C1" s="129"/>
      <c r="D1" s="130"/>
      <c r="E1" s="130"/>
      <c r="F1" s="130"/>
      <c r="G1" s="130"/>
      <c r="H1" s="130"/>
      <c r="I1" s="13"/>
      <c r="J1" s="13"/>
      <c r="K1" s="13"/>
      <c r="L1" s="13"/>
      <c r="M1" s="13"/>
      <c r="N1" s="13"/>
      <c r="O1" s="241"/>
      <c r="P1" s="242"/>
      <c r="Q1" s="242"/>
      <c r="R1" s="244"/>
      <c r="U1" s="164"/>
      <c r="V1" s="165"/>
      <c r="W1" s="164"/>
      <c r="X1" s="164"/>
      <c r="Y1" s="164"/>
      <c r="Z1" s="164"/>
      <c r="AA1" s="164"/>
      <c r="AB1" s="164"/>
      <c r="AC1"/>
      <c r="AD1"/>
      <c r="AE1"/>
      <c r="AF1"/>
      <c r="AG1"/>
      <c r="AH1"/>
      <c r="AI1"/>
      <c r="AJ1"/>
      <c r="AK1"/>
      <c r="AL1"/>
      <c r="AM1"/>
      <c r="AO1" s="39"/>
      <c r="AP1" s="39"/>
      <c r="AQ1" s="19"/>
      <c r="AR1" s="39"/>
      <c r="AS1" s="39"/>
      <c r="AT1" s="39"/>
      <c r="AU1"/>
      <c r="AV1"/>
      <c r="AW1"/>
    </row>
    <row r="2" spans="1:49" ht="36">
      <c r="A2" s="66" t="s">
        <v>1191</v>
      </c>
      <c r="B2" s="3"/>
      <c r="C2" s="129"/>
      <c r="D2" s="130"/>
      <c r="E2" s="130"/>
      <c r="F2" s="130"/>
      <c r="G2" s="130"/>
      <c r="H2" s="130"/>
      <c r="I2" s="13"/>
      <c r="J2" s="13"/>
      <c r="K2" s="13"/>
      <c r="L2" s="13"/>
      <c r="M2" s="13"/>
      <c r="N2" s="13"/>
      <c r="O2" s="241"/>
      <c r="P2" s="242"/>
      <c r="Q2" s="243"/>
      <c r="R2" s="244"/>
      <c r="U2" s="181"/>
      <c r="V2" s="182"/>
      <c r="W2" s="181"/>
      <c r="X2" s="181"/>
      <c r="Y2" s="181"/>
      <c r="Z2" s="164"/>
      <c r="AA2" s="164"/>
      <c r="AB2" s="164"/>
      <c r="AC2"/>
      <c r="AD2"/>
      <c r="AE2"/>
      <c r="AF2"/>
      <c r="AG2"/>
      <c r="AH2"/>
      <c r="AI2"/>
      <c r="AJ2"/>
      <c r="AK2"/>
      <c r="AL2"/>
      <c r="AM2"/>
      <c r="AO2"/>
      <c r="AP2"/>
      <c r="AQ2" s="18"/>
      <c r="AR2"/>
      <c r="AS2"/>
      <c r="AT2"/>
      <c r="AU2"/>
      <c r="AV2"/>
      <c r="AW2"/>
    </row>
    <row r="3" spans="1:49" ht="33.75">
      <c r="A3" s="425"/>
      <c r="B3" s="426"/>
      <c r="C3" s="194"/>
      <c r="D3" s="428"/>
      <c r="E3" s="130"/>
      <c r="F3" s="130"/>
      <c r="G3" s="130"/>
      <c r="H3" s="130"/>
      <c r="I3" s="13"/>
      <c r="J3" s="13"/>
      <c r="K3" s="13"/>
      <c r="L3" s="13"/>
      <c r="M3" s="13"/>
      <c r="N3" s="13"/>
      <c r="P3" s="173"/>
      <c r="Q3" s="172"/>
      <c r="R3" s="245"/>
      <c r="U3" s="181"/>
      <c r="V3" s="183"/>
      <c r="W3" s="181"/>
      <c r="X3" s="181"/>
      <c r="Y3" s="181"/>
      <c r="Z3" s="164"/>
      <c r="AA3" s="164"/>
      <c r="AB3" s="164"/>
      <c r="AC3"/>
      <c r="AD3"/>
      <c r="AE3"/>
      <c r="AF3"/>
      <c r="AG3"/>
      <c r="AH3"/>
      <c r="AI3"/>
      <c r="AJ3"/>
      <c r="AK3"/>
      <c r="AL3"/>
      <c r="AM3"/>
      <c r="AO3"/>
      <c r="AP3"/>
      <c r="AQ3" s="20"/>
      <c r="AR3"/>
      <c r="AS3"/>
      <c r="AT3"/>
      <c r="AU3"/>
      <c r="AV3"/>
      <c r="AW3"/>
    </row>
    <row r="4" spans="1:49" ht="33.75">
      <c r="A4"/>
      <c r="B4"/>
      <c r="C4" s="195"/>
      <c r="D4" s="195"/>
      <c r="P4" s="67"/>
      <c r="Q4" s="67"/>
      <c r="R4" s="244"/>
      <c r="U4" s="164"/>
      <c r="V4" s="167"/>
      <c r="W4" s="164"/>
      <c r="X4" s="164"/>
      <c r="Y4" s="164"/>
      <c r="Z4" s="164"/>
      <c r="AA4" s="164"/>
      <c r="AB4" s="164"/>
    </row>
    <row r="5" spans="1:49" ht="33.75">
      <c r="A5" s="517" t="s">
        <v>1</v>
      </c>
      <c r="B5" s="503" t="s">
        <v>106</v>
      </c>
      <c r="C5" s="195"/>
      <c r="D5" s="195"/>
      <c r="P5" s="67"/>
      <c r="Q5" s="67"/>
      <c r="R5" s="246"/>
      <c r="U5" s="174"/>
      <c r="V5" s="174"/>
      <c r="W5" s="174"/>
    </row>
    <row r="6" spans="1:49" ht="33.75">
      <c r="A6" s="427"/>
      <c r="B6" s="195"/>
      <c r="C6" s="195"/>
      <c r="D6" s="195"/>
      <c r="P6" s="67"/>
      <c r="Q6" s="67"/>
      <c r="R6" s="67"/>
      <c r="S6" s="247"/>
      <c r="T6" s="67"/>
      <c r="U6" s="174"/>
      <c r="V6" s="174"/>
      <c r="W6" s="174"/>
    </row>
    <row r="7" spans="1:49">
      <c r="A7" s="464"/>
      <c r="B7" s="465"/>
      <c r="C7" s="465"/>
      <c r="D7" s="465"/>
      <c r="E7" s="465"/>
      <c r="F7" s="465"/>
      <c r="G7" s="465"/>
      <c r="H7" s="513" t="s">
        <v>107</v>
      </c>
      <c r="I7" s="466"/>
      <c r="J7" s="466"/>
      <c r="K7" s="466"/>
      <c r="L7" s="466"/>
      <c r="M7" s="466"/>
      <c r="N7" s="466"/>
      <c r="O7" s="466"/>
      <c r="P7" s="466"/>
      <c r="Q7" s="466"/>
      <c r="R7" s="466"/>
      <c r="S7" s="466"/>
      <c r="T7" s="466"/>
      <c r="U7" s="466"/>
      <c r="V7" s="466"/>
      <c r="W7" s="467"/>
    </row>
    <row r="8" spans="1:49" s="185" customFormat="1" ht="52.5">
      <c r="A8" s="471" t="s">
        <v>2</v>
      </c>
      <c r="B8" s="477" t="s">
        <v>95</v>
      </c>
      <c r="C8" s="477" t="s">
        <v>618</v>
      </c>
      <c r="D8" s="477" t="s">
        <v>3</v>
      </c>
      <c r="E8" s="477" t="s">
        <v>619</v>
      </c>
      <c r="F8" s="477" t="s">
        <v>4</v>
      </c>
      <c r="G8" s="477" t="s">
        <v>620</v>
      </c>
      <c r="H8" s="504" t="s">
        <v>269</v>
      </c>
      <c r="I8" s="505" t="s">
        <v>270</v>
      </c>
      <c r="J8" s="505" t="s">
        <v>271</v>
      </c>
      <c r="K8" s="505" t="s">
        <v>803</v>
      </c>
      <c r="L8" s="505" t="s">
        <v>272</v>
      </c>
      <c r="M8" s="505" t="s">
        <v>273</v>
      </c>
      <c r="N8" s="505" t="s">
        <v>274</v>
      </c>
      <c r="O8" s="505" t="s">
        <v>804</v>
      </c>
      <c r="P8" s="505" t="s">
        <v>275</v>
      </c>
      <c r="Q8" s="505" t="s">
        <v>276</v>
      </c>
      <c r="R8" s="505" t="s">
        <v>257</v>
      </c>
      <c r="S8" s="505" t="s">
        <v>805</v>
      </c>
      <c r="T8" s="505" t="s">
        <v>258</v>
      </c>
      <c r="U8" s="505" t="s">
        <v>259</v>
      </c>
      <c r="V8" s="506" t="s">
        <v>260</v>
      </c>
      <c r="W8" s="514" t="s">
        <v>1163</v>
      </c>
    </row>
    <row r="9" spans="1:49">
      <c r="A9" s="464" t="s">
        <v>54</v>
      </c>
      <c r="B9" s="481" t="s">
        <v>745</v>
      </c>
      <c r="C9" s="481" t="s">
        <v>746</v>
      </c>
      <c r="D9" s="481" t="s">
        <v>96</v>
      </c>
      <c r="E9" s="481">
        <v>0</v>
      </c>
      <c r="F9" s="481" t="s">
        <v>96</v>
      </c>
      <c r="G9" s="481">
        <v>0</v>
      </c>
      <c r="H9" s="507"/>
      <c r="I9" s="492"/>
      <c r="J9" s="492"/>
      <c r="K9" s="493">
        <v>0</v>
      </c>
      <c r="L9" s="492"/>
      <c r="M9" s="492"/>
      <c r="N9" s="492"/>
      <c r="O9" s="493">
        <v>0</v>
      </c>
      <c r="P9" s="492"/>
      <c r="Q9" s="492"/>
      <c r="R9" s="492"/>
      <c r="S9" s="493">
        <v>0</v>
      </c>
      <c r="T9" s="492"/>
      <c r="U9" s="492"/>
      <c r="V9" s="492"/>
      <c r="W9" s="515">
        <v>0</v>
      </c>
    </row>
    <row r="10" spans="1:49">
      <c r="A10" s="468"/>
      <c r="B10" s="485" t="s">
        <v>1174</v>
      </c>
      <c r="C10" s="486"/>
      <c r="D10" s="486"/>
      <c r="E10" s="486"/>
      <c r="F10" s="486"/>
      <c r="G10" s="487"/>
      <c r="H10" s="508"/>
      <c r="I10" s="494"/>
      <c r="J10" s="494"/>
      <c r="K10" s="494">
        <v>0</v>
      </c>
      <c r="L10" s="494"/>
      <c r="M10" s="494"/>
      <c r="N10" s="494"/>
      <c r="O10" s="494">
        <v>0</v>
      </c>
      <c r="P10" s="494"/>
      <c r="Q10" s="494"/>
      <c r="R10" s="494"/>
      <c r="S10" s="494">
        <v>0</v>
      </c>
      <c r="T10" s="494"/>
      <c r="U10" s="494"/>
      <c r="V10" s="494"/>
      <c r="W10" s="495">
        <v>0</v>
      </c>
    </row>
    <row r="11" spans="1:49">
      <c r="A11" s="468"/>
      <c r="B11" s="482" t="s">
        <v>22</v>
      </c>
      <c r="C11" s="482" t="s">
        <v>109</v>
      </c>
      <c r="D11" s="482" t="s">
        <v>23</v>
      </c>
      <c r="E11" s="481" t="s">
        <v>110</v>
      </c>
      <c r="F11" s="481" t="s">
        <v>96</v>
      </c>
      <c r="G11" s="481">
        <v>0</v>
      </c>
      <c r="H11" s="509"/>
      <c r="I11" s="496"/>
      <c r="J11" s="496"/>
      <c r="K11" s="497">
        <v>0</v>
      </c>
      <c r="L11" s="496"/>
      <c r="M11" s="496"/>
      <c r="N11" s="496"/>
      <c r="O11" s="497">
        <v>0</v>
      </c>
      <c r="P11" s="496"/>
      <c r="Q11" s="496"/>
      <c r="R11" s="496"/>
      <c r="S11" s="497">
        <v>0</v>
      </c>
      <c r="T11" s="496"/>
      <c r="U11" s="496"/>
      <c r="V11" s="496"/>
      <c r="W11" s="516">
        <v>0</v>
      </c>
    </row>
    <row r="12" spans="1:49">
      <c r="A12" s="468"/>
      <c r="B12" s="483"/>
      <c r="C12" s="483"/>
      <c r="D12" s="489" t="s">
        <v>24</v>
      </c>
      <c r="E12" s="481" t="s">
        <v>111</v>
      </c>
      <c r="F12" s="464" t="s">
        <v>96</v>
      </c>
      <c r="G12" s="481">
        <v>0</v>
      </c>
      <c r="H12" s="509"/>
      <c r="I12" s="496"/>
      <c r="J12" s="496"/>
      <c r="K12" s="497">
        <v>0</v>
      </c>
      <c r="L12" s="496"/>
      <c r="M12" s="496"/>
      <c r="N12" s="496"/>
      <c r="O12" s="497">
        <v>0</v>
      </c>
      <c r="P12" s="496"/>
      <c r="Q12" s="496"/>
      <c r="R12" s="496"/>
      <c r="S12" s="497">
        <v>0</v>
      </c>
      <c r="T12" s="496"/>
      <c r="U12" s="496"/>
      <c r="V12" s="496"/>
      <c r="W12" s="516">
        <v>0</v>
      </c>
    </row>
    <row r="13" spans="1:49">
      <c r="A13" s="468"/>
      <c r="B13" s="483"/>
      <c r="C13" s="483"/>
      <c r="D13" s="489" t="s">
        <v>25</v>
      </c>
      <c r="E13" s="481" t="s">
        <v>112</v>
      </c>
      <c r="F13" s="464" t="s">
        <v>96</v>
      </c>
      <c r="G13" s="481">
        <v>0</v>
      </c>
      <c r="H13" s="509"/>
      <c r="I13" s="496"/>
      <c r="J13" s="496"/>
      <c r="K13" s="497">
        <v>0</v>
      </c>
      <c r="L13" s="496"/>
      <c r="M13" s="496"/>
      <c r="N13" s="496"/>
      <c r="O13" s="497">
        <v>0</v>
      </c>
      <c r="P13" s="496"/>
      <c r="Q13" s="496"/>
      <c r="R13" s="496"/>
      <c r="S13" s="497">
        <v>0</v>
      </c>
      <c r="T13" s="496"/>
      <c r="U13" s="496"/>
      <c r="V13" s="496"/>
      <c r="W13" s="516">
        <v>0</v>
      </c>
    </row>
    <row r="14" spans="1:49">
      <c r="A14" s="468"/>
      <c r="B14" s="483"/>
      <c r="C14" s="483"/>
      <c r="D14" s="489" t="s">
        <v>378</v>
      </c>
      <c r="E14" s="481" t="s">
        <v>113</v>
      </c>
      <c r="F14" s="464" t="s">
        <v>96</v>
      </c>
      <c r="G14" s="481">
        <v>0</v>
      </c>
      <c r="H14" s="509"/>
      <c r="I14" s="496"/>
      <c r="J14" s="496"/>
      <c r="K14" s="497">
        <v>0</v>
      </c>
      <c r="L14" s="496"/>
      <c r="M14" s="496"/>
      <c r="N14" s="496"/>
      <c r="O14" s="497">
        <v>0</v>
      </c>
      <c r="P14" s="496"/>
      <c r="Q14" s="496"/>
      <c r="R14" s="496"/>
      <c r="S14" s="497">
        <v>0</v>
      </c>
      <c r="T14" s="496"/>
      <c r="U14" s="496"/>
      <c r="V14" s="496"/>
      <c r="W14" s="516">
        <v>0</v>
      </c>
    </row>
    <row r="15" spans="1:49">
      <c r="A15" s="468"/>
      <c r="B15" s="484"/>
      <c r="C15" s="484"/>
      <c r="D15" s="490" t="s">
        <v>26</v>
      </c>
      <c r="E15" s="481" t="s">
        <v>114</v>
      </c>
      <c r="F15" s="464" t="s">
        <v>96</v>
      </c>
      <c r="G15" s="481">
        <v>0</v>
      </c>
      <c r="H15" s="509"/>
      <c r="I15" s="496"/>
      <c r="J15" s="496"/>
      <c r="K15" s="497">
        <v>0</v>
      </c>
      <c r="L15" s="496"/>
      <c r="M15" s="496"/>
      <c r="N15" s="496"/>
      <c r="O15" s="497">
        <v>0</v>
      </c>
      <c r="P15" s="496"/>
      <c r="Q15" s="496"/>
      <c r="R15" s="496"/>
      <c r="S15" s="497">
        <v>0</v>
      </c>
      <c r="T15" s="496"/>
      <c r="U15" s="496"/>
      <c r="V15" s="496"/>
      <c r="W15" s="516">
        <v>0</v>
      </c>
    </row>
    <row r="16" spans="1:49">
      <c r="A16" s="468"/>
      <c r="B16" s="485" t="s">
        <v>853</v>
      </c>
      <c r="C16" s="486"/>
      <c r="D16" s="486"/>
      <c r="E16" s="486"/>
      <c r="F16" s="486"/>
      <c r="G16" s="487"/>
      <c r="H16" s="508"/>
      <c r="I16" s="494"/>
      <c r="J16" s="494"/>
      <c r="K16" s="494">
        <v>0</v>
      </c>
      <c r="L16" s="494"/>
      <c r="M16" s="494"/>
      <c r="N16" s="494"/>
      <c r="O16" s="494">
        <v>0</v>
      </c>
      <c r="P16" s="494"/>
      <c r="Q16" s="494"/>
      <c r="R16" s="494"/>
      <c r="S16" s="494">
        <v>0</v>
      </c>
      <c r="T16" s="494"/>
      <c r="U16" s="494"/>
      <c r="V16" s="494"/>
      <c r="W16" s="495">
        <v>0</v>
      </c>
    </row>
    <row r="17" spans="1:23">
      <c r="A17" s="468"/>
      <c r="B17" s="464" t="s">
        <v>380</v>
      </c>
      <c r="C17" s="464" t="s">
        <v>115</v>
      </c>
      <c r="D17" s="464" t="s">
        <v>86</v>
      </c>
      <c r="E17" s="464" t="s">
        <v>780</v>
      </c>
      <c r="F17" s="464" t="s">
        <v>96</v>
      </c>
      <c r="G17" s="464">
        <v>0</v>
      </c>
      <c r="H17" s="509">
        <v>200000</v>
      </c>
      <c r="I17" s="496">
        <v>200000</v>
      </c>
      <c r="J17" s="496">
        <v>200000</v>
      </c>
      <c r="K17" s="497">
        <v>600000</v>
      </c>
      <c r="L17" s="496">
        <v>200000</v>
      </c>
      <c r="M17" s="496">
        <v>200000</v>
      </c>
      <c r="N17" s="496">
        <v>200000</v>
      </c>
      <c r="O17" s="497">
        <v>1200000</v>
      </c>
      <c r="P17" s="496">
        <v>200000</v>
      </c>
      <c r="Q17" s="496">
        <v>200000</v>
      </c>
      <c r="R17" s="496">
        <v>200000</v>
      </c>
      <c r="S17" s="497">
        <v>1800000</v>
      </c>
      <c r="T17" s="496">
        <v>200000</v>
      </c>
      <c r="U17" s="496">
        <v>200000</v>
      </c>
      <c r="V17" s="496">
        <v>200000</v>
      </c>
      <c r="W17" s="516">
        <v>2400000</v>
      </c>
    </row>
    <row r="18" spans="1:23">
      <c r="A18" s="468"/>
      <c r="B18" s="468"/>
      <c r="C18" s="468"/>
      <c r="D18" s="464" t="s">
        <v>882</v>
      </c>
      <c r="E18" s="464" t="s">
        <v>882</v>
      </c>
      <c r="F18" s="464" t="s">
        <v>96</v>
      </c>
      <c r="G18" s="464">
        <v>0</v>
      </c>
      <c r="H18" s="509">
        <v>5000</v>
      </c>
      <c r="I18" s="496">
        <v>5000</v>
      </c>
      <c r="J18" s="496">
        <v>5000</v>
      </c>
      <c r="K18" s="497">
        <v>15000</v>
      </c>
      <c r="L18" s="496">
        <v>5000</v>
      </c>
      <c r="M18" s="496">
        <v>5000</v>
      </c>
      <c r="N18" s="496">
        <v>5000</v>
      </c>
      <c r="O18" s="497">
        <v>30000</v>
      </c>
      <c r="P18" s="496">
        <v>5000</v>
      </c>
      <c r="Q18" s="496">
        <v>5000</v>
      </c>
      <c r="R18" s="496">
        <v>5000</v>
      </c>
      <c r="S18" s="497">
        <v>45000</v>
      </c>
      <c r="T18" s="496">
        <v>5000</v>
      </c>
      <c r="U18" s="496">
        <v>5000</v>
      </c>
      <c r="V18" s="496">
        <v>5000</v>
      </c>
      <c r="W18" s="516">
        <v>60000</v>
      </c>
    </row>
    <row r="19" spans="1:23">
      <c r="A19" s="468"/>
      <c r="B19" s="468"/>
      <c r="C19" s="468"/>
      <c r="D19" s="464" t="s">
        <v>601</v>
      </c>
      <c r="E19" s="464" t="s">
        <v>602</v>
      </c>
      <c r="F19" s="464" t="s">
        <v>96</v>
      </c>
      <c r="G19" s="464">
        <v>0</v>
      </c>
      <c r="H19" s="509">
        <v>100000</v>
      </c>
      <c r="I19" s="496">
        <v>100000</v>
      </c>
      <c r="J19" s="496">
        <v>100000</v>
      </c>
      <c r="K19" s="497">
        <v>300000</v>
      </c>
      <c r="L19" s="496">
        <v>100000</v>
      </c>
      <c r="M19" s="496">
        <v>100000</v>
      </c>
      <c r="N19" s="496">
        <v>100000</v>
      </c>
      <c r="O19" s="497">
        <v>600000</v>
      </c>
      <c r="P19" s="496">
        <v>100000</v>
      </c>
      <c r="Q19" s="496">
        <v>100000</v>
      </c>
      <c r="R19" s="496">
        <v>100000</v>
      </c>
      <c r="S19" s="497">
        <v>900000</v>
      </c>
      <c r="T19" s="496">
        <v>100000</v>
      </c>
      <c r="U19" s="496">
        <v>100000</v>
      </c>
      <c r="V19" s="496">
        <v>100000</v>
      </c>
      <c r="W19" s="516">
        <v>1200000</v>
      </c>
    </row>
    <row r="20" spans="1:23">
      <c r="A20" s="468"/>
      <c r="B20" s="468"/>
      <c r="C20" s="468"/>
      <c r="D20" s="464" t="s">
        <v>85</v>
      </c>
      <c r="E20" s="464" t="s">
        <v>138</v>
      </c>
      <c r="F20" s="464" t="s">
        <v>96</v>
      </c>
      <c r="G20" s="464">
        <v>0</v>
      </c>
      <c r="H20" s="509">
        <v>10000</v>
      </c>
      <c r="I20" s="496">
        <v>10000</v>
      </c>
      <c r="J20" s="496">
        <v>10000</v>
      </c>
      <c r="K20" s="497">
        <v>30000</v>
      </c>
      <c r="L20" s="496">
        <v>10000</v>
      </c>
      <c r="M20" s="496">
        <v>10000</v>
      </c>
      <c r="N20" s="496">
        <v>10000</v>
      </c>
      <c r="O20" s="497">
        <v>60000</v>
      </c>
      <c r="P20" s="496">
        <v>10000</v>
      </c>
      <c r="Q20" s="496">
        <v>10000</v>
      </c>
      <c r="R20" s="496">
        <v>10000</v>
      </c>
      <c r="S20" s="497">
        <v>90000</v>
      </c>
      <c r="T20" s="496">
        <v>10000</v>
      </c>
      <c r="U20" s="496">
        <v>10000</v>
      </c>
      <c r="V20" s="496">
        <v>10000</v>
      </c>
      <c r="W20" s="516">
        <v>120000</v>
      </c>
    </row>
    <row r="21" spans="1:23">
      <c r="A21" s="468"/>
      <c r="B21" s="472" t="s">
        <v>854</v>
      </c>
      <c r="C21" s="473"/>
      <c r="D21" s="473"/>
      <c r="E21" s="473"/>
      <c r="F21" s="473"/>
      <c r="G21" s="473"/>
      <c r="H21" s="508">
        <v>315000</v>
      </c>
      <c r="I21" s="494">
        <v>315000</v>
      </c>
      <c r="J21" s="494">
        <v>315000</v>
      </c>
      <c r="K21" s="494">
        <v>945000</v>
      </c>
      <c r="L21" s="494">
        <v>315000</v>
      </c>
      <c r="M21" s="494">
        <v>315000</v>
      </c>
      <c r="N21" s="494">
        <v>315000</v>
      </c>
      <c r="O21" s="494">
        <v>1890000</v>
      </c>
      <c r="P21" s="494">
        <v>315000</v>
      </c>
      <c r="Q21" s="494">
        <v>315000</v>
      </c>
      <c r="R21" s="494">
        <v>315000</v>
      </c>
      <c r="S21" s="494">
        <v>2835000</v>
      </c>
      <c r="T21" s="494">
        <v>315000</v>
      </c>
      <c r="U21" s="494">
        <v>315000</v>
      </c>
      <c r="V21" s="494">
        <v>315000</v>
      </c>
      <c r="W21" s="495">
        <v>3780000</v>
      </c>
    </row>
    <row r="22" spans="1:23">
      <c r="A22" s="468"/>
      <c r="B22" s="482" t="s">
        <v>576</v>
      </c>
      <c r="C22" s="482" t="s">
        <v>578</v>
      </c>
      <c r="D22" s="482" t="s">
        <v>584</v>
      </c>
      <c r="E22" s="481" t="s">
        <v>579</v>
      </c>
      <c r="F22" s="481" t="s">
        <v>96</v>
      </c>
      <c r="G22" s="481">
        <v>0</v>
      </c>
      <c r="H22" s="509"/>
      <c r="I22" s="496"/>
      <c r="J22" s="496"/>
      <c r="K22" s="497">
        <v>0</v>
      </c>
      <c r="L22" s="496"/>
      <c r="M22" s="496"/>
      <c r="N22" s="496"/>
      <c r="O22" s="497">
        <v>0</v>
      </c>
      <c r="P22" s="496"/>
      <c r="Q22" s="496"/>
      <c r="R22" s="496"/>
      <c r="S22" s="497">
        <v>0</v>
      </c>
      <c r="T22" s="496"/>
      <c r="U22" s="496"/>
      <c r="V22" s="496"/>
      <c r="W22" s="516">
        <v>0</v>
      </c>
    </row>
    <row r="23" spans="1:23">
      <c r="A23" s="468"/>
      <c r="B23" s="484"/>
      <c r="C23" s="484"/>
      <c r="D23" s="490" t="s">
        <v>577</v>
      </c>
      <c r="E23" s="481" t="s">
        <v>580</v>
      </c>
      <c r="F23" s="464" t="s">
        <v>96</v>
      </c>
      <c r="G23" s="481">
        <v>0</v>
      </c>
      <c r="H23" s="509"/>
      <c r="I23" s="496"/>
      <c r="J23" s="496"/>
      <c r="K23" s="497">
        <v>0</v>
      </c>
      <c r="L23" s="496"/>
      <c r="M23" s="496"/>
      <c r="N23" s="496"/>
      <c r="O23" s="497">
        <v>0</v>
      </c>
      <c r="P23" s="496"/>
      <c r="Q23" s="496"/>
      <c r="R23" s="496"/>
      <c r="S23" s="497">
        <v>0</v>
      </c>
      <c r="T23" s="496"/>
      <c r="U23" s="496"/>
      <c r="V23" s="496"/>
      <c r="W23" s="516">
        <v>0</v>
      </c>
    </row>
    <row r="24" spans="1:23">
      <c r="A24" s="468"/>
      <c r="B24" s="485" t="s">
        <v>1095</v>
      </c>
      <c r="C24" s="486"/>
      <c r="D24" s="486"/>
      <c r="E24" s="486"/>
      <c r="F24" s="486"/>
      <c r="G24" s="487"/>
      <c r="H24" s="508"/>
      <c r="I24" s="494"/>
      <c r="J24" s="494"/>
      <c r="K24" s="494">
        <v>0</v>
      </c>
      <c r="L24" s="494"/>
      <c r="M24" s="494"/>
      <c r="N24" s="494"/>
      <c r="O24" s="494">
        <v>0</v>
      </c>
      <c r="P24" s="494"/>
      <c r="Q24" s="494"/>
      <c r="R24" s="494"/>
      <c r="S24" s="494">
        <v>0</v>
      </c>
      <c r="T24" s="494"/>
      <c r="U24" s="494"/>
      <c r="V24" s="494"/>
      <c r="W24" s="495">
        <v>0</v>
      </c>
    </row>
    <row r="25" spans="1:23" s="46" customFormat="1">
      <c r="A25" s="468"/>
      <c r="B25" s="482" t="s">
        <v>20</v>
      </c>
      <c r="C25" s="482" t="s">
        <v>116</v>
      </c>
      <c r="D25" s="482" t="s">
        <v>87</v>
      </c>
      <c r="E25" s="481" t="s">
        <v>117</v>
      </c>
      <c r="F25" s="481" t="s">
        <v>96</v>
      </c>
      <c r="G25" s="481">
        <v>0</v>
      </c>
      <c r="H25" s="509"/>
      <c r="I25" s="496"/>
      <c r="J25" s="496"/>
      <c r="K25" s="497">
        <v>0</v>
      </c>
      <c r="L25" s="496"/>
      <c r="M25" s="496"/>
      <c r="N25" s="496"/>
      <c r="O25" s="497">
        <v>0</v>
      </c>
      <c r="P25" s="496"/>
      <c r="Q25" s="496"/>
      <c r="R25" s="496"/>
      <c r="S25" s="497">
        <v>0</v>
      </c>
      <c r="T25" s="496"/>
      <c r="U25" s="496"/>
      <c r="V25" s="496"/>
      <c r="W25" s="516">
        <v>0</v>
      </c>
    </row>
    <row r="26" spans="1:23">
      <c r="A26" s="468"/>
      <c r="B26" s="483"/>
      <c r="C26" s="483"/>
      <c r="D26" s="489" t="s">
        <v>21</v>
      </c>
      <c r="E26" s="481" t="s">
        <v>118</v>
      </c>
      <c r="F26" s="464" t="s">
        <v>96</v>
      </c>
      <c r="G26" s="481">
        <v>0</v>
      </c>
      <c r="H26" s="509"/>
      <c r="I26" s="496"/>
      <c r="J26" s="496"/>
      <c r="K26" s="497">
        <v>0</v>
      </c>
      <c r="L26" s="496"/>
      <c r="M26" s="496"/>
      <c r="N26" s="496"/>
      <c r="O26" s="497">
        <v>0</v>
      </c>
      <c r="P26" s="496"/>
      <c r="Q26" s="496"/>
      <c r="R26" s="496"/>
      <c r="S26" s="497">
        <v>0</v>
      </c>
      <c r="T26" s="496"/>
      <c r="U26" s="496"/>
      <c r="V26" s="496"/>
      <c r="W26" s="516">
        <v>0</v>
      </c>
    </row>
    <row r="27" spans="1:23">
      <c r="A27" s="468"/>
      <c r="B27" s="483"/>
      <c r="C27" s="483"/>
      <c r="D27" s="489" t="s">
        <v>869</v>
      </c>
      <c r="E27" s="481" t="s">
        <v>870</v>
      </c>
      <c r="F27" s="464" t="s">
        <v>96</v>
      </c>
      <c r="G27" s="464">
        <v>0</v>
      </c>
      <c r="H27" s="509"/>
      <c r="I27" s="496"/>
      <c r="J27" s="496"/>
      <c r="K27" s="497">
        <v>0</v>
      </c>
      <c r="L27" s="496"/>
      <c r="M27" s="496"/>
      <c r="N27" s="496"/>
      <c r="O27" s="497">
        <v>0</v>
      </c>
      <c r="P27" s="496"/>
      <c r="Q27" s="496"/>
      <c r="R27" s="496"/>
      <c r="S27" s="497">
        <v>0</v>
      </c>
      <c r="T27" s="496"/>
      <c r="U27" s="496"/>
      <c r="V27" s="496"/>
      <c r="W27" s="516">
        <v>0</v>
      </c>
    </row>
    <row r="28" spans="1:23">
      <c r="A28" s="468"/>
      <c r="B28" s="484"/>
      <c r="C28" s="484"/>
      <c r="D28" s="490" t="s">
        <v>378</v>
      </c>
      <c r="E28" s="481" t="s">
        <v>113</v>
      </c>
      <c r="F28" s="464" t="s">
        <v>96</v>
      </c>
      <c r="G28" s="481">
        <v>0</v>
      </c>
      <c r="H28" s="509"/>
      <c r="I28" s="496"/>
      <c r="J28" s="496"/>
      <c r="K28" s="497">
        <v>0</v>
      </c>
      <c r="L28" s="496"/>
      <c r="M28" s="496"/>
      <c r="N28" s="496"/>
      <c r="O28" s="497">
        <v>0</v>
      </c>
      <c r="P28" s="496"/>
      <c r="Q28" s="496"/>
      <c r="R28" s="496"/>
      <c r="S28" s="497">
        <v>0</v>
      </c>
      <c r="T28" s="496"/>
      <c r="U28" s="496"/>
      <c r="V28" s="496"/>
      <c r="W28" s="516">
        <v>0</v>
      </c>
    </row>
    <row r="29" spans="1:23">
      <c r="A29" s="468"/>
      <c r="B29" s="485" t="s">
        <v>855</v>
      </c>
      <c r="C29" s="486"/>
      <c r="D29" s="486"/>
      <c r="E29" s="486"/>
      <c r="F29" s="486"/>
      <c r="G29" s="487"/>
      <c r="H29" s="508"/>
      <c r="I29" s="494"/>
      <c r="J29" s="494"/>
      <c r="K29" s="494">
        <v>0</v>
      </c>
      <c r="L29" s="494"/>
      <c r="M29" s="494"/>
      <c r="N29" s="494"/>
      <c r="O29" s="494">
        <v>0</v>
      </c>
      <c r="P29" s="494"/>
      <c r="Q29" s="494"/>
      <c r="R29" s="494"/>
      <c r="S29" s="494">
        <v>0</v>
      </c>
      <c r="T29" s="494"/>
      <c r="U29" s="494"/>
      <c r="V29" s="494"/>
      <c r="W29" s="495">
        <v>0</v>
      </c>
    </row>
    <row r="30" spans="1:23">
      <c r="A30" s="474" t="s">
        <v>856</v>
      </c>
      <c r="B30" s="478"/>
      <c r="C30" s="479"/>
      <c r="D30" s="479"/>
      <c r="E30" s="479"/>
      <c r="F30" s="479"/>
      <c r="G30" s="480"/>
      <c r="H30" s="510">
        <v>315000</v>
      </c>
      <c r="I30" s="498">
        <v>315000</v>
      </c>
      <c r="J30" s="498">
        <v>315000</v>
      </c>
      <c r="K30" s="498">
        <v>945000</v>
      </c>
      <c r="L30" s="498">
        <v>315000</v>
      </c>
      <c r="M30" s="498">
        <v>315000</v>
      </c>
      <c r="N30" s="498">
        <v>315000</v>
      </c>
      <c r="O30" s="498">
        <v>1890000</v>
      </c>
      <c r="P30" s="498">
        <v>315000</v>
      </c>
      <c r="Q30" s="498">
        <v>315000</v>
      </c>
      <c r="R30" s="498">
        <v>315000</v>
      </c>
      <c r="S30" s="498">
        <v>2835000</v>
      </c>
      <c r="T30" s="498">
        <v>315000</v>
      </c>
      <c r="U30" s="498">
        <v>315000</v>
      </c>
      <c r="V30" s="498">
        <v>315000</v>
      </c>
      <c r="W30" s="499">
        <v>3780000</v>
      </c>
    </row>
    <row r="31" spans="1:23">
      <c r="A31" s="464" t="s">
        <v>7</v>
      </c>
      <c r="B31" s="482" t="s">
        <v>77</v>
      </c>
      <c r="C31" s="482" t="s">
        <v>125</v>
      </c>
      <c r="D31" s="482" t="s">
        <v>525</v>
      </c>
      <c r="E31" s="481" t="s">
        <v>534</v>
      </c>
      <c r="F31" s="481" t="s">
        <v>96</v>
      </c>
      <c r="G31" s="481">
        <v>0</v>
      </c>
      <c r="H31" s="509">
        <v>450</v>
      </c>
      <c r="I31" s="496">
        <v>450</v>
      </c>
      <c r="J31" s="496">
        <v>450</v>
      </c>
      <c r="K31" s="497">
        <v>1350</v>
      </c>
      <c r="L31" s="496">
        <v>300</v>
      </c>
      <c r="M31" s="496">
        <v>300</v>
      </c>
      <c r="N31" s="496">
        <v>300</v>
      </c>
      <c r="O31" s="497">
        <v>2250</v>
      </c>
      <c r="P31" s="496">
        <v>300</v>
      </c>
      <c r="Q31" s="496">
        <v>300</v>
      </c>
      <c r="R31" s="496">
        <v>300</v>
      </c>
      <c r="S31" s="497">
        <v>3150</v>
      </c>
      <c r="T31" s="496">
        <v>300</v>
      </c>
      <c r="U31" s="496">
        <v>300</v>
      </c>
      <c r="V31" s="496">
        <v>300</v>
      </c>
      <c r="W31" s="516">
        <v>4050</v>
      </c>
    </row>
    <row r="32" spans="1:23">
      <c r="A32" s="468"/>
      <c r="B32" s="483"/>
      <c r="C32" s="483"/>
      <c r="D32" s="489" t="s">
        <v>787</v>
      </c>
      <c r="E32" s="481" t="s">
        <v>788</v>
      </c>
      <c r="F32" s="464" t="s">
        <v>96</v>
      </c>
      <c r="G32" s="481">
        <v>0</v>
      </c>
      <c r="H32" s="509">
        <v>100</v>
      </c>
      <c r="I32" s="496">
        <v>100</v>
      </c>
      <c r="J32" s="496">
        <v>100</v>
      </c>
      <c r="K32" s="497">
        <v>300</v>
      </c>
      <c r="L32" s="496">
        <v>100</v>
      </c>
      <c r="M32" s="496">
        <v>100</v>
      </c>
      <c r="N32" s="496">
        <v>100</v>
      </c>
      <c r="O32" s="497">
        <v>600</v>
      </c>
      <c r="P32" s="496">
        <v>100</v>
      </c>
      <c r="Q32" s="496">
        <v>100</v>
      </c>
      <c r="R32" s="496">
        <v>100</v>
      </c>
      <c r="S32" s="497">
        <v>900</v>
      </c>
      <c r="T32" s="496">
        <v>100</v>
      </c>
      <c r="U32" s="496">
        <v>100</v>
      </c>
      <c r="V32" s="496">
        <v>100</v>
      </c>
      <c r="W32" s="516">
        <v>1200</v>
      </c>
    </row>
    <row r="33" spans="1:23">
      <c r="A33" s="469"/>
      <c r="B33" s="488"/>
      <c r="C33" s="483"/>
      <c r="D33" s="491" t="s">
        <v>367</v>
      </c>
      <c r="E33" s="481" t="s">
        <v>126</v>
      </c>
      <c r="F33" s="470" t="s">
        <v>96</v>
      </c>
      <c r="G33" s="481">
        <v>0</v>
      </c>
      <c r="H33" s="511">
        <v>200</v>
      </c>
      <c r="I33" s="500">
        <v>200</v>
      </c>
      <c r="J33" s="500">
        <v>200</v>
      </c>
      <c r="K33" s="497">
        <v>600</v>
      </c>
      <c r="L33" s="500">
        <v>200</v>
      </c>
      <c r="M33" s="500">
        <v>200</v>
      </c>
      <c r="N33" s="500">
        <v>200</v>
      </c>
      <c r="O33" s="497">
        <v>1200</v>
      </c>
      <c r="P33" s="500">
        <v>200</v>
      </c>
      <c r="Q33" s="500">
        <v>200</v>
      </c>
      <c r="R33" s="500">
        <v>200</v>
      </c>
      <c r="S33" s="497">
        <v>1800</v>
      </c>
      <c r="T33" s="500">
        <v>200</v>
      </c>
      <c r="U33" s="500">
        <v>200</v>
      </c>
      <c r="V33" s="500">
        <v>200</v>
      </c>
      <c r="W33" s="516">
        <v>2400</v>
      </c>
    </row>
    <row r="34" spans="1:23">
      <c r="A34" s="468"/>
      <c r="B34" s="483"/>
      <c r="C34" s="483"/>
      <c r="D34" s="489" t="s">
        <v>378</v>
      </c>
      <c r="E34" s="481" t="s">
        <v>113</v>
      </c>
      <c r="F34" s="464" t="s">
        <v>96</v>
      </c>
      <c r="G34" s="481">
        <v>0</v>
      </c>
      <c r="H34" s="509">
        <v>50</v>
      </c>
      <c r="I34" s="496">
        <v>50</v>
      </c>
      <c r="J34" s="496">
        <v>50</v>
      </c>
      <c r="K34" s="497">
        <v>150</v>
      </c>
      <c r="L34" s="496"/>
      <c r="M34" s="496"/>
      <c r="N34" s="496"/>
      <c r="O34" s="497">
        <v>150</v>
      </c>
      <c r="P34" s="496"/>
      <c r="Q34" s="496"/>
      <c r="R34" s="496"/>
      <c r="S34" s="497">
        <v>150</v>
      </c>
      <c r="T34" s="496"/>
      <c r="U34" s="496"/>
      <c r="V34" s="496"/>
      <c r="W34" s="516">
        <v>150</v>
      </c>
    </row>
    <row r="35" spans="1:23">
      <c r="A35" s="468"/>
      <c r="B35" s="483"/>
      <c r="C35" s="483"/>
      <c r="D35" s="489" t="s">
        <v>366</v>
      </c>
      <c r="E35" s="481" t="s">
        <v>127</v>
      </c>
      <c r="F35" s="464" t="s">
        <v>96</v>
      </c>
      <c r="G35" s="481">
        <v>0</v>
      </c>
      <c r="H35" s="509">
        <v>200</v>
      </c>
      <c r="I35" s="496">
        <v>200</v>
      </c>
      <c r="J35" s="496">
        <v>200</v>
      </c>
      <c r="K35" s="497">
        <v>600</v>
      </c>
      <c r="L35" s="496">
        <v>200</v>
      </c>
      <c r="M35" s="496">
        <v>200</v>
      </c>
      <c r="N35" s="496">
        <v>200</v>
      </c>
      <c r="O35" s="497">
        <v>1200</v>
      </c>
      <c r="P35" s="496">
        <v>200</v>
      </c>
      <c r="Q35" s="496">
        <v>200</v>
      </c>
      <c r="R35" s="496">
        <v>200</v>
      </c>
      <c r="S35" s="497">
        <v>1800</v>
      </c>
      <c r="T35" s="496">
        <v>200</v>
      </c>
      <c r="U35" s="496">
        <v>200</v>
      </c>
      <c r="V35" s="496">
        <v>200</v>
      </c>
      <c r="W35" s="516">
        <v>2400</v>
      </c>
    </row>
    <row r="36" spans="1:23">
      <c r="A36" s="468"/>
      <c r="B36" s="483"/>
      <c r="C36" s="483"/>
      <c r="D36" s="489" t="s">
        <v>492</v>
      </c>
      <c r="E36" s="481" t="s">
        <v>491</v>
      </c>
      <c r="F36" s="464" t="s">
        <v>96</v>
      </c>
      <c r="G36" s="464">
        <v>0</v>
      </c>
      <c r="H36" s="509">
        <v>100</v>
      </c>
      <c r="I36" s="496">
        <v>100</v>
      </c>
      <c r="J36" s="496">
        <v>100</v>
      </c>
      <c r="K36" s="497">
        <v>300</v>
      </c>
      <c r="L36" s="496">
        <v>100</v>
      </c>
      <c r="M36" s="496">
        <v>100</v>
      </c>
      <c r="N36" s="496">
        <v>100</v>
      </c>
      <c r="O36" s="497">
        <v>600</v>
      </c>
      <c r="P36" s="496">
        <v>100</v>
      </c>
      <c r="Q36" s="496">
        <v>100</v>
      </c>
      <c r="R36" s="496">
        <v>100</v>
      </c>
      <c r="S36" s="497">
        <v>900</v>
      </c>
      <c r="T36" s="496">
        <v>100</v>
      </c>
      <c r="U36" s="496">
        <v>100</v>
      </c>
      <c r="V36" s="496">
        <v>100</v>
      </c>
      <c r="W36" s="516">
        <v>1200</v>
      </c>
    </row>
    <row r="37" spans="1:23">
      <c r="A37" s="468"/>
      <c r="B37" s="484"/>
      <c r="C37" s="484"/>
      <c r="D37" s="490" t="s">
        <v>14</v>
      </c>
      <c r="E37" s="481" t="s">
        <v>188</v>
      </c>
      <c r="F37" s="481" t="s">
        <v>96</v>
      </c>
      <c r="G37" s="481">
        <v>0</v>
      </c>
      <c r="H37" s="509"/>
      <c r="I37" s="496"/>
      <c r="J37" s="496"/>
      <c r="K37" s="497">
        <v>0</v>
      </c>
      <c r="L37" s="496">
        <v>200</v>
      </c>
      <c r="M37" s="496">
        <v>200</v>
      </c>
      <c r="N37" s="496">
        <v>200</v>
      </c>
      <c r="O37" s="497">
        <v>600</v>
      </c>
      <c r="P37" s="496">
        <v>200</v>
      </c>
      <c r="Q37" s="496">
        <v>200</v>
      </c>
      <c r="R37" s="496">
        <v>200</v>
      </c>
      <c r="S37" s="497">
        <v>1200</v>
      </c>
      <c r="T37" s="496">
        <v>200</v>
      </c>
      <c r="U37" s="496">
        <v>200</v>
      </c>
      <c r="V37" s="496">
        <v>200</v>
      </c>
      <c r="W37" s="516">
        <v>1800</v>
      </c>
    </row>
    <row r="38" spans="1:23">
      <c r="A38" s="468"/>
      <c r="B38" s="485" t="s">
        <v>832</v>
      </c>
      <c r="C38" s="486"/>
      <c r="D38" s="486"/>
      <c r="E38" s="486"/>
      <c r="F38" s="486"/>
      <c r="G38" s="487"/>
      <c r="H38" s="508">
        <v>1100</v>
      </c>
      <c r="I38" s="494">
        <v>1100</v>
      </c>
      <c r="J38" s="494">
        <v>1100</v>
      </c>
      <c r="K38" s="494">
        <v>3300</v>
      </c>
      <c r="L38" s="494">
        <v>1100</v>
      </c>
      <c r="M38" s="494">
        <v>1100</v>
      </c>
      <c r="N38" s="494">
        <v>1100</v>
      </c>
      <c r="O38" s="494">
        <v>6600</v>
      </c>
      <c r="P38" s="494">
        <v>1100</v>
      </c>
      <c r="Q38" s="494">
        <v>1100</v>
      </c>
      <c r="R38" s="494">
        <v>1100</v>
      </c>
      <c r="S38" s="494">
        <v>9900</v>
      </c>
      <c r="T38" s="494">
        <v>1100</v>
      </c>
      <c r="U38" s="494">
        <v>1100</v>
      </c>
      <c r="V38" s="494">
        <v>1100</v>
      </c>
      <c r="W38" s="495">
        <v>13200</v>
      </c>
    </row>
    <row r="39" spans="1:23">
      <c r="A39" s="468"/>
      <c r="B39" s="464" t="s">
        <v>31</v>
      </c>
      <c r="C39" s="464" t="s">
        <v>221</v>
      </c>
      <c r="D39" s="464" t="s">
        <v>433</v>
      </c>
      <c r="E39" s="464" t="s">
        <v>293</v>
      </c>
      <c r="F39" s="464" t="s">
        <v>96</v>
      </c>
      <c r="G39" s="464">
        <v>0</v>
      </c>
      <c r="H39" s="509"/>
      <c r="I39" s="496"/>
      <c r="J39" s="496"/>
      <c r="K39" s="497">
        <v>0</v>
      </c>
      <c r="L39" s="496"/>
      <c r="M39" s="496"/>
      <c r="N39" s="496"/>
      <c r="O39" s="497">
        <v>0</v>
      </c>
      <c r="P39" s="496"/>
      <c r="Q39" s="496"/>
      <c r="R39" s="496"/>
      <c r="S39" s="497">
        <v>0</v>
      </c>
      <c r="T39" s="496"/>
      <c r="U39" s="496"/>
      <c r="V39" s="496"/>
      <c r="W39" s="516">
        <v>0</v>
      </c>
    </row>
    <row r="40" spans="1:23">
      <c r="A40" s="468"/>
      <c r="B40" s="468"/>
      <c r="C40" s="468"/>
      <c r="D40" s="464" t="s">
        <v>434</v>
      </c>
      <c r="E40" s="464" t="s">
        <v>222</v>
      </c>
      <c r="F40" s="464" t="s">
        <v>96</v>
      </c>
      <c r="G40" s="464">
        <v>0</v>
      </c>
      <c r="H40" s="509"/>
      <c r="I40" s="496"/>
      <c r="J40" s="496"/>
      <c r="K40" s="497">
        <v>0</v>
      </c>
      <c r="L40" s="496"/>
      <c r="M40" s="496"/>
      <c r="N40" s="496"/>
      <c r="O40" s="497">
        <v>0</v>
      </c>
      <c r="P40" s="496"/>
      <c r="Q40" s="496"/>
      <c r="R40" s="496"/>
      <c r="S40" s="497">
        <v>0</v>
      </c>
      <c r="T40" s="496"/>
      <c r="U40" s="496"/>
      <c r="V40" s="496"/>
      <c r="W40" s="516">
        <v>0</v>
      </c>
    </row>
    <row r="41" spans="1:23">
      <c r="A41" s="468"/>
      <c r="B41" s="472" t="s">
        <v>833</v>
      </c>
      <c r="C41" s="473"/>
      <c r="D41" s="473"/>
      <c r="E41" s="473"/>
      <c r="F41" s="473"/>
      <c r="G41" s="473"/>
      <c r="H41" s="508"/>
      <c r="I41" s="494"/>
      <c r="J41" s="494"/>
      <c r="K41" s="494">
        <v>0</v>
      </c>
      <c r="L41" s="494"/>
      <c r="M41" s="494"/>
      <c r="N41" s="494"/>
      <c r="O41" s="494">
        <v>0</v>
      </c>
      <c r="P41" s="494"/>
      <c r="Q41" s="494"/>
      <c r="R41" s="494"/>
      <c r="S41" s="494">
        <v>0</v>
      </c>
      <c r="T41" s="494"/>
      <c r="U41" s="494"/>
      <c r="V41" s="494"/>
      <c r="W41" s="495">
        <v>0</v>
      </c>
    </row>
    <row r="42" spans="1:23">
      <c r="A42" s="468"/>
      <c r="B42" s="481" t="s">
        <v>435</v>
      </c>
      <c r="C42" s="481" t="s">
        <v>469</v>
      </c>
      <c r="D42" s="481" t="s">
        <v>96</v>
      </c>
      <c r="E42" s="481">
        <v>0</v>
      </c>
      <c r="F42" s="481" t="s">
        <v>96</v>
      </c>
      <c r="G42" s="481">
        <v>0</v>
      </c>
      <c r="H42" s="509"/>
      <c r="I42" s="496"/>
      <c r="J42" s="496"/>
      <c r="K42" s="497">
        <v>0</v>
      </c>
      <c r="L42" s="496"/>
      <c r="M42" s="496"/>
      <c r="N42" s="496"/>
      <c r="O42" s="497">
        <v>0</v>
      </c>
      <c r="P42" s="496"/>
      <c r="Q42" s="496"/>
      <c r="R42" s="496"/>
      <c r="S42" s="497">
        <v>0</v>
      </c>
      <c r="T42" s="496"/>
      <c r="U42" s="496"/>
      <c r="V42" s="496"/>
      <c r="W42" s="516">
        <v>0</v>
      </c>
    </row>
    <row r="43" spans="1:23">
      <c r="A43" s="468"/>
      <c r="B43" s="485" t="s">
        <v>834</v>
      </c>
      <c r="C43" s="486"/>
      <c r="D43" s="486"/>
      <c r="E43" s="486"/>
      <c r="F43" s="486"/>
      <c r="G43" s="487"/>
      <c r="H43" s="508"/>
      <c r="I43" s="494"/>
      <c r="J43" s="494"/>
      <c r="K43" s="494">
        <v>0</v>
      </c>
      <c r="L43" s="494"/>
      <c r="M43" s="494"/>
      <c r="N43" s="494"/>
      <c r="O43" s="494">
        <v>0</v>
      </c>
      <c r="P43" s="494"/>
      <c r="Q43" s="494"/>
      <c r="R43" s="494"/>
      <c r="S43" s="494">
        <v>0</v>
      </c>
      <c r="T43" s="494"/>
      <c r="U43" s="494"/>
      <c r="V43" s="494"/>
      <c r="W43" s="495">
        <v>0</v>
      </c>
    </row>
    <row r="44" spans="1:23">
      <c r="A44" s="468"/>
      <c r="B44" s="464" t="s">
        <v>1166</v>
      </c>
      <c r="C44" s="464" t="s">
        <v>1167</v>
      </c>
      <c r="D44" s="464" t="s">
        <v>96</v>
      </c>
      <c r="E44" s="464">
        <v>0</v>
      </c>
      <c r="F44" s="464" t="s">
        <v>96</v>
      </c>
      <c r="G44" s="464">
        <v>0</v>
      </c>
      <c r="H44" s="509">
        <v>10</v>
      </c>
      <c r="I44" s="496">
        <v>10</v>
      </c>
      <c r="J44" s="496">
        <v>10</v>
      </c>
      <c r="K44" s="497">
        <v>30</v>
      </c>
      <c r="L44" s="496">
        <v>10</v>
      </c>
      <c r="M44" s="496">
        <v>10</v>
      </c>
      <c r="N44" s="496">
        <v>10</v>
      </c>
      <c r="O44" s="497">
        <v>60</v>
      </c>
      <c r="P44" s="496">
        <v>10</v>
      </c>
      <c r="Q44" s="496">
        <v>10</v>
      </c>
      <c r="R44" s="496">
        <v>10</v>
      </c>
      <c r="S44" s="497">
        <v>90</v>
      </c>
      <c r="T44" s="496">
        <v>10</v>
      </c>
      <c r="U44" s="496">
        <v>10</v>
      </c>
      <c r="V44" s="496">
        <v>10</v>
      </c>
      <c r="W44" s="516">
        <v>120</v>
      </c>
    </row>
    <row r="45" spans="1:23">
      <c r="A45" s="468"/>
      <c r="B45" s="472" t="s">
        <v>1169</v>
      </c>
      <c r="C45" s="473"/>
      <c r="D45" s="473"/>
      <c r="E45" s="473"/>
      <c r="F45" s="473"/>
      <c r="G45" s="473"/>
      <c r="H45" s="508">
        <v>10</v>
      </c>
      <c r="I45" s="494">
        <v>10</v>
      </c>
      <c r="J45" s="494">
        <v>10</v>
      </c>
      <c r="K45" s="494">
        <v>30</v>
      </c>
      <c r="L45" s="494">
        <v>10</v>
      </c>
      <c r="M45" s="494">
        <v>10</v>
      </c>
      <c r="N45" s="494">
        <v>10</v>
      </c>
      <c r="O45" s="494">
        <v>60</v>
      </c>
      <c r="P45" s="494">
        <v>10</v>
      </c>
      <c r="Q45" s="494">
        <v>10</v>
      </c>
      <c r="R45" s="494">
        <v>10</v>
      </c>
      <c r="S45" s="494">
        <v>90</v>
      </c>
      <c r="T45" s="494">
        <v>10</v>
      </c>
      <c r="U45" s="494">
        <v>10</v>
      </c>
      <c r="V45" s="494">
        <v>10</v>
      </c>
      <c r="W45" s="495">
        <v>120</v>
      </c>
    </row>
    <row r="46" spans="1:23">
      <c r="A46" s="468"/>
      <c r="B46" s="464" t="s">
        <v>496</v>
      </c>
      <c r="C46" s="464" t="s">
        <v>1088</v>
      </c>
      <c r="D46" s="464" t="s">
        <v>96</v>
      </c>
      <c r="E46" s="464">
        <v>0</v>
      </c>
      <c r="F46" s="464" t="s">
        <v>96</v>
      </c>
      <c r="G46" s="464">
        <v>0</v>
      </c>
      <c r="H46" s="509"/>
      <c r="I46" s="496"/>
      <c r="J46" s="496"/>
      <c r="K46" s="497">
        <v>0</v>
      </c>
      <c r="L46" s="496"/>
      <c r="M46" s="496"/>
      <c r="N46" s="496"/>
      <c r="O46" s="497">
        <v>0</v>
      </c>
      <c r="P46" s="496"/>
      <c r="Q46" s="496"/>
      <c r="R46" s="496"/>
      <c r="S46" s="497">
        <v>0</v>
      </c>
      <c r="T46" s="496"/>
      <c r="U46" s="496"/>
      <c r="V46" s="496"/>
      <c r="W46" s="516">
        <v>0</v>
      </c>
    </row>
    <row r="47" spans="1:23">
      <c r="A47" s="468"/>
      <c r="B47" s="472" t="s">
        <v>1171</v>
      </c>
      <c r="C47" s="473"/>
      <c r="D47" s="473"/>
      <c r="E47" s="473"/>
      <c r="F47" s="473"/>
      <c r="G47" s="473"/>
      <c r="H47" s="508"/>
      <c r="I47" s="494"/>
      <c r="J47" s="494"/>
      <c r="K47" s="494">
        <v>0</v>
      </c>
      <c r="L47" s="494"/>
      <c r="M47" s="494"/>
      <c r="N47" s="494"/>
      <c r="O47" s="494">
        <v>0</v>
      </c>
      <c r="P47" s="494"/>
      <c r="Q47" s="494"/>
      <c r="R47" s="494"/>
      <c r="S47" s="494">
        <v>0</v>
      </c>
      <c r="T47" s="494"/>
      <c r="U47" s="494"/>
      <c r="V47" s="494"/>
      <c r="W47" s="495">
        <v>0</v>
      </c>
    </row>
    <row r="48" spans="1:23">
      <c r="A48" s="468"/>
      <c r="B48" s="464" t="s">
        <v>1140</v>
      </c>
      <c r="C48" s="464" t="s">
        <v>1142</v>
      </c>
      <c r="D48" s="464" t="s">
        <v>873</v>
      </c>
      <c r="E48" s="464" t="s">
        <v>128</v>
      </c>
      <c r="F48" s="464" t="s">
        <v>96</v>
      </c>
      <c r="G48" s="464">
        <v>0</v>
      </c>
      <c r="H48" s="509"/>
      <c r="I48" s="496"/>
      <c r="J48" s="496"/>
      <c r="K48" s="497">
        <v>0</v>
      </c>
      <c r="L48" s="496"/>
      <c r="M48" s="496"/>
      <c r="N48" s="496"/>
      <c r="O48" s="497">
        <v>0</v>
      </c>
      <c r="P48" s="496"/>
      <c r="Q48" s="496"/>
      <c r="R48" s="496"/>
      <c r="S48" s="497">
        <v>0</v>
      </c>
      <c r="T48" s="496"/>
      <c r="U48" s="496"/>
      <c r="V48" s="496"/>
      <c r="W48" s="516">
        <v>0</v>
      </c>
    </row>
    <row r="49" spans="1:23">
      <c r="A49" s="468"/>
      <c r="B49" s="472" t="s">
        <v>1172</v>
      </c>
      <c r="C49" s="473"/>
      <c r="D49" s="473"/>
      <c r="E49" s="473"/>
      <c r="F49" s="473"/>
      <c r="G49" s="473"/>
      <c r="H49" s="508"/>
      <c r="I49" s="494"/>
      <c r="J49" s="494"/>
      <c r="K49" s="494">
        <v>0</v>
      </c>
      <c r="L49" s="494"/>
      <c r="M49" s="494"/>
      <c r="N49" s="494"/>
      <c r="O49" s="494">
        <v>0</v>
      </c>
      <c r="P49" s="494"/>
      <c r="Q49" s="494"/>
      <c r="R49" s="494"/>
      <c r="S49" s="494">
        <v>0</v>
      </c>
      <c r="T49" s="494"/>
      <c r="U49" s="494"/>
      <c r="V49" s="494"/>
      <c r="W49" s="495">
        <v>0</v>
      </c>
    </row>
    <row r="50" spans="1:23">
      <c r="A50" s="468"/>
      <c r="B50" s="464" t="s">
        <v>1141</v>
      </c>
      <c r="C50" s="464" t="s">
        <v>1143</v>
      </c>
      <c r="D50" s="464" t="s">
        <v>44</v>
      </c>
      <c r="E50" s="464" t="s">
        <v>129</v>
      </c>
      <c r="F50" s="464" t="s">
        <v>96</v>
      </c>
      <c r="G50" s="464">
        <v>0</v>
      </c>
      <c r="H50" s="509"/>
      <c r="I50" s="496"/>
      <c r="J50" s="496"/>
      <c r="K50" s="497">
        <v>0</v>
      </c>
      <c r="L50" s="496"/>
      <c r="M50" s="496"/>
      <c r="N50" s="496"/>
      <c r="O50" s="497">
        <v>0</v>
      </c>
      <c r="P50" s="496"/>
      <c r="Q50" s="496"/>
      <c r="R50" s="496"/>
      <c r="S50" s="497">
        <v>0</v>
      </c>
      <c r="T50" s="496"/>
      <c r="U50" s="496"/>
      <c r="V50" s="496"/>
      <c r="W50" s="516">
        <v>0</v>
      </c>
    </row>
    <row r="51" spans="1:23">
      <c r="A51" s="468"/>
      <c r="B51" s="468"/>
      <c r="C51" s="468"/>
      <c r="D51" s="464" t="s">
        <v>46</v>
      </c>
      <c r="E51" s="464" t="s">
        <v>130</v>
      </c>
      <c r="F51" s="464" t="s">
        <v>96</v>
      </c>
      <c r="G51" s="464">
        <v>0</v>
      </c>
      <c r="H51" s="509"/>
      <c r="I51" s="496"/>
      <c r="J51" s="496"/>
      <c r="K51" s="497">
        <v>0</v>
      </c>
      <c r="L51" s="496"/>
      <c r="M51" s="496"/>
      <c r="N51" s="496"/>
      <c r="O51" s="497">
        <v>0</v>
      </c>
      <c r="P51" s="496"/>
      <c r="Q51" s="496"/>
      <c r="R51" s="496"/>
      <c r="S51" s="497">
        <v>0</v>
      </c>
      <c r="T51" s="496"/>
      <c r="U51" s="496"/>
      <c r="V51" s="496"/>
      <c r="W51" s="516">
        <v>0</v>
      </c>
    </row>
    <row r="52" spans="1:23">
      <c r="A52" s="468"/>
      <c r="B52" s="468"/>
      <c r="C52" s="468"/>
      <c r="D52" s="464" t="s">
        <v>41</v>
      </c>
      <c r="E52" s="464" t="s">
        <v>113</v>
      </c>
      <c r="F52" s="464" t="s">
        <v>96</v>
      </c>
      <c r="G52" s="464">
        <v>0</v>
      </c>
      <c r="H52" s="509"/>
      <c r="I52" s="496"/>
      <c r="J52" s="496"/>
      <c r="K52" s="497">
        <v>0</v>
      </c>
      <c r="L52" s="496"/>
      <c r="M52" s="496"/>
      <c r="N52" s="496"/>
      <c r="O52" s="497">
        <v>0</v>
      </c>
      <c r="P52" s="496"/>
      <c r="Q52" s="496"/>
      <c r="R52" s="496"/>
      <c r="S52" s="497">
        <v>0</v>
      </c>
      <c r="T52" s="496"/>
      <c r="U52" s="496"/>
      <c r="V52" s="496"/>
      <c r="W52" s="516">
        <v>0</v>
      </c>
    </row>
    <row r="53" spans="1:23">
      <c r="A53" s="468"/>
      <c r="B53" s="468"/>
      <c r="C53" s="468"/>
      <c r="D53" s="464" t="s">
        <v>45</v>
      </c>
      <c r="E53" s="464" t="s">
        <v>114</v>
      </c>
      <c r="F53" s="464" t="s">
        <v>96</v>
      </c>
      <c r="G53" s="464">
        <v>0</v>
      </c>
      <c r="H53" s="509"/>
      <c r="I53" s="496"/>
      <c r="J53" s="496"/>
      <c r="K53" s="497">
        <v>0</v>
      </c>
      <c r="L53" s="496"/>
      <c r="M53" s="496"/>
      <c r="N53" s="496"/>
      <c r="O53" s="497">
        <v>0</v>
      </c>
      <c r="P53" s="496"/>
      <c r="Q53" s="496"/>
      <c r="R53" s="496"/>
      <c r="S53" s="497">
        <v>0</v>
      </c>
      <c r="T53" s="496"/>
      <c r="U53" s="496"/>
      <c r="V53" s="496"/>
      <c r="W53" s="516">
        <v>0</v>
      </c>
    </row>
    <row r="54" spans="1:23">
      <c r="A54" s="468"/>
      <c r="B54" s="472" t="s">
        <v>1173</v>
      </c>
      <c r="C54" s="473"/>
      <c r="D54" s="473"/>
      <c r="E54" s="473"/>
      <c r="F54" s="473"/>
      <c r="G54" s="473"/>
      <c r="H54" s="508"/>
      <c r="I54" s="494"/>
      <c r="J54" s="494"/>
      <c r="K54" s="494">
        <v>0</v>
      </c>
      <c r="L54" s="494"/>
      <c r="M54" s="494"/>
      <c r="N54" s="494"/>
      <c r="O54" s="494">
        <v>0</v>
      </c>
      <c r="P54" s="494"/>
      <c r="Q54" s="494"/>
      <c r="R54" s="494"/>
      <c r="S54" s="494">
        <v>0</v>
      </c>
      <c r="T54" s="494"/>
      <c r="U54" s="494"/>
      <c r="V54" s="494"/>
      <c r="W54" s="495">
        <v>0</v>
      </c>
    </row>
    <row r="55" spans="1:23">
      <c r="A55" s="468"/>
      <c r="B55" s="481" t="s">
        <v>611</v>
      </c>
      <c r="C55" s="481" t="s">
        <v>612</v>
      </c>
      <c r="D55" s="481" t="s">
        <v>96</v>
      </c>
      <c r="E55" s="481">
        <v>0</v>
      </c>
      <c r="F55" s="481" t="s">
        <v>96</v>
      </c>
      <c r="G55" s="481">
        <v>0</v>
      </c>
      <c r="H55" s="509"/>
      <c r="I55" s="496"/>
      <c r="J55" s="496"/>
      <c r="K55" s="497">
        <v>0</v>
      </c>
      <c r="L55" s="496"/>
      <c r="M55" s="496"/>
      <c r="N55" s="496"/>
      <c r="O55" s="497">
        <v>0</v>
      </c>
      <c r="P55" s="496"/>
      <c r="Q55" s="496"/>
      <c r="R55" s="496"/>
      <c r="S55" s="497">
        <v>0</v>
      </c>
      <c r="T55" s="496"/>
      <c r="U55" s="496"/>
      <c r="V55" s="496"/>
      <c r="W55" s="516">
        <v>0</v>
      </c>
    </row>
    <row r="56" spans="1:23">
      <c r="A56" s="468"/>
      <c r="B56" s="485" t="s">
        <v>1096</v>
      </c>
      <c r="C56" s="486"/>
      <c r="D56" s="486"/>
      <c r="E56" s="486"/>
      <c r="F56" s="486"/>
      <c r="G56" s="487"/>
      <c r="H56" s="508"/>
      <c r="I56" s="494"/>
      <c r="J56" s="494"/>
      <c r="K56" s="494">
        <v>0</v>
      </c>
      <c r="L56" s="494"/>
      <c r="M56" s="494"/>
      <c r="N56" s="494"/>
      <c r="O56" s="494">
        <v>0</v>
      </c>
      <c r="P56" s="494"/>
      <c r="Q56" s="494"/>
      <c r="R56" s="494"/>
      <c r="S56" s="494">
        <v>0</v>
      </c>
      <c r="T56" s="494"/>
      <c r="U56" s="494"/>
      <c r="V56" s="494"/>
      <c r="W56" s="495">
        <v>0</v>
      </c>
    </row>
    <row r="57" spans="1:23">
      <c r="A57" s="468"/>
      <c r="B57" s="464" t="s">
        <v>747</v>
      </c>
      <c r="C57" s="464" t="s">
        <v>774</v>
      </c>
      <c r="D57" s="464" t="s">
        <v>96</v>
      </c>
      <c r="E57" s="464">
        <v>0</v>
      </c>
      <c r="F57" s="464" t="s">
        <v>96</v>
      </c>
      <c r="G57" s="464">
        <v>0</v>
      </c>
      <c r="H57" s="509"/>
      <c r="I57" s="496"/>
      <c r="J57" s="496"/>
      <c r="K57" s="497">
        <v>0</v>
      </c>
      <c r="L57" s="496"/>
      <c r="M57" s="496"/>
      <c r="N57" s="496"/>
      <c r="O57" s="497">
        <v>0</v>
      </c>
      <c r="P57" s="496"/>
      <c r="Q57" s="496"/>
      <c r="R57" s="496"/>
      <c r="S57" s="497">
        <v>0</v>
      </c>
      <c r="T57" s="496"/>
      <c r="U57" s="496"/>
      <c r="V57" s="496"/>
      <c r="W57" s="516">
        <v>0</v>
      </c>
    </row>
    <row r="58" spans="1:23">
      <c r="A58" s="468"/>
      <c r="B58" s="472" t="s">
        <v>1192</v>
      </c>
      <c r="C58" s="473"/>
      <c r="D58" s="473"/>
      <c r="E58" s="473"/>
      <c r="F58" s="473"/>
      <c r="G58" s="473"/>
      <c r="H58" s="508"/>
      <c r="I58" s="494"/>
      <c r="J58" s="494"/>
      <c r="K58" s="494">
        <v>0</v>
      </c>
      <c r="L58" s="494"/>
      <c r="M58" s="494"/>
      <c r="N58" s="494"/>
      <c r="O58" s="494">
        <v>0</v>
      </c>
      <c r="P58" s="494"/>
      <c r="Q58" s="494"/>
      <c r="R58" s="494"/>
      <c r="S58" s="494">
        <v>0</v>
      </c>
      <c r="T58" s="494"/>
      <c r="U58" s="494"/>
      <c r="V58" s="494"/>
      <c r="W58" s="495">
        <v>0</v>
      </c>
    </row>
    <row r="59" spans="1:23">
      <c r="A59" s="468"/>
      <c r="B59" s="464" t="s">
        <v>771</v>
      </c>
      <c r="C59" s="464" t="s">
        <v>773</v>
      </c>
      <c r="D59" s="464" t="s">
        <v>86</v>
      </c>
      <c r="E59" s="464" t="s">
        <v>780</v>
      </c>
      <c r="F59" s="464" t="s">
        <v>96</v>
      </c>
      <c r="G59" s="464">
        <v>0</v>
      </c>
      <c r="H59" s="509"/>
      <c r="I59" s="496"/>
      <c r="J59" s="496"/>
      <c r="K59" s="497">
        <v>0</v>
      </c>
      <c r="L59" s="496"/>
      <c r="M59" s="496"/>
      <c r="N59" s="496"/>
      <c r="O59" s="497">
        <v>0</v>
      </c>
      <c r="P59" s="496"/>
      <c r="Q59" s="496"/>
      <c r="R59" s="496"/>
      <c r="S59" s="497">
        <v>0</v>
      </c>
      <c r="T59" s="496"/>
      <c r="U59" s="496"/>
      <c r="V59" s="496"/>
      <c r="W59" s="516">
        <v>0</v>
      </c>
    </row>
    <row r="60" spans="1:23">
      <c r="A60" s="468"/>
      <c r="B60" s="468"/>
      <c r="C60" s="468"/>
      <c r="D60" s="464" t="s">
        <v>601</v>
      </c>
      <c r="E60" s="464" t="s">
        <v>602</v>
      </c>
      <c r="F60" s="464" t="s">
        <v>96</v>
      </c>
      <c r="G60" s="464">
        <v>0</v>
      </c>
      <c r="H60" s="509"/>
      <c r="I60" s="496"/>
      <c r="J60" s="496"/>
      <c r="K60" s="497">
        <v>0</v>
      </c>
      <c r="L60" s="496"/>
      <c r="M60" s="496"/>
      <c r="N60" s="496"/>
      <c r="O60" s="497">
        <v>0</v>
      </c>
      <c r="P60" s="496"/>
      <c r="Q60" s="496"/>
      <c r="R60" s="496"/>
      <c r="S60" s="497">
        <v>0</v>
      </c>
      <c r="T60" s="496"/>
      <c r="U60" s="496"/>
      <c r="V60" s="496"/>
      <c r="W60" s="516">
        <v>0</v>
      </c>
    </row>
    <row r="61" spans="1:23">
      <c r="A61" s="468"/>
      <c r="B61" s="472" t="s">
        <v>1193</v>
      </c>
      <c r="C61" s="473"/>
      <c r="D61" s="473"/>
      <c r="E61" s="473"/>
      <c r="F61" s="473"/>
      <c r="G61" s="473"/>
      <c r="H61" s="508"/>
      <c r="I61" s="494"/>
      <c r="J61" s="494"/>
      <c r="K61" s="494">
        <v>0</v>
      </c>
      <c r="L61" s="494"/>
      <c r="M61" s="494"/>
      <c r="N61" s="494"/>
      <c r="O61" s="494">
        <v>0</v>
      </c>
      <c r="P61" s="494"/>
      <c r="Q61" s="494"/>
      <c r="R61" s="494"/>
      <c r="S61" s="494">
        <v>0</v>
      </c>
      <c r="T61" s="494"/>
      <c r="U61" s="494"/>
      <c r="V61" s="494"/>
      <c r="W61" s="495">
        <v>0</v>
      </c>
    </row>
    <row r="62" spans="1:23">
      <c r="A62" s="468"/>
      <c r="B62" s="464" t="s">
        <v>770</v>
      </c>
      <c r="C62" s="464" t="s">
        <v>772</v>
      </c>
      <c r="D62" s="464" t="s">
        <v>86</v>
      </c>
      <c r="E62" s="464" t="s">
        <v>780</v>
      </c>
      <c r="F62" s="464" t="s">
        <v>96</v>
      </c>
      <c r="G62" s="464">
        <v>0</v>
      </c>
      <c r="H62" s="509"/>
      <c r="I62" s="496"/>
      <c r="J62" s="496"/>
      <c r="K62" s="497">
        <v>0</v>
      </c>
      <c r="L62" s="496"/>
      <c r="M62" s="496"/>
      <c r="N62" s="496"/>
      <c r="O62" s="497">
        <v>0</v>
      </c>
      <c r="P62" s="496"/>
      <c r="Q62" s="496"/>
      <c r="R62" s="496"/>
      <c r="S62" s="497">
        <v>0</v>
      </c>
      <c r="T62" s="496"/>
      <c r="U62" s="496"/>
      <c r="V62" s="496"/>
      <c r="W62" s="516">
        <v>0</v>
      </c>
    </row>
    <row r="63" spans="1:23">
      <c r="A63" s="468"/>
      <c r="B63" s="468"/>
      <c r="C63" s="468"/>
      <c r="D63" s="464" t="s">
        <v>601</v>
      </c>
      <c r="E63" s="464" t="s">
        <v>602</v>
      </c>
      <c r="F63" s="464" t="s">
        <v>96</v>
      </c>
      <c r="G63" s="464">
        <v>0</v>
      </c>
      <c r="H63" s="509"/>
      <c r="I63" s="496"/>
      <c r="J63" s="496"/>
      <c r="K63" s="497">
        <v>0</v>
      </c>
      <c r="L63" s="496"/>
      <c r="M63" s="496"/>
      <c r="N63" s="496"/>
      <c r="O63" s="497">
        <v>0</v>
      </c>
      <c r="P63" s="496"/>
      <c r="Q63" s="496"/>
      <c r="R63" s="496"/>
      <c r="S63" s="497">
        <v>0</v>
      </c>
      <c r="T63" s="496"/>
      <c r="U63" s="496"/>
      <c r="V63" s="496"/>
      <c r="W63" s="516">
        <v>0</v>
      </c>
    </row>
    <row r="64" spans="1:23">
      <c r="A64" s="468"/>
      <c r="B64" s="468"/>
      <c r="C64" s="468"/>
      <c r="D64" s="464" t="s">
        <v>96</v>
      </c>
      <c r="E64" s="464">
        <v>0</v>
      </c>
      <c r="F64" s="464" t="s">
        <v>96</v>
      </c>
      <c r="G64" s="464">
        <v>0</v>
      </c>
      <c r="H64" s="509"/>
      <c r="I64" s="496"/>
      <c r="J64" s="496"/>
      <c r="K64" s="497">
        <v>0</v>
      </c>
      <c r="L64" s="496"/>
      <c r="M64" s="496"/>
      <c r="N64" s="496"/>
      <c r="O64" s="497">
        <v>0</v>
      </c>
      <c r="P64" s="496"/>
      <c r="Q64" s="496"/>
      <c r="R64" s="496"/>
      <c r="S64" s="497">
        <v>0</v>
      </c>
      <c r="T64" s="496"/>
      <c r="U64" s="496"/>
      <c r="V64" s="496"/>
      <c r="W64" s="516">
        <v>0</v>
      </c>
    </row>
    <row r="65" spans="1:23">
      <c r="A65" s="468"/>
      <c r="B65" s="472" t="s">
        <v>1175</v>
      </c>
      <c r="C65" s="473"/>
      <c r="D65" s="473"/>
      <c r="E65" s="473"/>
      <c r="F65" s="473"/>
      <c r="G65" s="473"/>
      <c r="H65" s="508"/>
      <c r="I65" s="494"/>
      <c r="J65" s="494"/>
      <c r="K65" s="494">
        <v>0</v>
      </c>
      <c r="L65" s="494"/>
      <c r="M65" s="494"/>
      <c r="N65" s="494"/>
      <c r="O65" s="494">
        <v>0</v>
      </c>
      <c r="P65" s="494"/>
      <c r="Q65" s="494"/>
      <c r="R65" s="494"/>
      <c r="S65" s="494">
        <v>0</v>
      </c>
      <c r="T65" s="494"/>
      <c r="U65" s="494"/>
      <c r="V65" s="494"/>
      <c r="W65" s="495">
        <v>0</v>
      </c>
    </row>
    <row r="66" spans="1:23">
      <c r="A66" s="468"/>
      <c r="B66" s="482" t="s">
        <v>749</v>
      </c>
      <c r="C66" s="482" t="s">
        <v>750</v>
      </c>
      <c r="D66" s="482" t="s">
        <v>86</v>
      </c>
      <c r="E66" s="481" t="s">
        <v>780</v>
      </c>
      <c r="F66" s="481" t="s">
        <v>96</v>
      </c>
      <c r="G66" s="481">
        <v>0</v>
      </c>
      <c r="H66" s="509"/>
      <c r="I66" s="496"/>
      <c r="J66" s="496"/>
      <c r="K66" s="497">
        <v>0</v>
      </c>
      <c r="L66" s="496"/>
      <c r="M66" s="496"/>
      <c r="N66" s="496"/>
      <c r="O66" s="497">
        <v>0</v>
      </c>
      <c r="P66" s="496"/>
      <c r="Q66" s="496"/>
      <c r="R66" s="496"/>
      <c r="S66" s="497">
        <v>0</v>
      </c>
      <c r="T66" s="496"/>
      <c r="U66" s="496"/>
      <c r="V66" s="496"/>
      <c r="W66" s="516">
        <v>0</v>
      </c>
    </row>
    <row r="67" spans="1:23">
      <c r="A67" s="468"/>
      <c r="B67" s="484"/>
      <c r="C67" s="484"/>
      <c r="D67" s="490" t="s">
        <v>601</v>
      </c>
      <c r="E67" s="481" t="s">
        <v>602</v>
      </c>
      <c r="F67" s="464" t="s">
        <v>96</v>
      </c>
      <c r="G67" s="481">
        <v>0</v>
      </c>
      <c r="H67" s="509"/>
      <c r="I67" s="496"/>
      <c r="J67" s="496"/>
      <c r="K67" s="497">
        <v>0</v>
      </c>
      <c r="L67" s="496"/>
      <c r="M67" s="496"/>
      <c r="N67" s="496"/>
      <c r="O67" s="497">
        <v>0</v>
      </c>
      <c r="P67" s="496"/>
      <c r="Q67" s="496"/>
      <c r="R67" s="496"/>
      <c r="S67" s="497">
        <v>0</v>
      </c>
      <c r="T67" s="496"/>
      <c r="U67" s="496"/>
      <c r="V67" s="496"/>
      <c r="W67" s="516">
        <v>0</v>
      </c>
    </row>
    <row r="68" spans="1:23">
      <c r="A68" s="468"/>
      <c r="B68" s="485" t="s">
        <v>1176</v>
      </c>
      <c r="C68" s="486"/>
      <c r="D68" s="486"/>
      <c r="E68" s="486"/>
      <c r="F68" s="486"/>
      <c r="G68" s="487"/>
      <c r="H68" s="508"/>
      <c r="I68" s="494"/>
      <c r="J68" s="494"/>
      <c r="K68" s="494">
        <v>0</v>
      </c>
      <c r="L68" s="494"/>
      <c r="M68" s="494"/>
      <c r="N68" s="494"/>
      <c r="O68" s="494">
        <v>0</v>
      </c>
      <c r="P68" s="494"/>
      <c r="Q68" s="494"/>
      <c r="R68" s="494"/>
      <c r="S68" s="494">
        <v>0</v>
      </c>
      <c r="T68" s="494"/>
      <c r="U68" s="494"/>
      <c r="V68" s="494"/>
      <c r="W68" s="495">
        <v>0</v>
      </c>
    </row>
    <row r="69" spans="1:23">
      <c r="A69" s="468"/>
      <c r="B69" s="464" t="s">
        <v>373</v>
      </c>
      <c r="C69" s="464" t="s">
        <v>479</v>
      </c>
      <c r="D69" s="464" t="s">
        <v>86</v>
      </c>
      <c r="E69" s="464" t="s">
        <v>780</v>
      </c>
      <c r="F69" s="464" t="s">
        <v>374</v>
      </c>
      <c r="G69" s="464" t="s">
        <v>480</v>
      </c>
      <c r="H69" s="509"/>
      <c r="I69" s="496"/>
      <c r="J69" s="496"/>
      <c r="K69" s="497">
        <v>0</v>
      </c>
      <c r="L69" s="496"/>
      <c r="M69" s="496"/>
      <c r="N69" s="496"/>
      <c r="O69" s="497">
        <v>0</v>
      </c>
      <c r="P69" s="496"/>
      <c r="Q69" s="496"/>
      <c r="R69" s="496"/>
      <c r="S69" s="497">
        <v>0</v>
      </c>
      <c r="T69" s="496"/>
      <c r="U69" s="496"/>
      <c r="V69" s="496"/>
      <c r="W69" s="516">
        <v>0</v>
      </c>
    </row>
    <row r="70" spans="1:23">
      <c r="A70" s="468"/>
      <c r="B70" s="468"/>
      <c r="C70" s="468"/>
      <c r="D70" s="468"/>
      <c r="E70" s="468"/>
      <c r="F70" s="464" t="s">
        <v>1086</v>
      </c>
      <c r="G70" s="464" t="s">
        <v>1110</v>
      </c>
      <c r="H70" s="509"/>
      <c r="I70" s="496"/>
      <c r="J70" s="496"/>
      <c r="K70" s="497">
        <v>0</v>
      </c>
      <c r="L70" s="496"/>
      <c r="M70" s="496"/>
      <c r="N70" s="496"/>
      <c r="O70" s="497">
        <v>0</v>
      </c>
      <c r="P70" s="496"/>
      <c r="Q70" s="496"/>
      <c r="R70" s="496"/>
      <c r="S70" s="497">
        <v>0</v>
      </c>
      <c r="T70" s="496"/>
      <c r="U70" s="496"/>
      <c r="V70" s="496"/>
      <c r="W70" s="516">
        <v>0</v>
      </c>
    </row>
    <row r="71" spans="1:23" s="175" customFormat="1">
      <c r="A71" s="468"/>
      <c r="B71" s="468"/>
      <c r="C71" s="468"/>
      <c r="D71" s="468"/>
      <c r="E71" s="468"/>
      <c r="F71" s="464" t="s">
        <v>896</v>
      </c>
      <c r="G71" s="464" t="s">
        <v>898</v>
      </c>
      <c r="H71" s="509"/>
      <c r="I71" s="496"/>
      <c r="J71" s="496"/>
      <c r="K71" s="497">
        <v>0</v>
      </c>
      <c r="L71" s="496"/>
      <c r="M71" s="496"/>
      <c r="N71" s="496"/>
      <c r="O71" s="497">
        <v>0</v>
      </c>
      <c r="P71" s="496"/>
      <c r="Q71" s="496"/>
      <c r="R71" s="496"/>
      <c r="S71" s="497">
        <v>0</v>
      </c>
      <c r="T71" s="496"/>
      <c r="U71" s="496"/>
      <c r="V71" s="496"/>
      <c r="W71" s="516">
        <v>0</v>
      </c>
    </row>
    <row r="72" spans="1:23" s="175" customFormat="1">
      <c r="A72" s="468"/>
      <c r="B72" s="468"/>
      <c r="C72" s="468"/>
      <c r="D72" s="464" t="s">
        <v>601</v>
      </c>
      <c r="E72" s="464" t="s">
        <v>602</v>
      </c>
      <c r="F72" s="464" t="s">
        <v>1087</v>
      </c>
      <c r="G72" s="464" t="s">
        <v>1109</v>
      </c>
      <c r="H72" s="509"/>
      <c r="I72" s="496"/>
      <c r="J72" s="496"/>
      <c r="K72" s="497">
        <v>0</v>
      </c>
      <c r="L72" s="496"/>
      <c r="M72" s="496"/>
      <c r="N72" s="496"/>
      <c r="O72" s="497">
        <v>0</v>
      </c>
      <c r="P72" s="496"/>
      <c r="Q72" s="496"/>
      <c r="R72" s="496"/>
      <c r="S72" s="497">
        <v>0</v>
      </c>
      <c r="T72" s="496"/>
      <c r="U72" s="496"/>
      <c r="V72" s="496"/>
      <c r="W72" s="516">
        <v>0</v>
      </c>
    </row>
    <row r="73" spans="1:23" s="175" customFormat="1">
      <c r="A73" s="468"/>
      <c r="B73" s="468"/>
      <c r="C73" s="468"/>
      <c r="D73" s="468"/>
      <c r="E73" s="468"/>
      <c r="F73" s="464" t="s">
        <v>897</v>
      </c>
      <c r="G73" s="464" t="s">
        <v>899</v>
      </c>
      <c r="H73" s="509"/>
      <c r="I73" s="496"/>
      <c r="J73" s="496"/>
      <c r="K73" s="497">
        <v>0</v>
      </c>
      <c r="L73" s="496"/>
      <c r="M73" s="496"/>
      <c r="N73" s="496"/>
      <c r="O73" s="497">
        <v>0</v>
      </c>
      <c r="P73" s="496"/>
      <c r="Q73" s="496"/>
      <c r="R73" s="496"/>
      <c r="S73" s="497">
        <v>0</v>
      </c>
      <c r="T73" s="496"/>
      <c r="U73" s="496"/>
      <c r="V73" s="496"/>
      <c r="W73" s="516">
        <v>0</v>
      </c>
    </row>
    <row r="74" spans="1:23">
      <c r="A74" s="468"/>
      <c r="B74" s="472" t="s">
        <v>881</v>
      </c>
      <c r="C74" s="473"/>
      <c r="D74" s="473"/>
      <c r="E74" s="473"/>
      <c r="F74" s="473"/>
      <c r="G74" s="473"/>
      <c r="H74" s="508"/>
      <c r="I74" s="494"/>
      <c r="J74" s="494"/>
      <c r="K74" s="494">
        <v>0</v>
      </c>
      <c r="L74" s="494"/>
      <c r="M74" s="494"/>
      <c r="N74" s="494"/>
      <c r="O74" s="494">
        <v>0</v>
      </c>
      <c r="P74" s="494"/>
      <c r="Q74" s="494"/>
      <c r="R74" s="494"/>
      <c r="S74" s="494">
        <v>0</v>
      </c>
      <c r="T74" s="494"/>
      <c r="U74" s="494"/>
      <c r="V74" s="494"/>
      <c r="W74" s="495">
        <v>0</v>
      </c>
    </row>
    <row r="75" spans="1:23">
      <c r="A75" s="468"/>
      <c r="B75" s="481" t="s">
        <v>513</v>
      </c>
      <c r="C75" s="464" t="s">
        <v>1108</v>
      </c>
      <c r="D75" s="464" t="s">
        <v>96</v>
      </c>
      <c r="E75" s="464">
        <v>0</v>
      </c>
      <c r="F75" s="464" t="s">
        <v>96</v>
      </c>
      <c r="G75" s="464">
        <v>0</v>
      </c>
      <c r="H75" s="509"/>
      <c r="I75" s="496"/>
      <c r="J75" s="496"/>
      <c r="K75" s="497">
        <v>0</v>
      </c>
      <c r="L75" s="496"/>
      <c r="M75" s="496"/>
      <c r="N75" s="496"/>
      <c r="O75" s="497">
        <v>0</v>
      </c>
      <c r="P75" s="496"/>
      <c r="Q75" s="496"/>
      <c r="R75" s="496"/>
      <c r="S75" s="497">
        <v>0</v>
      </c>
      <c r="T75" s="496"/>
      <c r="U75" s="496"/>
      <c r="V75" s="496"/>
      <c r="W75" s="516">
        <v>0</v>
      </c>
    </row>
    <row r="76" spans="1:23">
      <c r="A76" s="468"/>
      <c r="B76" s="485" t="s">
        <v>877</v>
      </c>
      <c r="C76" s="486"/>
      <c r="D76" s="486"/>
      <c r="E76" s="486"/>
      <c r="F76" s="486"/>
      <c r="G76" s="487"/>
      <c r="H76" s="508"/>
      <c r="I76" s="494"/>
      <c r="J76" s="494"/>
      <c r="K76" s="494">
        <v>0</v>
      </c>
      <c r="L76" s="494"/>
      <c r="M76" s="494"/>
      <c r="N76" s="494"/>
      <c r="O76" s="494">
        <v>0</v>
      </c>
      <c r="P76" s="494"/>
      <c r="Q76" s="494"/>
      <c r="R76" s="494"/>
      <c r="S76" s="494">
        <v>0</v>
      </c>
      <c r="T76" s="494"/>
      <c r="U76" s="494"/>
      <c r="V76" s="494"/>
      <c r="W76" s="495">
        <v>0</v>
      </c>
    </row>
    <row r="77" spans="1:23">
      <c r="A77" s="468"/>
      <c r="B77" s="482" t="s">
        <v>417</v>
      </c>
      <c r="C77" s="482" t="s">
        <v>179</v>
      </c>
      <c r="D77" s="482" t="s">
        <v>436</v>
      </c>
      <c r="E77" s="481" t="s">
        <v>282</v>
      </c>
      <c r="F77" s="481" t="s">
        <v>96</v>
      </c>
      <c r="G77" s="481">
        <v>0</v>
      </c>
      <c r="H77" s="509"/>
      <c r="I77" s="496"/>
      <c r="J77" s="496"/>
      <c r="K77" s="497">
        <v>0</v>
      </c>
      <c r="L77" s="496"/>
      <c r="M77" s="496"/>
      <c r="N77" s="496"/>
      <c r="O77" s="497">
        <v>0</v>
      </c>
      <c r="P77" s="496"/>
      <c r="Q77" s="496"/>
      <c r="R77" s="496"/>
      <c r="S77" s="497">
        <v>0</v>
      </c>
      <c r="T77" s="496"/>
      <c r="U77" s="496"/>
      <c r="V77" s="496"/>
      <c r="W77" s="516">
        <v>0</v>
      </c>
    </row>
    <row r="78" spans="1:23">
      <c r="A78" s="468"/>
      <c r="B78" s="484"/>
      <c r="C78" s="484"/>
      <c r="D78" s="490" t="s">
        <v>27</v>
      </c>
      <c r="E78" s="481" t="s">
        <v>180</v>
      </c>
      <c r="F78" s="464" t="s">
        <v>96</v>
      </c>
      <c r="G78" s="481">
        <v>0</v>
      </c>
      <c r="H78" s="509"/>
      <c r="I78" s="496"/>
      <c r="J78" s="496"/>
      <c r="K78" s="497">
        <v>0</v>
      </c>
      <c r="L78" s="496"/>
      <c r="M78" s="496"/>
      <c r="N78" s="496"/>
      <c r="O78" s="497">
        <v>0</v>
      </c>
      <c r="P78" s="496"/>
      <c r="Q78" s="496"/>
      <c r="R78" s="496"/>
      <c r="S78" s="497">
        <v>0</v>
      </c>
      <c r="T78" s="496"/>
      <c r="U78" s="496"/>
      <c r="V78" s="496"/>
      <c r="W78" s="516">
        <v>0</v>
      </c>
    </row>
    <row r="79" spans="1:23">
      <c r="A79" s="468"/>
      <c r="B79" s="485" t="s">
        <v>822</v>
      </c>
      <c r="C79" s="486"/>
      <c r="D79" s="486"/>
      <c r="E79" s="486"/>
      <c r="F79" s="486"/>
      <c r="G79" s="487"/>
      <c r="H79" s="508"/>
      <c r="I79" s="494"/>
      <c r="J79" s="494"/>
      <c r="K79" s="494">
        <v>0</v>
      </c>
      <c r="L79" s="494"/>
      <c r="M79" s="494"/>
      <c r="N79" s="494"/>
      <c r="O79" s="494">
        <v>0</v>
      </c>
      <c r="P79" s="494"/>
      <c r="Q79" s="494"/>
      <c r="R79" s="494"/>
      <c r="S79" s="494">
        <v>0</v>
      </c>
      <c r="T79" s="494"/>
      <c r="U79" s="494"/>
      <c r="V79" s="494"/>
      <c r="W79" s="495">
        <v>0</v>
      </c>
    </row>
    <row r="80" spans="1:23">
      <c r="A80" s="468"/>
      <c r="B80" s="464" t="s">
        <v>515</v>
      </c>
      <c r="C80" s="464" t="s">
        <v>1091</v>
      </c>
      <c r="D80" s="464" t="s">
        <v>96</v>
      </c>
      <c r="E80" s="464">
        <v>0</v>
      </c>
      <c r="F80" s="464" t="s">
        <v>96</v>
      </c>
      <c r="G80" s="464">
        <v>0</v>
      </c>
      <c r="H80" s="509"/>
      <c r="I80" s="496"/>
      <c r="J80" s="496"/>
      <c r="K80" s="497">
        <v>0</v>
      </c>
      <c r="L80" s="496"/>
      <c r="M80" s="496"/>
      <c r="N80" s="496"/>
      <c r="O80" s="497">
        <v>0</v>
      </c>
      <c r="P80" s="496"/>
      <c r="Q80" s="496"/>
      <c r="R80" s="496"/>
      <c r="S80" s="497">
        <v>0</v>
      </c>
      <c r="T80" s="496"/>
      <c r="U80" s="496"/>
      <c r="V80" s="496"/>
      <c r="W80" s="516">
        <v>0</v>
      </c>
    </row>
    <row r="81" spans="1:23">
      <c r="A81" s="468"/>
      <c r="B81" s="472" t="s">
        <v>1170</v>
      </c>
      <c r="C81" s="473"/>
      <c r="D81" s="473"/>
      <c r="E81" s="473"/>
      <c r="F81" s="473"/>
      <c r="G81" s="473"/>
      <c r="H81" s="508"/>
      <c r="I81" s="494"/>
      <c r="J81" s="494"/>
      <c r="K81" s="494">
        <v>0</v>
      </c>
      <c r="L81" s="494"/>
      <c r="M81" s="494"/>
      <c r="N81" s="494"/>
      <c r="O81" s="494">
        <v>0</v>
      </c>
      <c r="P81" s="494"/>
      <c r="Q81" s="494"/>
      <c r="R81" s="494"/>
      <c r="S81" s="494">
        <v>0</v>
      </c>
      <c r="T81" s="494"/>
      <c r="U81" s="494"/>
      <c r="V81" s="494"/>
      <c r="W81" s="495">
        <v>0</v>
      </c>
    </row>
    <row r="82" spans="1:23">
      <c r="A82" s="468"/>
      <c r="B82" s="482" t="s">
        <v>283</v>
      </c>
      <c r="C82" s="482" t="s">
        <v>294</v>
      </c>
      <c r="D82" s="482" t="s">
        <v>637</v>
      </c>
      <c r="E82" s="482" t="s">
        <v>253</v>
      </c>
      <c r="F82" s="482" t="s">
        <v>642</v>
      </c>
      <c r="G82" s="481" t="s">
        <v>551</v>
      </c>
      <c r="H82" s="509"/>
      <c r="I82" s="496"/>
      <c r="J82" s="496"/>
      <c r="K82" s="497">
        <v>0</v>
      </c>
      <c r="L82" s="496"/>
      <c r="M82" s="496"/>
      <c r="N82" s="496"/>
      <c r="O82" s="497">
        <v>0</v>
      </c>
      <c r="P82" s="496"/>
      <c r="Q82" s="496"/>
      <c r="R82" s="496"/>
      <c r="S82" s="497">
        <v>0</v>
      </c>
      <c r="T82" s="496"/>
      <c r="U82" s="496"/>
      <c r="V82" s="496"/>
      <c r="W82" s="516">
        <v>0</v>
      </c>
    </row>
    <row r="83" spans="1:23">
      <c r="A83" s="468"/>
      <c r="B83" s="483"/>
      <c r="C83" s="483"/>
      <c r="D83" s="483"/>
      <c r="E83" s="483"/>
      <c r="F83" s="489" t="s">
        <v>640</v>
      </c>
      <c r="G83" s="481" t="s">
        <v>540</v>
      </c>
      <c r="H83" s="509"/>
      <c r="I83" s="496"/>
      <c r="J83" s="496"/>
      <c r="K83" s="497">
        <v>0</v>
      </c>
      <c r="L83" s="496"/>
      <c r="M83" s="496"/>
      <c r="N83" s="496"/>
      <c r="O83" s="497">
        <v>0</v>
      </c>
      <c r="P83" s="496"/>
      <c r="Q83" s="496"/>
      <c r="R83" s="496"/>
      <c r="S83" s="497">
        <v>0</v>
      </c>
      <c r="T83" s="496"/>
      <c r="U83" s="496"/>
      <c r="V83" s="496"/>
      <c r="W83" s="516">
        <v>0</v>
      </c>
    </row>
    <row r="84" spans="1:23">
      <c r="A84" s="468"/>
      <c r="B84" s="483"/>
      <c r="C84" s="483"/>
      <c r="D84" s="483"/>
      <c r="E84" s="484"/>
      <c r="F84" s="490" t="s">
        <v>641</v>
      </c>
      <c r="G84" s="481" t="s">
        <v>547</v>
      </c>
      <c r="H84" s="509"/>
      <c r="I84" s="496"/>
      <c r="J84" s="496"/>
      <c r="K84" s="497">
        <v>0</v>
      </c>
      <c r="L84" s="496"/>
      <c r="M84" s="496"/>
      <c r="N84" s="496"/>
      <c r="O84" s="497">
        <v>0</v>
      </c>
      <c r="P84" s="496"/>
      <c r="Q84" s="496"/>
      <c r="R84" s="496"/>
      <c r="S84" s="497">
        <v>0</v>
      </c>
      <c r="T84" s="496"/>
      <c r="U84" s="496"/>
      <c r="V84" s="496"/>
      <c r="W84" s="516">
        <v>0</v>
      </c>
    </row>
    <row r="85" spans="1:23">
      <c r="A85" s="468"/>
      <c r="B85" s="483"/>
      <c r="C85" s="483"/>
      <c r="D85" s="489" t="s">
        <v>247</v>
      </c>
      <c r="E85" s="482" t="s">
        <v>250</v>
      </c>
      <c r="F85" s="482" t="s">
        <v>535</v>
      </c>
      <c r="G85" s="481" t="s">
        <v>549</v>
      </c>
      <c r="H85" s="509"/>
      <c r="I85" s="496"/>
      <c r="J85" s="496"/>
      <c r="K85" s="497">
        <v>0</v>
      </c>
      <c r="L85" s="496"/>
      <c r="M85" s="496"/>
      <c r="N85" s="496"/>
      <c r="O85" s="497">
        <v>0</v>
      </c>
      <c r="P85" s="496"/>
      <c r="Q85" s="496"/>
      <c r="R85" s="496"/>
      <c r="S85" s="497">
        <v>0</v>
      </c>
      <c r="T85" s="496"/>
      <c r="U85" s="496"/>
      <c r="V85" s="496"/>
      <c r="W85" s="516">
        <v>0</v>
      </c>
    </row>
    <row r="86" spans="1:23">
      <c r="A86" s="468"/>
      <c r="B86" s="483"/>
      <c r="C86" s="483"/>
      <c r="D86" s="483"/>
      <c r="E86" s="483"/>
      <c r="F86" s="489" t="s">
        <v>536</v>
      </c>
      <c r="G86" s="481" t="s">
        <v>538</v>
      </c>
      <c r="H86" s="509"/>
      <c r="I86" s="496"/>
      <c r="J86" s="496"/>
      <c r="K86" s="497">
        <v>0</v>
      </c>
      <c r="L86" s="496"/>
      <c r="M86" s="496"/>
      <c r="N86" s="496"/>
      <c r="O86" s="497">
        <v>0</v>
      </c>
      <c r="P86" s="496"/>
      <c r="Q86" s="496"/>
      <c r="R86" s="496"/>
      <c r="S86" s="497">
        <v>0</v>
      </c>
      <c r="T86" s="496"/>
      <c r="U86" s="496"/>
      <c r="V86" s="496"/>
      <c r="W86" s="516">
        <v>0</v>
      </c>
    </row>
    <row r="87" spans="1:23">
      <c r="A87" s="468"/>
      <c r="B87" s="483"/>
      <c r="C87" s="483"/>
      <c r="D87" s="483"/>
      <c r="E87" s="483"/>
      <c r="F87" s="489" t="s">
        <v>541</v>
      </c>
      <c r="G87" s="481" t="s">
        <v>542</v>
      </c>
      <c r="H87" s="509"/>
      <c r="I87" s="496"/>
      <c r="J87" s="496"/>
      <c r="K87" s="497">
        <v>0</v>
      </c>
      <c r="L87" s="496"/>
      <c r="M87" s="496"/>
      <c r="N87" s="496"/>
      <c r="O87" s="497">
        <v>0</v>
      </c>
      <c r="P87" s="496"/>
      <c r="Q87" s="496"/>
      <c r="R87" s="496"/>
      <c r="S87" s="497">
        <v>0</v>
      </c>
      <c r="T87" s="496"/>
      <c r="U87" s="496"/>
      <c r="V87" s="496"/>
      <c r="W87" s="516">
        <v>0</v>
      </c>
    </row>
    <row r="88" spans="1:23">
      <c r="A88" s="468"/>
      <c r="B88" s="483"/>
      <c r="C88" s="483"/>
      <c r="D88" s="483"/>
      <c r="E88" s="483"/>
      <c r="F88" s="489" t="s">
        <v>543</v>
      </c>
      <c r="G88" s="481" t="s">
        <v>545</v>
      </c>
      <c r="H88" s="509"/>
      <c r="I88" s="496"/>
      <c r="J88" s="496"/>
      <c r="K88" s="497">
        <v>0</v>
      </c>
      <c r="L88" s="496"/>
      <c r="M88" s="496"/>
      <c r="N88" s="496"/>
      <c r="O88" s="497">
        <v>0</v>
      </c>
      <c r="P88" s="496"/>
      <c r="Q88" s="496"/>
      <c r="R88" s="496"/>
      <c r="S88" s="497">
        <v>0</v>
      </c>
      <c r="T88" s="496"/>
      <c r="U88" s="496"/>
      <c r="V88" s="496"/>
      <c r="W88" s="516">
        <v>0</v>
      </c>
    </row>
    <row r="89" spans="1:23" s="65" customFormat="1" ht="46.5">
      <c r="A89" s="468"/>
      <c r="B89" s="483"/>
      <c r="C89" s="483"/>
      <c r="D89" s="483"/>
      <c r="E89" s="484"/>
      <c r="F89" s="490" t="s">
        <v>552</v>
      </c>
      <c r="G89" s="481" t="s">
        <v>553</v>
      </c>
      <c r="H89" s="509"/>
      <c r="I89" s="496"/>
      <c r="J89" s="496"/>
      <c r="K89" s="497">
        <v>0</v>
      </c>
      <c r="L89" s="496"/>
      <c r="M89" s="496"/>
      <c r="N89" s="496"/>
      <c r="O89" s="497">
        <v>0</v>
      </c>
      <c r="P89" s="496"/>
      <c r="Q89" s="496"/>
      <c r="R89" s="496"/>
      <c r="S89" s="497">
        <v>0</v>
      </c>
      <c r="T89" s="496"/>
      <c r="U89" s="496"/>
      <c r="V89" s="496"/>
      <c r="W89" s="516">
        <v>0</v>
      </c>
    </row>
    <row r="90" spans="1:23">
      <c r="A90" s="468"/>
      <c r="B90" s="483"/>
      <c r="C90" s="483"/>
      <c r="D90" s="489" t="s">
        <v>701</v>
      </c>
      <c r="E90" s="482" t="s">
        <v>728</v>
      </c>
      <c r="F90" s="482" t="s">
        <v>704</v>
      </c>
      <c r="G90" s="481" t="s">
        <v>731</v>
      </c>
      <c r="H90" s="509"/>
      <c r="I90" s="496"/>
      <c r="J90" s="496"/>
      <c r="K90" s="497">
        <v>0</v>
      </c>
      <c r="L90" s="496"/>
      <c r="M90" s="496"/>
      <c r="N90" s="496"/>
      <c r="O90" s="497">
        <v>0</v>
      </c>
      <c r="P90" s="496"/>
      <c r="Q90" s="496"/>
      <c r="R90" s="496"/>
      <c r="S90" s="497">
        <v>0</v>
      </c>
      <c r="T90" s="496"/>
      <c r="U90" s="496"/>
      <c r="V90" s="496"/>
      <c r="W90" s="516">
        <v>0</v>
      </c>
    </row>
    <row r="91" spans="1:23" s="64" customFormat="1" ht="36">
      <c r="A91" s="468"/>
      <c r="B91" s="483"/>
      <c r="C91" s="483"/>
      <c r="D91" s="483"/>
      <c r="E91" s="483"/>
      <c r="F91" s="489" t="s">
        <v>702</v>
      </c>
      <c r="G91" s="481" t="s">
        <v>729</v>
      </c>
      <c r="H91" s="509"/>
      <c r="I91" s="496"/>
      <c r="J91" s="496"/>
      <c r="K91" s="497">
        <v>0</v>
      </c>
      <c r="L91" s="496"/>
      <c r="M91" s="496"/>
      <c r="N91" s="496"/>
      <c r="O91" s="497">
        <v>0</v>
      </c>
      <c r="P91" s="496"/>
      <c r="Q91" s="496"/>
      <c r="R91" s="496"/>
      <c r="S91" s="497">
        <v>0</v>
      </c>
      <c r="T91" s="496"/>
      <c r="U91" s="496"/>
      <c r="V91" s="496"/>
      <c r="W91" s="516">
        <v>0</v>
      </c>
    </row>
    <row r="92" spans="1:23" s="64" customFormat="1" ht="36">
      <c r="A92" s="468"/>
      <c r="B92" s="483"/>
      <c r="C92" s="483"/>
      <c r="D92" s="484"/>
      <c r="E92" s="484"/>
      <c r="F92" s="490" t="s">
        <v>703</v>
      </c>
      <c r="G92" s="481" t="s">
        <v>730</v>
      </c>
      <c r="H92" s="509"/>
      <c r="I92" s="496"/>
      <c r="J92" s="496"/>
      <c r="K92" s="497">
        <v>0</v>
      </c>
      <c r="L92" s="496"/>
      <c r="M92" s="496"/>
      <c r="N92" s="496"/>
      <c r="O92" s="497">
        <v>0</v>
      </c>
      <c r="P92" s="496"/>
      <c r="Q92" s="496"/>
      <c r="R92" s="496"/>
      <c r="S92" s="497">
        <v>0</v>
      </c>
      <c r="T92" s="496"/>
      <c r="U92" s="496"/>
      <c r="V92" s="496"/>
      <c r="W92" s="516">
        <v>0</v>
      </c>
    </row>
    <row r="93" spans="1:23">
      <c r="A93" s="468"/>
      <c r="B93" s="483"/>
      <c r="C93" s="483"/>
      <c r="D93" s="464" t="s">
        <v>964</v>
      </c>
      <c r="E93" s="464" t="s">
        <v>990</v>
      </c>
      <c r="F93" s="464" t="s">
        <v>967</v>
      </c>
      <c r="G93" s="464" t="s">
        <v>993</v>
      </c>
      <c r="H93" s="509"/>
      <c r="I93" s="496"/>
      <c r="J93" s="496"/>
      <c r="K93" s="497">
        <v>0</v>
      </c>
      <c r="L93" s="496"/>
      <c r="M93" s="496"/>
      <c r="N93" s="496"/>
      <c r="O93" s="497">
        <v>0</v>
      </c>
      <c r="P93" s="496"/>
      <c r="Q93" s="496"/>
      <c r="R93" s="496"/>
      <c r="S93" s="497">
        <v>0</v>
      </c>
      <c r="T93" s="496"/>
      <c r="U93" s="496"/>
      <c r="V93" s="496"/>
      <c r="W93" s="516">
        <v>0</v>
      </c>
    </row>
    <row r="94" spans="1:23" s="65" customFormat="1" ht="46.5">
      <c r="A94" s="468"/>
      <c r="B94" s="483"/>
      <c r="C94" s="483"/>
      <c r="D94" s="468"/>
      <c r="E94" s="468"/>
      <c r="F94" s="464" t="s">
        <v>965</v>
      </c>
      <c r="G94" s="464" t="s">
        <v>991</v>
      </c>
      <c r="H94" s="509"/>
      <c r="I94" s="496"/>
      <c r="J94" s="496"/>
      <c r="K94" s="497">
        <v>0</v>
      </c>
      <c r="L94" s="496"/>
      <c r="M94" s="496"/>
      <c r="N94" s="496"/>
      <c r="O94" s="497">
        <v>0</v>
      </c>
      <c r="P94" s="496"/>
      <c r="Q94" s="496"/>
      <c r="R94" s="496"/>
      <c r="S94" s="497">
        <v>0</v>
      </c>
      <c r="T94" s="496"/>
      <c r="U94" s="496"/>
      <c r="V94" s="496"/>
      <c r="W94" s="516">
        <v>0</v>
      </c>
    </row>
    <row r="95" spans="1:23">
      <c r="A95" s="468"/>
      <c r="B95" s="483"/>
      <c r="C95" s="483"/>
      <c r="D95" s="468"/>
      <c r="E95" s="468"/>
      <c r="F95" s="464" t="s">
        <v>966</v>
      </c>
      <c r="G95" s="464" t="s">
        <v>992</v>
      </c>
      <c r="H95" s="509"/>
      <c r="I95" s="496"/>
      <c r="J95" s="496"/>
      <c r="K95" s="497">
        <v>0</v>
      </c>
      <c r="L95" s="496"/>
      <c r="M95" s="496"/>
      <c r="N95" s="496"/>
      <c r="O95" s="497">
        <v>0</v>
      </c>
      <c r="P95" s="496"/>
      <c r="Q95" s="496"/>
      <c r="R95" s="496"/>
      <c r="S95" s="497">
        <v>0</v>
      </c>
      <c r="T95" s="496"/>
      <c r="U95" s="496"/>
      <c r="V95" s="496"/>
      <c r="W95" s="516">
        <v>0</v>
      </c>
    </row>
    <row r="96" spans="1:23" s="64" customFormat="1" ht="36">
      <c r="A96" s="468"/>
      <c r="B96" s="483"/>
      <c r="C96" s="483"/>
      <c r="D96" s="464" t="s">
        <v>968</v>
      </c>
      <c r="E96" s="464" t="s">
        <v>994</v>
      </c>
      <c r="F96" s="464" t="s">
        <v>971</v>
      </c>
      <c r="G96" s="464" t="s">
        <v>997</v>
      </c>
      <c r="H96" s="509"/>
      <c r="I96" s="496"/>
      <c r="J96" s="496"/>
      <c r="K96" s="497">
        <v>0</v>
      </c>
      <c r="L96" s="496"/>
      <c r="M96" s="496"/>
      <c r="N96" s="496"/>
      <c r="O96" s="497">
        <v>0</v>
      </c>
      <c r="P96" s="496"/>
      <c r="Q96" s="496"/>
      <c r="R96" s="496"/>
      <c r="S96" s="497">
        <v>0</v>
      </c>
      <c r="T96" s="496"/>
      <c r="U96" s="496"/>
      <c r="V96" s="496"/>
      <c r="W96" s="516">
        <v>0</v>
      </c>
    </row>
    <row r="97" spans="1:23">
      <c r="A97" s="468"/>
      <c r="B97" s="483"/>
      <c r="C97" s="483"/>
      <c r="D97" s="468"/>
      <c r="E97" s="468"/>
      <c r="F97" s="464" t="s">
        <v>969</v>
      </c>
      <c r="G97" s="464" t="s">
        <v>995</v>
      </c>
      <c r="H97" s="509"/>
      <c r="I97" s="496"/>
      <c r="J97" s="496"/>
      <c r="K97" s="497">
        <v>0</v>
      </c>
      <c r="L97" s="496"/>
      <c r="M97" s="496"/>
      <c r="N97" s="496"/>
      <c r="O97" s="497">
        <v>0</v>
      </c>
      <c r="P97" s="496"/>
      <c r="Q97" s="496"/>
      <c r="R97" s="496"/>
      <c r="S97" s="497">
        <v>0</v>
      </c>
      <c r="T97" s="496"/>
      <c r="U97" s="496"/>
      <c r="V97" s="496"/>
      <c r="W97" s="516">
        <v>0</v>
      </c>
    </row>
    <row r="98" spans="1:23">
      <c r="A98" s="468"/>
      <c r="B98" s="483"/>
      <c r="C98" s="483"/>
      <c r="D98" s="468"/>
      <c r="E98" s="468"/>
      <c r="F98" s="464" t="s">
        <v>970</v>
      </c>
      <c r="G98" s="464" t="s">
        <v>996</v>
      </c>
      <c r="H98" s="509"/>
      <c r="I98" s="496"/>
      <c r="J98" s="496"/>
      <c r="K98" s="497">
        <v>0</v>
      </c>
      <c r="L98" s="496"/>
      <c r="M98" s="496"/>
      <c r="N98" s="496"/>
      <c r="O98" s="497">
        <v>0</v>
      </c>
      <c r="P98" s="496"/>
      <c r="Q98" s="496"/>
      <c r="R98" s="496"/>
      <c r="S98" s="497">
        <v>0</v>
      </c>
      <c r="T98" s="496"/>
      <c r="U98" s="496"/>
      <c r="V98" s="496"/>
      <c r="W98" s="516">
        <v>0</v>
      </c>
    </row>
    <row r="99" spans="1:23" s="64" customFormat="1" ht="36">
      <c r="A99" s="468"/>
      <c r="B99" s="483"/>
      <c r="C99" s="483"/>
      <c r="D99" s="482" t="s">
        <v>248</v>
      </c>
      <c r="E99" s="482" t="s">
        <v>252</v>
      </c>
      <c r="F99" s="482" t="s">
        <v>548</v>
      </c>
      <c r="G99" s="481" t="s">
        <v>550</v>
      </c>
      <c r="H99" s="509"/>
      <c r="I99" s="496"/>
      <c r="J99" s="496"/>
      <c r="K99" s="497">
        <v>0</v>
      </c>
      <c r="L99" s="496"/>
      <c r="M99" s="496"/>
      <c r="N99" s="496"/>
      <c r="O99" s="497">
        <v>0</v>
      </c>
      <c r="P99" s="496"/>
      <c r="Q99" s="496"/>
      <c r="R99" s="496"/>
      <c r="S99" s="497">
        <v>0</v>
      </c>
      <c r="T99" s="496"/>
      <c r="U99" s="496"/>
      <c r="V99" s="496"/>
      <c r="W99" s="516">
        <v>0</v>
      </c>
    </row>
    <row r="100" spans="1:23">
      <c r="A100" s="468"/>
      <c r="B100" s="483"/>
      <c r="C100" s="483"/>
      <c r="D100" s="483"/>
      <c r="E100" s="483"/>
      <c r="F100" s="489" t="s">
        <v>537</v>
      </c>
      <c r="G100" s="481" t="s">
        <v>539</v>
      </c>
      <c r="H100" s="509"/>
      <c r="I100" s="496"/>
      <c r="J100" s="496"/>
      <c r="K100" s="497">
        <v>0</v>
      </c>
      <c r="L100" s="496"/>
      <c r="M100" s="496"/>
      <c r="N100" s="496"/>
      <c r="O100" s="497">
        <v>0</v>
      </c>
      <c r="P100" s="496"/>
      <c r="Q100" s="496"/>
      <c r="R100" s="496"/>
      <c r="S100" s="497">
        <v>0</v>
      </c>
      <c r="T100" s="496"/>
      <c r="U100" s="496"/>
      <c r="V100" s="496"/>
      <c r="W100" s="516">
        <v>0</v>
      </c>
    </row>
    <row r="101" spans="1:23">
      <c r="A101" s="468"/>
      <c r="B101" s="483"/>
      <c r="C101" s="483"/>
      <c r="D101" s="483"/>
      <c r="E101" s="484"/>
      <c r="F101" s="490" t="s">
        <v>544</v>
      </c>
      <c r="G101" s="481" t="s">
        <v>546</v>
      </c>
      <c r="H101" s="509"/>
      <c r="I101" s="496"/>
      <c r="J101" s="496"/>
      <c r="K101" s="497">
        <v>0</v>
      </c>
      <c r="L101" s="496"/>
      <c r="M101" s="496"/>
      <c r="N101" s="496"/>
      <c r="O101" s="497">
        <v>0</v>
      </c>
      <c r="P101" s="496"/>
      <c r="Q101" s="496"/>
      <c r="R101" s="496"/>
      <c r="S101" s="497">
        <v>0</v>
      </c>
      <c r="T101" s="496"/>
      <c r="U101" s="496"/>
      <c r="V101" s="496"/>
      <c r="W101" s="516">
        <v>0</v>
      </c>
    </row>
    <row r="102" spans="1:23">
      <c r="A102" s="468"/>
      <c r="B102" s="483"/>
      <c r="C102" s="483"/>
      <c r="D102" s="489" t="s">
        <v>760</v>
      </c>
      <c r="E102" s="482" t="s">
        <v>765</v>
      </c>
      <c r="F102" s="482" t="s">
        <v>764</v>
      </c>
      <c r="G102" s="481" t="s">
        <v>768</v>
      </c>
      <c r="H102" s="509"/>
      <c r="I102" s="496"/>
      <c r="J102" s="496"/>
      <c r="K102" s="497">
        <v>0</v>
      </c>
      <c r="L102" s="496"/>
      <c r="M102" s="496"/>
      <c r="N102" s="496"/>
      <c r="O102" s="497">
        <v>0</v>
      </c>
      <c r="P102" s="496"/>
      <c r="Q102" s="496"/>
      <c r="R102" s="496"/>
      <c r="S102" s="497">
        <v>0</v>
      </c>
      <c r="T102" s="496"/>
      <c r="U102" s="496"/>
      <c r="V102" s="496"/>
      <c r="W102" s="516">
        <v>0</v>
      </c>
    </row>
    <row r="103" spans="1:23">
      <c r="A103" s="468"/>
      <c r="B103" s="483"/>
      <c r="C103" s="483"/>
      <c r="D103" s="483"/>
      <c r="E103" s="483"/>
      <c r="F103" s="489" t="s">
        <v>762</v>
      </c>
      <c r="G103" s="481" t="s">
        <v>766</v>
      </c>
      <c r="H103" s="509"/>
      <c r="I103" s="496"/>
      <c r="J103" s="496"/>
      <c r="K103" s="497">
        <v>0</v>
      </c>
      <c r="L103" s="496"/>
      <c r="M103" s="496"/>
      <c r="N103" s="496"/>
      <c r="O103" s="497">
        <v>0</v>
      </c>
      <c r="P103" s="496"/>
      <c r="Q103" s="496"/>
      <c r="R103" s="496"/>
      <c r="S103" s="497">
        <v>0</v>
      </c>
      <c r="T103" s="496"/>
      <c r="U103" s="496"/>
      <c r="V103" s="496"/>
      <c r="W103" s="516">
        <v>0</v>
      </c>
    </row>
    <row r="104" spans="1:23">
      <c r="A104" s="468"/>
      <c r="B104" s="483"/>
      <c r="C104" s="483"/>
      <c r="D104" s="483"/>
      <c r="E104" s="484"/>
      <c r="F104" s="490" t="s">
        <v>763</v>
      </c>
      <c r="G104" s="481" t="s">
        <v>767</v>
      </c>
      <c r="H104" s="509"/>
      <c r="I104" s="496"/>
      <c r="J104" s="496"/>
      <c r="K104" s="497">
        <v>0</v>
      </c>
      <c r="L104" s="496"/>
      <c r="M104" s="496"/>
      <c r="N104" s="496"/>
      <c r="O104" s="497">
        <v>0</v>
      </c>
      <c r="P104" s="496"/>
      <c r="Q104" s="496"/>
      <c r="R104" s="496"/>
      <c r="S104" s="497">
        <v>0</v>
      </c>
      <c r="T104" s="496"/>
      <c r="U104" s="496"/>
      <c r="V104" s="496"/>
      <c r="W104" s="516">
        <v>0</v>
      </c>
    </row>
    <row r="105" spans="1:23">
      <c r="A105" s="468"/>
      <c r="B105" s="483"/>
      <c r="C105" s="483"/>
      <c r="D105" s="489" t="s">
        <v>560</v>
      </c>
      <c r="E105" s="482" t="s">
        <v>251</v>
      </c>
      <c r="F105" s="482" t="s">
        <v>554</v>
      </c>
      <c r="G105" s="481" t="s">
        <v>555</v>
      </c>
      <c r="H105" s="509"/>
      <c r="I105" s="496"/>
      <c r="J105" s="496"/>
      <c r="K105" s="497">
        <v>0</v>
      </c>
      <c r="L105" s="496"/>
      <c r="M105" s="496"/>
      <c r="N105" s="496"/>
      <c r="O105" s="497">
        <v>0</v>
      </c>
      <c r="P105" s="496"/>
      <c r="Q105" s="496"/>
      <c r="R105" s="496"/>
      <c r="S105" s="497">
        <v>0</v>
      </c>
      <c r="T105" s="496"/>
      <c r="U105" s="496"/>
      <c r="V105" s="496"/>
      <c r="W105" s="516">
        <v>0</v>
      </c>
    </row>
    <row r="106" spans="1:23">
      <c r="A106" s="468"/>
      <c r="B106" s="483"/>
      <c r="C106" s="483"/>
      <c r="D106" s="483"/>
      <c r="E106" s="483"/>
      <c r="F106" s="489" t="s">
        <v>556</v>
      </c>
      <c r="G106" s="481" t="s">
        <v>557</v>
      </c>
      <c r="H106" s="509"/>
      <c r="I106" s="496"/>
      <c r="J106" s="496"/>
      <c r="K106" s="497">
        <v>0</v>
      </c>
      <c r="L106" s="496"/>
      <c r="M106" s="496"/>
      <c r="N106" s="496"/>
      <c r="O106" s="497">
        <v>0</v>
      </c>
      <c r="P106" s="496"/>
      <c r="Q106" s="496"/>
      <c r="R106" s="496"/>
      <c r="S106" s="497">
        <v>0</v>
      </c>
      <c r="T106" s="496"/>
      <c r="U106" s="496"/>
      <c r="V106" s="496"/>
      <c r="W106" s="516">
        <v>0</v>
      </c>
    </row>
    <row r="107" spans="1:23">
      <c r="A107" s="468"/>
      <c r="B107" s="484"/>
      <c r="C107" s="484"/>
      <c r="D107" s="484"/>
      <c r="E107" s="484"/>
      <c r="F107" s="490" t="s">
        <v>558</v>
      </c>
      <c r="G107" s="481" t="s">
        <v>559</v>
      </c>
      <c r="H107" s="509"/>
      <c r="I107" s="496"/>
      <c r="J107" s="496"/>
      <c r="K107" s="497">
        <v>0</v>
      </c>
      <c r="L107" s="496"/>
      <c r="M107" s="496"/>
      <c r="N107" s="496"/>
      <c r="O107" s="497">
        <v>0</v>
      </c>
      <c r="P107" s="496"/>
      <c r="Q107" s="496"/>
      <c r="R107" s="496"/>
      <c r="S107" s="497">
        <v>0</v>
      </c>
      <c r="T107" s="496"/>
      <c r="U107" s="496"/>
      <c r="V107" s="496"/>
      <c r="W107" s="516">
        <v>0</v>
      </c>
    </row>
    <row r="108" spans="1:23">
      <c r="A108" s="468"/>
      <c r="B108" s="485" t="s">
        <v>530</v>
      </c>
      <c r="C108" s="486"/>
      <c r="D108" s="486"/>
      <c r="E108" s="486"/>
      <c r="F108" s="486"/>
      <c r="G108" s="487"/>
      <c r="H108" s="508"/>
      <c r="I108" s="494"/>
      <c r="J108" s="494"/>
      <c r="K108" s="494">
        <v>0</v>
      </c>
      <c r="L108" s="494"/>
      <c r="M108" s="494"/>
      <c r="N108" s="494"/>
      <c r="O108" s="494">
        <v>0</v>
      </c>
      <c r="P108" s="494"/>
      <c r="Q108" s="494"/>
      <c r="R108" s="494"/>
      <c r="S108" s="494">
        <v>0</v>
      </c>
      <c r="T108" s="494"/>
      <c r="U108" s="494"/>
      <c r="V108" s="494"/>
      <c r="W108" s="495">
        <v>0</v>
      </c>
    </row>
    <row r="109" spans="1:23">
      <c r="A109" s="468"/>
      <c r="B109" s="482" t="s">
        <v>382</v>
      </c>
      <c r="C109" s="482" t="s">
        <v>467</v>
      </c>
      <c r="D109" s="482" t="s">
        <v>636</v>
      </c>
      <c r="E109" s="481" t="s">
        <v>475</v>
      </c>
      <c r="F109" s="481" t="s">
        <v>96</v>
      </c>
      <c r="G109" s="481">
        <v>0</v>
      </c>
      <c r="H109" s="509"/>
      <c r="I109" s="496"/>
      <c r="J109" s="496"/>
      <c r="K109" s="497">
        <v>0</v>
      </c>
      <c r="L109" s="496"/>
      <c r="M109" s="496"/>
      <c r="N109" s="496"/>
      <c r="O109" s="497">
        <v>0</v>
      </c>
      <c r="P109" s="496"/>
      <c r="Q109" s="496"/>
      <c r="R109" s="496"/>
      <c r="S109" s="497">
        <v>0</v>
      </c>
      <c r="T109" s="496"/>
      <c r="U109" s="496"/>
      <c r="V109" s="496"/>
      <c r="W109" s="516">
        <v>0</v>
      </c>
    </row>
    <row r="110" spans="1:23">
      <c r="A110" s="468"/>
      <c r="B110" s="483"/>
      <c r="C110" s="483"/>
      <c r="D110" s="490" t="s">
        <v>452</v>
      </c>
      <c r="E110" s="481" t="s">
        <v>119</v>
      </c>
      <c r="F110" s="464" t="s">
        <v>96</v>
      </c>
      <c r="G110" s="481">
        <v>0</v>
      </c>
      <c r="H110" s="509"/>
      <c r="I110" s="496"/>
      <c r="J110" s="496"/>
      <c r="K110" s="497">
        <v>0</v>
      </c>
      <c r="L110" s="496"/>
      <c r="M110" s="496"/>
      <c r="N110" s="496"/>
      <c r="O110" s="497">
        <v>0</v>
      </c>
      <c r="P110" s="496"/>
      <c r="Q110" s="496"/>
      <c r="R110" s="496"/>
      <c r="S110" s="497">
        <v>0</v>
      </c>
      <c r="T110" s="496"/>
      <c r="U110" s="496"/>
      <c r="V110" s="496"/>
      <c r="W110" s="516">
        <v>0</v>
      </c>
    </row>
    <row r="111" spans="1:23">
      <c r="A111" s="468"/>
      <c r="B111" s="483"/>
      <c r="C111" s="483"/>
      <c r="D111" s="464" t="s">
        <v>972</v>
      </c>
      <c r="E111" s="464" t="s">
        <v>131</v>
      </c>
      <c r="F111" s="464" t="s">
        <v>96</v>
      </c>
      <c r="G111" s="464">
        <v>0</v>
      </c>
      <c r="H111" s="509"/>
      <c r="I111" s="496"/>
      <c r="J111" s="496"/>
      <c r="K111" s="497">
        <v>0</v>
      </c>
      <c r="L111" s="496"/>
      <c r="M111" s="496"/>
      <c r="N111" s="496"/>
      <c r="O111" s="497">
        <v>0</v>
      </c>
      <c r="P111" s="496"/>
      <c r="Q111" s="496"/>
      <c r="R111" s="496"/>
      <c r="S111" s="497">
        <v>0</v>
      </c>
      <c r="T111" s="496"/>
      <c r="U111" s="496"/>
      <c r="V111" s="496"/>
      <c r="W111" s="516">
        <v>0</v>
      </c>
    </row>
    <row r="112" spans="1:23">
      <c r="A112" s="468"/>
      <c r="B112" s="483"/>
      <c r="C112" s="483"/>
      <c r="D112" s="464" t="s">
        <v>973</v>
      </c>
      <c r="E112" s="464" t="s">
        <v>131</v>
      </c>
      <c r="F112" s="464" t="s">
        <v>96</v>
      </c>
      <c r="G112" s="464">
        <v>0</v>
      </c>
      <c r="H112" s="509"/>
      <c r="I112" s="496"/>
      <c r="J112" s="496"/>
      <c r="K112" s="497">
        <v>0</v>
      </c>
      <c r="L112" s="496"/>
      <c r="M112" s="496"/>
      <c r="N112" s="496"/>
      <c r="O112" s="497">
        <v>0</v>
      </c>
      <c r="P112" s="496"/>
      <c r="Q112" s="496"/>
      <c r="R112" s="496"/>
      <c r="S112" s="497">
        <v>0</v>
      </c>
      <c r="T112" s="496"/>
      <c r="U112" s="496"/>
      <c r="V112" s="496"/>
      <c r="W112" s="516">
        <v>0</v>
      </c>
    </row>
    <row r="113" spans="1:23">
      <c r="A113" s="468"/>
      <c r="B113" s="483"/>
      <c r="C113" s="483"/>
      <c r="D113" s="482" t="s">
        <v>483</v>
      </c>
      <c r="E113" s="481" t="s">
        <v>474</v>
      </c>
      <c r="F113" s="464" t="s">
        <v>96</v>
      </c>
      <c r="G113" s="481">
        <v>0</v>
      </c>
      <c r="H113" s="509"/>
      <c r="I113" s="496"/>
      <c r="J113" s="496"/>
      <c r="K113" s="497">
        <v>0</v>
      </c>
      <c r="L113" s="496"/>
      <c r="M113" s="496"/>
      <c r="N113" s="496"/>
      <c r="O113" s="497">
        <v>0</v>
      </c>
      <c r="P113" s="496"/>
      <c r="Q113" s="496"/>
      <c r="R113" s="496"/>
      <c r="S113" s="497">
        <v>0</v>
      </c>
      <c r="T113" s="496"/>
      <c r="U113" s="496"/>
      <c r="V113" s="496"/>
      <c r="W113" s="516">
        <v>0</v>
      </c>
    </row>
    <row r="114" spans="1:23">
      <c r="A114" s="468"/>
      <c r="B114" s="484"/>
      <c r="C114" s="484"/>
      <c r="D114" s="490" t="s">
        <v>648</v>
      </c>
      <c r="E114" s="481" t="s">
        <v>473</v>
      </c>
      <c r="F114" s="464" t="s">
        <v>96</v>
      </c>
      <c r="G114" s="481">
        <v>0</v>
      </c>
      <c r="H114" s="509"/>
      <c r="I114" s="496"/>
      <c r="J114" s="496"/>
      <c r="K114" s="497">
        <v>0</v>
      </c>
      <c r="L114" s="496"/>
      <c r="M114" s="496"/>
      <c r="N114" s="496"/>
      <c r="O114" s="497">
        <v>0</v>
      </c>
      <c r="P114" s="496"/>
      <c r="Q114" s="496"/>
      <c r="R114" s="496"/>
      <c r="S114" s="497">
        <v>0</v>
      </c>
      <c r="T114" s="496"/>
      <c r="U114" s="496"/>
      <c r="V114" s="496"/>
      <c r="W114" s="516">
        <v>0</v>
      </c>
    </row>
    <row r="115" spans="1:23">
      <c r="A115" s="468"/>
      <c r="B115" s="485" t="s">
        <v>835</v>
      </c>
      <c r="C115" s="486"/>
      <c r="D115" s="486"/>
      <c r="E115" s="486"/>
      <c r="F115" s="486"/>
      <c r="G115" s="487"/>
      <c r="H115" s="508"/>
      <c r="I115" s="494"/>
      <c r="J115" s="494"/>
      <c r="K115" s="494">
        <v>0</v>
      </c>
      <c r="L115" s="494"/>
      <c r="M115" s="494"/>
      <c r="N115" s="494"/>
      <c r="O115" s="494">
        <v>0</v>
      </c>
      <c r="P115" s="494"/>
      <c r="Q115" s="494"/>
      <c r="R115" s="494"/>
      <c r="S115" s="494">
        <v>0</v>
      </c>
      <c r="T115" s="494"/>
      <c r="U115" s="494"/>
      <c r="V115" s="494"/>
      <c r="W115" s="495">
        <v>0</v>
      </c>
    </row>
    <row r="116" spans="1:23">
      <c r="A116" s="468"/>
      <c r="B116" s="482" t="s">
        <v>15</v>
      </c>
      <c r="C116" s="482" t="s">
        <v>223</v>
      </c>
      <c r="D116" s="482" t="s">
        <v>631</v>
      </c>
      <c r="E116" s="482" t="s">
        <v>227</v>
      </c>
      <c r="F116" s="482" t="s">
        <v>92</v>
      </c>
      <c r="G116" s="481" t="s">
        <v>229</v>
      </c>
      <c r="H116" s="509"/>
      <c r="I116" s="496"/>
      <c r="J116" s="496"/>
      <c r="K116" s="497">
        <v>0</v>
      </c>
      <c r="L116" s="496"/>
      <c r="M116" s="496"/>
      <c r="N116" s="496"/>
      <c r="O116" s="497">
        <v>0</v>
      </c>
      <c r="P116" s="496"/>
      <c r="Q116" s="496">
        <v>35000</v>
      </c>
      <c r="R116" s="496"/>
      <c r="S116" s="497">
        <v>35000</v>
      </c>
      <c r="T116" s="496"/>
      <c r="U116" s="496"/>
      <c r="V116" s="496"/>
      <c r="W116" s="516">
        <v>35000</v>
      </c>
    </row>
    <row r="117" spans="1:23">
      <c r="A117" s="468"/>
      <c r="B117" s="483"/>
      <c r="C117" s="483"/>
      <c r="D117" s="483"/>
      <c r="E117" s="484"/>
      <c r="F117" s="490" t="s">
        <v>17</v>
      </c>
      <c r="G117" s="481" t="s">
        <v>113</v>
      </c>
      <c r="H117" s="509"/>
      <c r="I117" s="496"/>
      <c r="J117" s="496"/>
      <c r="K117" s="497">
        <v>0</v>
      </c>
      <c r="L117" s="496"/>
      <c r="M117" s="496"/>
      <c r="N117" s="496"/>
      <c r="O117" s="497">
        <v>0</v>
      </c>
      <c r="P117" s="496"/>
      <c r="Q117" s="496"/>
      <c r="R117" s="496"/>
      <c r="S117" s="497">
        <v>0</v>
      </c>
      <c r="T117" s="496"/>
      <c r="U117" s="496"/>
      <c r="V117" s="496"/>
      <c r="W117" s="516">
        <v>0</v>
      </c>
    </row>
    <row r="118" spans="1:23">
      <c r="A118" s="468"/>
      <c r="B118" s="483"/>
      <c r="C118" s="483"/>
      <c r="D118" s="489" t="s">
        <v>56</v>
      </c>
      <c r="E118" s="482" t="s">
        <v>225</v>
      </c>
      <c r="F118" s="482" t="s">
        <v>93</v>
      </c>
      <c r="G118" s="481" t="s">
        <v>231</v>
      </c>
      <c r="H118" s="509"/>
      <c r="I118" s="496"/>
      <c r="J118" s="496"/>
      <c r="K118" s="497">
        <v>0</v>
      </c>
      <c r="L118" s="496"/>
      <c r="M118" s="496"/>
      <c r="N118" s="496"/>
      <c r="O118" s="497">
        <v>0</v>
      </c>
      <c r="P118" s="496"/>
      <c r="Q118" s="496"/>
      <c r="R118" s="496"/>
      <c r="S118" s="497">
        <v>0</v>
      </c>
      <c r="T118" s="496"/>
      <c r="U118" s="496"/>
      <c r="V118" s="496"/>
      <c r="W118" s="516">
        <v>0</v>
      </c>
    </row>
    <row r="119" spans="1:23">
      <c r="A119" s="468"/>
      <c r="B119" s="483"/>
      <c r="C119" s="483"/>
      <c r="D119" s="483"/>
      <c r="E119" s="483"/>
      <c r="F119" s="489" t="s">
        <v>92</v>
      </c>
      <c r="G119" s="481" t="s">
        <v>229</v>
      </c>
      <c r="H119" s="509"/>
      <c r="I119" s="496"/>
      <c r="J119" s="496"/>
      <c r="K119" s="497">
        <v>0</v>
      </c>
      <c r="L119" s="496"/>
      <c r="M119" s="496"/>
      <c r="N119" s="496"/>
      <c r="O119" s="497">
        <v>0</v>
      </c>
      <c r="P119" s="496"/>
      <c r="Q119" s="496"/>
      <c r="R119" s="496"/>
      <c r="S119" s="497">
        <v>0</v>
      </c>
      <c r="T119" s="496"/>
      <c r="U119" s="496"/>
      <c r="V119" s="496"/>
      <c r="W119" s="516">
        <v>0</v>
      </c>
    </row>
    <row r="120" spans="1:23">
      <c r="A120" s="468"/>
      <c r="B120" s="483"/>
      <c r="C120" s="483"/>
      <c r="D120" s="483"/>
      <c r="E120" s="483"/>
      <c r="F120" s="489" t="s">
        <v>17</v>
      </c>
      <c r="G120" s="481" t="s">
        <v>113</v>
      </c>
      <c r="H120" s="509"/>
      <c r="I120" s="496"/>
      <c r="J120" s="496"/>
      <c r="K120" s="497">
        <v>0</v>
      </c>
      <c r="L120" s="496"/>
      <c r="M120" s="496"/>
      <c r="N120" s="496"/>
      <c r="O120" s="497">
        <v>0</v>
      </c>
      <c r="P120" s="496"/>
      <c r="Q120" s="496"/>
      <c r="R120" s="496"/>
      <c r="S120" s="497">
        <v>0</v>
      </c>
      <c r="T120" s="496"/>
      <c r="U120" s="496"/>
      <c r="V120" s="496"/>
      <c r="W120" s="516">
        <v>0</v>
      </c>
    </row>
    <row r="121" spans="1:23">
      <c r="A121" s="468"/>
      <c r="B121" s="483"/>
      <c r="C121" s="483"/>
      <c r="D121" s="483"/>
      <c r="E121" s="484"/>
      <c r="F121" s="490" t="s">
        <v>91</v>
      </c>
      <c r="G121" s="481" t="s">
        <v>230</v>
      </c>
      <c r="H121" s="509"/>
      <c r="I121" s="496"/>
      <c r="J121" s="496"/>
      <c r="K121" s="497">
        <v>0</v>
      </c>
      <c r="L121" s="496"/>
      <c r="M121" s="496"/>
      <c r="N121" s="496"/>
      <c r="O121" s="497">
        <v>0</v>
      </c>
      <c r="P121" s="496"/>
      <c r="Q121" s="496"/>
      <c r="R121" s="496"/>
      <c r="S121" s="497">
        <v>0</v>
      </c>
      <c r="T121" s="496"/>
      <c r="U121" s="496"/>
      <c r="V121" s="496"/>
      <c r="W121" s="516">
        <v>0</v>
      </c>
    </row>
    <row r="122" spans="1:23">
      <c r="A122" s="468"/>
      <c r="B122" s="483"/>
      <c r="C122" s="483"/>
      <c r="D122" s="489" t="s">
        <v>696</v>
      </c>
      <c r="E122" s="482" t="s">
        <v>716</v>
      </c>
      <c r="F122" s="482" t="s">
        <v>93</v>
      </c>
      <c r="G122" s="481" t="s">
        <v>231</v>
      </c>
      <c r="H122" s="509">
        <v>1000</v>
      </c>
      <c r="I122" s="496"/>
      <c r="J122" s="496"/>
      <c r="K122" s="497">
        <v>1000</v>
      </c>
      <c r="L122" s="496"/>
      <c r="M122" s="496"/>
      <c r="N122" s="496"/>
      <c r="O122" s="497">
        <v>1000</v>
      </c>
      <c r="P122" s="496"/>
      <c r="Q122" s="496"/>
      <c r="R122" s="496"/>
      <c r="S122" s="497">
        <v>1000</v>
      </c>
      <c r="T122" s="496"/>
      <c r="U122" s="496"/>
      <c r="V122" s="496"/>
      <c r="W122" s="516">
        <v>1000</v>
      </c>
    </row>
    <row r="123" spans="1:23">
      <c r="A123" s="468"/>
      <c r="B123" s="483"/>
      <c r="C123" s="483"/>
      <c r="D123" s="483"/>
      <c r="E123" s="483"/>
      <c r="F123" s="489" t="s">
        <v>92</v>
      </c>
      <c r="G123" s="481" t="s">
        <v>229</v>
      </c>
      <c r="H123" s="509"/>
      <c r="I123" s="496"/>
      <c r="J123" s="496"/>
      <c r="K123" s="497">
        <v>0</v>
      </c>
      <c r="L123" s="496"/>
      <c r="M123" s="496"/>
      <c r="N123" s="496"/>
      <c r="O123" s="497">
        <v>0</v>
      </c>
      <c r="P123" s="496"/>
      <c r="Q123" s="496"/>
      <c r="R123" s="496"/>
      <c r="S123" s="497">
        <v>0</v>
      </c>
      <c r="T123" s="496"/>
      <c r="U123" s="496"/>
      <c r="V123" s="496"/>
      <c r="W123" s="516">
        <v>0</v>
      </c>
    </row>
    <row r="124" spans="1:23">
      <c r="A124" s="468"/>
      <c r="B124" s="483"/>
      <c r="C124" s="483"/>
      <c r="D124" s="483"/>
      <c r="E124" s="483"/>
      <c r="F124" s="489" t="s">
        <v>17</v>
      </c>
      <c r="G124" s="481" t="s">
        <v>113</v>
      </c>
      <c r="H124" s="509"/>
      <c r="I124" s="496"/>
      <c r="J124" s="496"/>
      <c r="K124" s="497">
        <v>0</v>
      </c>
      <c r="L124" s="496"/>
      <c r="M124" s="496">
        <v>1000</v>
      </c>
      <c r="N124" s="496"/>
      <c r="O124" s="497">
        <v>1000</v>
      </c>
      <c r="P124" s="496"/>
      <c r="Q124" s="496"/>
      <c r="R124" s="496"/>
      <c r="S124" s="497">
        <v>1000</v>
      </c>
      <c r="T124" s="496"/>
      <c r="U124" s="496"/>
      <c r="V124" s="496"/>
      <c r="W124" s="516">
        <v>1000</v>
      </c>
    </row>
    <row r="125" spans="1:23">
      <c r="A125" s="468"/>
      <c r="B125" s="483"/>
      <c r="C125" s="483"/>
      <c r="D125" s="484"/>
      <c r="E125" s="484"/>
      <c r="F125" s="490" t="s">
        <v>91</v>
      </c>
      <c r="G125" s="481" t="s">
        <v>230</v>
      </c>
      <c r="H125" s="509"/>
      <c r="I125" s="496"/>
      <c r="J125" s="496"/>
      <c r="K125" s="497">
        <v>0</v>
      </c>
      <c r="L125" s="496"/>
      <c r="M125" s="496"/>
      <c r="N125" s="496"/>
      <c r="O125" s="497">
        <v>0</v>
      </c>
      <c r="P125" s="496"/>
      <c r="Q125" s="496"/>
      <c r="R125" s="496"/>
      <c r="S125" s="497">
        <v>0</v>
      </c>
      <c r="T125" s="496"/>
      <c r="U125" s="496"/>
      <c r="V125" s="496"/>
      <c r="W125" s="516">
        <v>0</v>
      </c>
    </row>
    <row r="126" spans="1:23">
      <c r="A126" s="468"/>
      <c r="B126" s="483"/>
      <c r="C126" s="483"/>
      <c r="D126" s="464" t="s">
        <v>959</v>
      </c>
      <c r="E126" s="464" t="s">
        <v>999</v>
      </c>
      <c r="F126" s="464" t="s">
        <v>93</v>
      </c>
      <c r="G126" s="464" t="s">
        <v>231</v>
      </c>
      <c r="H126" s="509"/>
      <c r="I126" s="496"/>
      <c r="J126" s="496"/>
      <c r="K126" s="497">
        <v>0</v>
      </c>
      <c r="L126" s="496"/>
      <c r="M126" s="496"/>
      <c r="N126" s="496"/>
      <c r="O126" s="497">
        <v>0</v>
      </c>
      <c r="P126" s="496"/>
      <c r="Q126" s="496"/>
      <c r="R126" s="496"/>
      <c r="S126" s="497">
        <v>0</v>
      </c>
      <c r="T126" s="496"/>
      <c r="U126" s="496"/>
      <c r="V126" s="496"/>
      <c r="W126" s="516">
        <v>0</v>
      </c>
    </row>
    <row r="127" spans="1:23">
      <c r="A127" s="468"/>
      <c r="B127" s="483"/>
      <c r="C127" s="483"/>
      <c r="D127" s="468"/>
      <c r="E127" s="468"/>
      <c r="F127" s="464" t="s">
        <v>92</v>
      </c>
      <c r="G127" s="464" t="s">
        <v>229</v>
      </c>
      <c r="H127" s="509"/>
      <c r="I127" s="496"/>
      <c r="J127" s="496"/>
      <c r="K127" s="497">
        <v>0</v>
      </c>
      <c r="L127" s="496"/>
      <c r="M127" s="496"/>
      <c r="N127" s="496"/>
      <c r="O127" s="497">
        <v>0</v>
      </c>
      <c r="P127" s="496"/>
      <c r="Q127" s="496"/>
      <c r="R127" s="496"/>
      <c r="S127" s="497">
        <v>0</v>
      </c>
      <c r="T127" s="496"/>
      <c r="U127" s="496"/>
      <c r="V127" s="496"/>
      <c r="W127" s="516">
        <v>0</v>
      </c>
    </row>
    <row r="128" spans="1:23">
      <c r="A128" s="468"/>
      <c r="B128" s="483"/>
      <c r="C128" s="483"/>
      <c r="D128" s="468"/>
      <c r="E128" s="468"/>
      <c r="F128" s="464" t="s">
        <v>17</v>
      </c>
      <c r="G128" s="464" t="s">
        <v>113</v>
      </c>
      <c r="H128" s="509"/>
      <c r="I128" s="496"/>
      <c r="J128" s="496"/>
      <c r="K128" s="497">
        <v>0</v>
      </c>
      <c r="L128" s="496"/>
      <c r="M128" s="496"/>
      <c r="N128" s="496"/>
      <c r="O128" s="497">
        <v>0</v>
      </c>
      <c r="P128" s="496"/>
      <c r="Q128" s="496"/>
      <c r="R128" s="496"/>
      <c r="S128" s="497">
        <v>0</v>
      </c>
      <c r="T128" s="496"/>
      <c r="U128" s="496"/>
      <c r="V128" s="496"/>
      <c r="W128" s="516">
        <v>0</v>
      </c>
    </row>
    <row r="129" spans="1:23">
      <c r="A129" s="468"/>
      <c r="B129" s="483"/>
      <c r="C129" s="483"/>
      <c r="D129" s="468"/>
      <c r="E129" s="468"/>
      <c r="F129" s="464" t="s">
        <v>91</v>
      </c>
      <c r="G129" s="464" t="s">
        <v>230</v>
      </c>
      <c r="H129" s="509"/>
      <c r="I129" s="496"/>
      <c r="J129" s="496"/>
      <c r="K129" s="497">
        <v>0</v>
      </c>
      <c r="L129" s="496"/>
      <c r="M129" s="496"/>
      <c r="N129" s="496"/>
      <c r="O129" s="497">
        <v>0</v>
      </c>
      <c r="P129" s="496"/>
      <c r="Q129" s="496"/>
      <c r="R129" s="496"/>
      <c r="S129" s="497">
        <v>0</v>
      </c>
      <c r="T129" s="496"/>
      <c r="U129" s="496"/>
      <c r="V129" s="496"/>
      <c r="W129" s="516">
        <v>0</v>
      </c>
    </row>
    <row r="130" spans="1:23">
      <c r="A130" s="468"/>
      <c r="B130" s="483"/>
      <c r="C130" s="483"/>
      <c r="D130" s="464" t="s">
        <v>960</v>
      </c>
      <c r="E130" s="464" t="s">
        <v>1000</v>
      </c>
      <c r="F130" s="464" t="s">
        <v>93</v>
      </c>
      <c r="G130" s="464" t="s">
        <v>231</v>
      </c>
      <c r="H130" s="509"/>
      <c r="I130" s="496"/>
      <c r="J130" s="496"/>
      <c r="K130" s="497">
        <v>0</v>
      </c>
      <c r="L130" s="496"/>
      <c r="M130" s="496"/>
      <c r="N130" s="496"/>
      <c r="O130" s="497">
        <v>0</v>
      </c>
      <c r="P130" s="496"/>
      <c r="Q130" s="496"/>
      <c r="R130" s="496"/>
      <c r="S130" s="497">
        <v>0</v>
      </c>
      <c r="T130" s="496"/>
      <c r="U130" s="496"/>
      <c r="V130" s="496"/>
      <c r="W130" s="516">
        <v>0</v>
      </c>
    </row>
    <row r="131" spans="1:23">
      <c r="A131" s="468"/>
      <c r="B131" s="483"/>
      <c r="C131" s="483"/>
      <c r="D131" s="468"/>
      <c r="E131" s="468"/>
      <c r="F131" s="464" t="s">
        <v>92</v>
      </c>
      <c r="G131" s="464" t="s">
        <v>229</v>
      </c>
      <c r="H131" s="509"/>
      <c r="I131" s="496"/>
      <c r="J131" s="496"/>
      <c r="K131" s="497">
        <v>0</v>
      </c>
      <c r="L131" s="496"/>
      <c r="M131" s="496"/>
      <c r="N131" s="496"/>
      <c r="O131" s="497">
        <v>0</v>
      </c>
      <c r="P131" s="496"/>
      <c r="Q131" s="496"/>
      <c r="R131" s="496"/>
      <c r="S131" s="497">
        <v>0</v>
      </c>
      <c r="T131" s="496"/>
      <c r="U131" s="496"/>
      <c r="V131" s="496"/>
      <c r="W131" s="516">
        <v>0</v>
      </c>
    </row>
    <row r="132" spans="1:23">
      <c r="A132" s="468"/>
      <c r="B132" s="483"/>
      <c r="C132" s="483"/>
      <c r="D132" s="468"/>
      <c r="E132" s="468"/>
      <c r="F132" s="464" t="s">
        <v>17</v>
      </c>
      <c r="G132" s="464" t="s">
        <v>113</v>
      </c>
      <c r="H132" s="509"/>
      <c r="I132" s="496"/>
      <c r="J132" s="496"/>
      <c r="K132" s="497">
        <v>0</v>
      </c>
      <c r="L132" s="496"/>
      <c r="M132" s="496"/>
      <c r="N132" s="496"/>
      <c r="O132" s="497">
        <v>0</v>
      </c>
      <c r="P132" s="496"/>
      <c r="Q132" s="496"/>
      <c r="R132" s="496"/>
      <c r="S132" s="497">
        <v>0</v>
      </c>
      <c r="T132" s="496"/>
      <c r="U132" s="496"/>
      <c r="V132" s="496"/>
      <c r="W132" s="516">
        <v>0</v>
      </c>
    </row>
    <row r="133" spans="1:23">
      <c r="A133" s="468"/>
      <c r="B133" s="483"/>
      <c r="C133" s="483"/>
      <c r="D133" s="468"/>
      <c r="E133" s="468"/>
      <c r="F133" s="464" t="s">
        <v>91</v>
      </c>
      <c r="G133" s="464" t="s">
        <v>230</v>
      </c>
      <c r="H133" s="509"/>
      <c r="I133" s="496"/>
      <c r="J133" s="496"/>
      <c r="K133" s="497">
        <v>0</v>
      </c>
      <c r="L133" s="496"/>
      <c r="M133" s="496"/>
      <c r="N133" s="496"/>
      <c r="O133" s="497">
        <v>0</v>
      </c>
      <c r="P133" s="496"/>
      <c r="Q133" s="496"/>
      <c r="R133" s="496"/>
      <c r="S133" s="497">
        <v>0</v>
      </c>
      <c r="T133" s="496"/>
      <c r="U133" s="496"/>
      <c r="V133" s="496"/>
      <c r="W133" s="516">
        <v>0</v>
      </c>
    </row>
    <row r="134" spans="1:23">
      <c r="A134" s="468"/>
      <c r="B134" s="483"/>
      <c r="C134" s="483"/>
      <c r="D134" s="482" t="s">
        <v>75</v>
      </c>
      <c r="E134" s="482" t="s">
        <v>226</v>
      </c>
      <c r="F134" s="482" t="s">
        <v>93</v>
      </c>
      <c r="G134" s="481" t="s">
        <v>231</v>
      </c>
      <c r="H134" s="509"/>
      <c r="I134" s="496"/>
      <c r="J134" s="496"/>
      <c r="K134" s="497">
        <v>0</v>
      </c>
      <c r="L134" s="496"/>
      <c r="M134" s="496"/>
      <c r="N134" s="496"/>
      <c r="O134" s="497">
        <v>0</v>
      </c>
      <c r="P134" s="496"/>
      <c r="Q134" s="496"/>
      <c r="R134" s="496"/>
      <c r="S134" s="497">
        <v>0</v>
      </c>
      <c r="T134" s="496"/>
      <c r="U134" s="496"/>
      <c r="V134" s="496"/>
      <c r="W134" s="516">
        <v>0</v>
      </c>
    </row>
    <row r="135" spans="1:23">
      <c r="A135" s="468"/>
      <c r="B135" s="483"/>
      <c r="C135" s="483"/>
      <c r="D135" s="483"/>
      <c r="E135" s="483"/>
      <c r="F135" s="489" t="s">
        <v>92</v>
      </c>
      <c r="G135" s="481" t="s">
        <v>229</v>
      </c>
      <c r="H135" s="509"/>
      <c r="I135" s="496"/>
      <c r="J135" s="496"/>
      <c r="K135" s="497">
        <v>0</v>
      </c>
      <c r="L135" s="496"/>
      <c r="M135" s="496"/>
      <c r="N135" s="496"/>
      <c r="O135" s="497">
        <v>0</v>
      </c>
      <c r="P135" s="496"/>
      <c r="Q135" s="496"/>
      <c r="R135" s="496"/>
      <c r="S135" s="497">
        <v>0</v>
      </c>
      <c r="T135" s="496"/>
      <c r="U135" s="496"/>
      <c r="V135" s="496"/>
      <c r="W135" s="516">
        <v>0</v>
      </c>
    </row>
    <row r="136" spans="1:23">
      <c r="A136" s="468"/>
      <c r="B136" s="483"/>
      <c r="C136" s="483"/>
      <c r="D136" s="483"/>
      <c r="E136" s="483"/>
      <c r="F136" s="489" t="s">
        <v>17</v>
      </c>
      <c r="G136" s="481" t="s">
        <v>113</v>
      </c>
      <c r="H136" s="509"/>
      <c r="I136" s="496"/>
      <c r="J136" s="496"/>
      <c r="K136" s="497">
        <v>0</v>
      </c>
      <c r="L136" s="496"/>
      <c r="M136" s="496"/>
      <c r="N136" s="496"/>
      <c r="O136" s="497">
        <v>0</v>
      </c>
      <c r="P136" s="496"/>
      <c r="Q136" s="496"/>
      <c r="R136" s="496"/>
      <c r="S136" s="497">
        <v>0</v>
      </c>
      <c r="T136" s="496"/>
      <c r="U136" s="496"/>
      <c r="V136" s="496"/>
      <c r="W136" s="516">
        <v>0</v>
      </c>
    </row>
    <row r="137" spans="1:23">
      <c r="A137" s="468"/>
      <c r="B137" s="483"/>
      <c r="C137" s="483"/>
      <c r="D137" s="483"/>
      <c r="E137" s="484"/>
      <c r="F137" s="490" t="s">
        <v>91</v>
      </c>
      <c r="G137" s="481" t="s">
        <v>230</v>
      </c>
      <c r="H137" s="509"/>
      <c r="I137" s="496"/>
      <c r="J137" s="496"/>
      <c r="K137" s="497">
        <v>0</v>
      </c>
      <c r="L137" s="496"/>
      <c r="M137" s="496"/>
      <c r="N137" s="496"/>
      <c r="O137" s="497">
        <v>0</v>
      </c>
      <c r="P137" s="496"/>
      <c r="Q137" s="496"/>
      <c r="R137" s="496"/>
      <c r="S137" s="497">
        <v>0</v>
      </c>
      <c r="T137" s="496"/>
      <c r="U137" s="496"/>
      <c r="V137" s="496"/>
      <c r="W137" s="516">
        <v>0</v>
      </c>
    </row>
    <row r="138" spans="1:23">
      <c r="A138" s="468"/>
      <c r="B138" s="483"/>
      <c r="C138" s="483"/>
      <c r="D138" s="489" t="s">
        <v>667</v>
      </c>
      <c r="E138" s="482" t="s">
        <v>228</v>
      </c>
      <c r="F138" s="482" t="s">
        <v>93</v>
      </c>
      <c r="G138" s="481" t="s">
        <v>231</v>
      </c>
      <c r="H138" s="509"/>
      <c r="I138" s="496"/>
      <c r="J138" s="496"/>
      <c r="K138" s="497">
        <v>0</v>
      </c>
      <c r="L138" s="496"/>
      <c r="M138" s="496"/>
      <c r="N138" s="496"/>
      <c r="O138" s="497">
        <v>0</v>
      </c>
      <c r="P138" s="496"/>
      <c r="Q138" s="496"/>
      <c r="R138" s="496"/>
      <c r="S138" s="497">
        <v>0</v>
      </c>
      <c r="T138" s="496"/>
      <c r="U138" s="496"/>
      <c r="V138" s="496"/>
      <c r="W138" s="516">
        <v>0</v>
      </c>
    </row>
    <row r="139" spans="1:23">
      <c r="A139" s="468"/>
      <c r="B139" s="483"/>
      <c r="C139" s="483"/>
      <c r="D139" s="483"/>
      <c r="E139" s="483"/>
      <c r="F139" s="489" t="s">
        <v>92</v>
      </c>
      <c r="G139" s="481" t="s">
        <v>229</v>
      </c>
      <c r="H139" s="509"/>
      <c r="I139" s="496"/>
      <c r="J139" s="496"/>
      <c r="K139" s="497">
        <v>0</v>
      </c>
      <c r="L139" s="496"/>
      <c r="M139" s="496"/>
      <c r="N139" s="496"/>
      <c r="O139" s="497">
        <v>0</v>
      </c>
      <c r="P139" s="496"/>
      <c r="Q139" s="496"/>
      <c r="R139" s="496"/>
      <c r="S139" s="497">
        <v>0</v>
      </c>
      <c r="T139" s="496"/>
      <c r="U139" s="496"/>
      <c r="V139" s="496"/>
      <c r="W139" s="516">
        <v>0</v>
      </c>
    </row>
    <row r="140" spans="1:23">
      <c r="A140" s="468"/>
      <c r="B140" s="483"/>
      <c r="C140" s="483"/>
      <c r="D140" s="483"/>
      <c r="E140" s="483"/>
      <c r="F140" s="489" t="s">
        <v>17</v>
      </c>
      <c r="G140" s="481" t="s">
        <v>113</v>
      </c>
      <c r="H140" s="509"/>
      <c r="I140" s="496"/>
      <c r="J140" s="496"/>
      <c r="K140" s="497">
        <v>0</v>
      </c>
      <c r="L140" s="496"/>
      <c r="M140" s="496"/>
      <c r="N140" s="496"/>
      <c r="O140" s="497">
        <v>0</v>
      </c>
      <c r="P140" s="496"/>
      <c r="Q140" s="496"/>
      <c r="R140" s="496"/>
      <c r="S140" s="497">
        <v>0</v>
      </c>
      <c r="T140" s="496"/>
      <c r="U140" s="496"/>
      <c r="V140" s="496"/>
      <c r="W140" s="516">
        <v>0</v>
      </c>
    </row>
    <row r="141" spans="1:23">
      <c r="A141" s="468"/>
      <c r="B141" s="483"/>
      <c r="C141" s="484"/>
      <c r="D141" s="484"/>
      <c r="E141" s="484"/>
      <c r="F141" s="490" t="s">
        <v>91</v>
      </c>
      <c r="G141" s="481" t="s">
        <v>230</v>
      </c>
      <c r="H141" s="509"/>
      <c r="I141" s="496"/>
      <c r="J141" s="496"/>
      <c r="K141" s="497">
        <v>0</v>
      </c>
      <c r="L141" s="496"/>
      <c r="M141" s="496"/>
      <c r="N141" s="496"/>
      <c r="O141" s="497">
        <v>0</v>
      </c>
      <c r="P141" s="496"/>
      <c r="Q141" s="496"/>
      <c r="R141" s="496"/>
      <c r="S141" s="497">
        <v>0</v>
      </c>
      <c r="T141" s="496"/>
      <c r="U141" s="496"/>
      <c r="V141" s="496"/>
      <c r="W141" s="516">
        <v>0</v>
      </c>
    </row>
    <row r="142" spans="1:23">
      <c r="A142" s="468"/>
      <c r="B142" s="483"/>
      <c r="C142" s="464" t="s">
        <v>230</v>
      </c>
      <c r="D142" s="464" t="s">
        <v>631</v>
      </c>
      <c r="E142" s="464" t="s">
        <v>227</v>
      </c>
      <c r="F142" s="464" t="s">
        <v>91</v>
      </c>
      <c r="G142" s="464" t="s">
        <v>230</v>
      </c>
      <c r="H142" s="509"/>
      <c r="I142" s="496"/>
      <c r="J142" s="496"/>
      <c r="K142" s="497">
        <v>0</v>
      </c>
      <c r="L142" s="496"/>
      <c r="M142" s="496"/>
      <c r="N142" s="496"/>
      <c r="O142" s="497">
        <v>0</v>
      </c>
      <c r="P142" s="496"/>
      <c r="Q142" s="496"/>
      <c r="R142" s="496"/>
      <c r="S142" s="497">
        <v>0</v>
      </c>
      <c r="T142" s="496"/>
      <c r="U142" s="496"/>
      <c r="V142" s="496"/>
      <c r="W142" s="516">
        <v>0</v>
      </c>
    </row>
    <row r="143" spans="1:23">
      <c r="A143" s="468"/>
      <c r="B143" s="484"/>
      <c r="C143" s="464" t="s">
        <v>231</v>
      </c>
      <c r="D143" s="464" t="s">
        <v>631</v>
      </c>
      <c r="E143" s="464" t="s">
        <v>227</v>
      </c>
      <c r="F143" s="464" t="s">
        <v>93</v>
      </c>
      <c r="G143" s="464" t="s">
        <v>231</v>
      </c>
      <c r="H143" s="509">
        <v>35000</v>
      </c>
      <c r="I143" s="496"/>
      <c r="J143" s="496"/>
      <c r="K143" s="497">
        <v>35000</v>
      </c>
      <c r="L143" s="496">
        <v>35000</v>
      </c>
      <c r="M143" s="496"/>
      <c r="N143" s="496"/>
      <c r="O143" s="497">
        <v>70000</v>
      </c>
      <c r="P143" s="496"/>
      <c r="Q143" s="496"/>
      <c r="R143" s="496"/>
      <c r="S143" s="497">
        <v>70000</v>
      </c>
      <c r="T143" s="496"/>
      <c r="U143" s="496">
        <v>35000</v>
      </c>
      <c r="V143" s="496"/>
      <c r="W143" s="516">
        <v>105000</v>
      </c>
    </row>
    <row r="144" spans="1:23">
      <c r="A144" s="468"/>
      <c r="B144" s="485" t="s">
        <v>99</v>
      </c>
      <c r="C144" s="486"/>
      <c r="D144" s="486"/>
      <c r="E144" s="486"/>
      <c r="F144" s="486"/>
      <c r="G144" s="487"/>
      <c r="H144" s="508">
        <v>36000</v>
      </c>
      <c r="I144" s="494"/>
      <c r="J144" s="494"/>
      <c r="K144" s="494">
        <v>36000</v>
      </c>
      <c r="L144" s="494">
        <v>35000</v>
      </c>
      <c r="M144" s="494">
        <v>1000</v>
      </c>
      <c r="N144" s="494"/>
      <c r="O144" s="494">
        <v>72000</v>
      </c>
      <c r="P144" s="494"/>
      <c r="Q144" s="494">
        <v>35000</v>
      </c>
      <c r="R144" s="494"/>
      <c r="S144" s="494">
        <v>107000</v>
      </c>
      <c r="T144" s="494"/>
      <c r="U144" s="494">
        <v>35000</v>
      </c>
      <c r="V144" s="494"/>
      <c r="W144" s="495">
        <v>142000</v>
      </c>
    </row>
    <row r="145" spans="1:23">
      <c r="A145" s="468"/>
      <c r="B145" s="482" t="s">
        <v>88</v>
      </c>
      <c r="C145" s="482" t="s">
        <v>137</v>
      </c>
      <c r="D145" s="464" t="s">
        <v>1075</v>
      </c>
      <c r="E145" s="464" t="s">
        <v>1076</v>
      </c>
      <c r="F145" s="464" t="s">
        <v>1077</v>
      </c>
      <c r="G145" s="464" t="s">
        <v>1080</v>
      </c>
      <c r="H145" s="509">
        <v>21000.000000000004</v>
      </c>
      <c r="I145" s="496"/>
      <c r="J145" s="496"/>
      <c r="K145" s="497">
        <v>21000.000000000004</v>
      </c>
      <c r="L145" s="496"/>
      <c r="M145" s="496"/>
      <c r="N145" s="496"/>
      <c r="O145" s="497">
        <v>21000.000000000004</v>
      </c>
      <c r="P145" s="496"/>
      <c r="Q145" s="496"/>
      <c r="R145" s="496"/>
      <c r="S145" s="497">
        <v>21000.000000000004</v>
      </c>
      <c r="T145" s="496"/>
      <c r="U145" s="496"/>
      <c r="V145" s="496"/>
      <c r="W145" s="516">
        <v>21000.000000000004</v>
      </c>
    </row>
    <row r="146" spans="1:23">
      <c r="A146" s="468"/>
      <c r="B146" s="483"/>
      <c r="C146" s="483"/>
      <c r="D146" s="468"/>
      <c r="E146" s="468"/>
      <c r="F146" s="464" t="s">
        <v>1078</v>
      </c>
      <c r="G146" s="464" t="s">
        <v>1081</v>
      </c>
      <c r="H146" s="509"/>
      <c r="I146" s="496"/>
      <c r="J146" s="496"/>
      <c r="K146" s="497">
        <v>0</v>
      </c>
      <c r="L146" s="496"/>
      <c r="M146" s="496"/>
      <c r="N146" s="496"/>
      <c r="O146" s="497">
        <v>0</v>
      </c>
      <c r="P146" s="496"/>
      <c r="Q146" s="496"/>
      <c r="R146" s="496"/>
      <c r="S146" s="497">
        <v>0</v>
      </c>
      <c r="T146" s="496"/>
      <c r="U146" s="496"/>
      <c r="V146" s="496"/>
      <c r="W146" s="516">
        <v>0</v>
      </c>
    </row>
    <row r="147" spans="1:23">
      <c r="A147" s="468"/>
      <c r="B147" s="483"/>
      <c r="C147" s="483"/>
      <c r="D147" s="468"/>
      <c r="E147" s="468"/>
      <c r="F147" s="464" t="s">
        <v>1079</v>
      </c>
      <c r="G147" s="464" t="s">
        <v>1082</v>
      </c>
      <c r="H147" s="509"/>
      <c r="I147" s="496"/>
      <c r="J147" s="496"/>
      <c r="K147" s="497">
        <v>0</v>
      </c>
      <c r="L147" s="496"/>
      <c r="M147" s="496"/>
      <c r="N147" s="496"/>
      <c r="O147" s="497">
        <v>0</v>
      </c>
      <c r="P147" s="496"/>
      <c r="Q147" s="496"/>
      <c r="R147" s="496"/>
      <c r="S147" s="497">
        <v>0</v>
      </c>
      <c r="T147" s="496"/>
      <c r="U147" s="496"/>
      <c r="V147" s="496"/>
      <c r="W147" s="516">
        <v>0</v>
      </c>
    </row>
    <row r="148" spans="1:23">
      <c r="A148" s="468"/>
      <c r="B148" s="483"/>
      <c r="C148" s="483"/>
      <c r="D148" s="464" t="s">
        <v>882</v>
      </c>
      <c r="E148" s="464" t="s">
        <v>882</v>
      </c>
      <c r="F148" s="464" t="s">
        <v>883</v>
      </c>
      <c r="G148" s="464" t="s">
        <v>891</v>
      </c>
      <c r="H148" s="509">
        <v>1000</v>
      </c>
      <c r="I148" s="496"/>
      <c r="J148" s="496"/>
      <c r="K148" s="497">
        <v>1000</v>
      </c>
      <c r="L148" s="496"/>
      <c r="M148" s="496"/>
      <c r="N148" s="496"/>
      <c r="O148" s="497">
        <v>1000</v>
      </c>
      <c r="P148" s="496"/>
      <c r="Q148" s="496"/>
      <c r="R148" s="496"/>
      <c r="S148" s="497">
        <v>1000</v>
      </c>
      <c r="T148" s="496"/>
      <c r="U148" s="496"/>
      <c r="V148" s="496"/>
      <c r="W148" s="516">
        <v>1000</v>
      </c>
    </row>
    <row r="149" spans="1:23">
      <c r="A149" s="468"/>
      <c r="B149" s="484"/>
      <c r="C149" s="484"/>
      <c r="D149" s="464" t="s">
        <v>85</v>
      </c>
      <c r="E149" s="464" t="s">
        <v>138</v>
      </c>
      <c r="F149" s="464" t="s">
        <v>89</v>
      </c>
      <c r="G149" s="464" t="s">
        <v>232</v>
      </c>
      <c r="H149" s="509">
        <v>2000</v>
      </c>
      <c r="I149" s="496"/>
      <c r="J149" s="496"/>
      <c r="K149" s="497">
        <v>2000</v>
      </c>
      <c r="L149" s="496"/>
      <c r="M149" s="496"/>
      <c r="N149" s="496"/>
      <c r="O149" s="497">
        <v>2000</v>
      </c>
      <c r="P149" s="496"/>
      <c r="Q149" s="496"/>
      <c r="R149" s="496"/>
      <c r="S149" s="497">
        <v>2000</v>
      </c>
      <c r="T149" s="496"/>
      <c r="U149" s="496"/>
      <c r="V149" s="496"/>
      <c r="W149" s="516">
        <v>2000</v>
      </c>
    </row>
    <row r="150" spans="1:23">
      <c r="A150" s="468"/>
      <c r="B150" s="485" t="s">
        <v>850</v>
      </c>
      <c r="C150" s="486"/>
      <c r="D150" s="486"/>
      <c r="E150" s="486"/>
      <c r="F150" s="486"/>
      <c r="G150" s="487"/>
      <c r="H150" s="508">
        <v>24000.000000000004</v>
      </c>
      <c r="I150" s="494"/>
      <c r="J150" s="494"/>
      <c r="K150" s="494">
        <v>24000.000000000004</v>
      </c>
      <c r="L150" s="494"/>
      <c r="M150" s="494"/>
      <c r="N150" s="494"/>
      <c r="O150" s="494">
        <v>24000.000000000004</v>
      </c>
      <c r="P150" s="494"/>
      <c r="Q150" s="494"/>
      <c r="R150" s="494"/>
      <c r="S150" s="494">
        <v>24000.000000000004</v>
      </c>
      <c r="T150" s="494"/>
      <c r="U150" s="494"/>
      <c r="V150" s="494"/>
      <c r="W150" s="495">
        <v>24000.000000000004</v>
      </c>
    </row>
    <row r="151" spans="1:23">
      <c r="A151" s="468"/>
      <c r="B151" s="482" t="s">
        <v>286</v>
      </c>
      <c r="C151" s="464" t="s">
        <v>1099</v>
      </c>
      <c r="D151" s="464" t="s">
        <v>831</v>
      </c>
      <c r="E151" s="464" t="s">
        <v>1102</v>
      </c>
      <c r="F151" s="464" t="s">
        <v>96</v>
      </c>
      <c r="G151" s="464">
        <v>0</v>
      </c>
      <c r="H151" s="509"/>
      <c r="I151" s="496"/>
      <c r="J151" s="496"/>
      <c r="K151" s="497">
        <v>0</v>
      </c>
      <c r="L151" s="496"/>
      <c r="M151" s="496"/>
      <c r="N151" s="496"/>
      <c r="O151" s="497">
        <v>0</v>
      </c>
      <c r="P151" s="496"/>
      <c r="Q151" s="496"/>
      <c r="R151" s="496"/>
      <c r="S151" s="497">
        <v>0</v>
      </c>
      <c r="T151" s="496"/>
      <c r="U151" s="496"/>
      <c r="V151" s="496"/>
      <c r="W151" s="516">
        <v>0</v>
      </c>
    </row>
    <row r="152" spans="1:23">
      <c r="A152" s="468"/>
      <c r="B152" s="483"/>
      <c r="C152" s="468"/>
      <c r="D152" s="464" t="s">
        <v>1100</v>
      </c>
      <c r="E152" s="464" t="s">
        <v>1103</v>
      </c>
      <c r="F152" s="464" t="s">
        <v>96</v>
      </c>
      <c r="G152" s="464">
        <v>0</v>
      </c>
      <c r="H152" s="509"/>
      <c r="I152" s="496"/>
      <c r="J152" s="496"/>
      <c r="K152" s="497">
        <v>0</v>
      </c>
      <c r="L152" s="496"/>
      <c r="M152" s="496"/>
      <c r="N152" s="496"/>
      <c r="O152" s="497">
        <v>0</v>
      </c>
      <c r="P152" s="496"/>
      <c r="Q152" s="496"/>
      <c r="R152" s="496"/>
      <c r="S152" s="497">
        <v>0</v>
      </c>
      <c r="T152" s="496"/>
      <c r="U152" s="496"/>
      <c r="V152" s="496"/>
      <c r="W152" s="516">
        <v>0</v>
      </c>
    </row>
    <row r="153" spans="1:23">
      <c r="A153" s="468"/>
      <c r="B153" s="484"/>
      <c r="C153" s="468"/>
      <c r="D153" s="464" t="s">
        <v>1101</v>
      </c>
      <c r="E153" s="464" t="s">
        <v>1104</v>
      </c>
      <c r="F153" s="464" t="s">
        <v>96</v>
      </c>
      <c r="G153" s="464">
        <v>0</v>
      </c>
      <c r="H153" s="509"/>
      <c r="I153" s="496"/>
      <c r="J153" s="496"/>
      <c r="K153" s="497">
        <v>0</v>
      </c>
      <c r="L153" s="496"/>
      <c r="M153" s="496"/>
      <c r="N153" s="496"/>
      <c r="O153" s="497">
        <v>0</v>
      </c>
      <c r="P153" s="496"/>
      <c r="Q153" s="496"/>
      <c r="R153" s="496"/>
      <c r="S153" s="497">
        <v>0</v>
      </c>
      <c r="T153" s="496"/>
      <c r="U153" s="496"/>
      <c r="V153" s="496"/>
      <c r="W153" s="516">
        <v>0</v>
      </c>
    </row>
    <row r="154" spans="1:23">
      <c r="A154" s="468"/>
      <c r="B154" s="485" t="s">
        <v>836</v>
      </c>
      <c r="C154" s="486"/>
      <c r="D154" s="486"/>
      <c r="E154" s="486"/>
      <c r="F154" s="486"/>
      <c r="G154" s="487"/>
      <c r="H154" s="508"/>
      <c r="I154" s="494"/>
      <c r="J154" s="494"/>
      <c r="K154" s="494">
        <v>0</v>
      </c>
      <c r="L154" s="494"/>
      <c r="M154" s="494"/>
      <c r="N154" s="494"/>
      <c r="O154" s="494">
        <v>0</v>
      </c>
      <c r="P154" s="494"/>
      <c r="Q154" s="494"/>
      <c r="R154" s="494"/>
      <c r="S154" s="494">
        <v>0</v>
      </c>
      <c r="T154" s="494"/>
      <c r="U154" s="494"/>
      <c r="V154" s="494"/>
      <c r="W154" s="495">
        <v>0</v>
      </c>
    </row>
    <row r="155" spans="1:23">
      <c r="A155" s="468"/>
      <c r="B155" s="481" t="s">
        <v>751</v>
      </c>
      <c r="C155" s="481" t="s">
        <v>752</v>
      </c>
      <c r="D155" s="464" t="s">
        <v>96</v>
      </c>
      <c r="E155" s="464">
        <v>0</v>
      </c>
      <c r="F155" s="464" t="s">
        <v>96</v>
      </c>
      <c r="G155" s="464">
        <v>0</v>
      </c>
      <c r="H155" s="509"/>
      <c r="I155" s="496"/>
      <c r="J155" s="496"/>
      <c r="K155" s="497">
        <v>0</v>
      </c>
      <c r="L155" s="496"/>
      <c r="M155" s="496"/>
      <c r="N155" s="496"/>
      <c r="O155" s="497">
        <v>0</v>
      </c>
      <c r="P155" s="496"/>
      <c r="Q155" s="496"/>
      <c r="R155" s="496"/>
      <c r="S155" s="497">
        <v>0</v>
      </c>
      <c r="T155" s="496"/>
      <c r="U155" s="496"/>
      <c r="V155" s="496"/>
      <c r="W155" s="516">
        <v>0</v>
      </c>
    </row>
    <row r="156" spans="1:23">
      <c r="A156" s="468"/>
      <c r="B156" s="485" t="s">
        <v>1177</v>
      </c>
      <c r="C156" s="486"/>
      <c r="D156" s="486"/>
      <c r="E156" s="486"/>
      <c r="F156" s="486"/>
      <c r="G156" s="487"/>
      <c r="H156" s="508"/>
      <c r="I156" s="494"/>
      <c r="J156" s="494"/>
      <c r="K156" s="494">
        <v>0</v>
      </c>
      <c r="L156" s="494"/>
      <c r="M156" s="494"/>
      <c r="N156" s="494"/>
      <c r="O156" s="494">
        <v>0</v>
      </c>
      <c r="P156" s="494"/>
      <c r="Q156" s="494"/>
      <c r="R156" s="494"/>
      <c r="S156" s="494">
        <v>0</v>
      </c>
      <c r="T156" s="494"/>
      <c r="U156" s="494"/>
      <c r="V156" s="494"/>
      <c r="W156" s="495">
        <v>0</v>
      </c>
    </row>
    <row r="157" spans="1:23">
      <c r="A157" s="468"/>
      <c r="B157" s="481" t="s">
        <v>609</v>
      </c>
      <c r="C157" s="481" t="s">
        <v>610</v>
      </c>
      <c r="D157" s="481" t="s">
        <v>96</v>
      </c>
      <c r="E157" s="481">
        <v>0</v>
      </c>
      <c r="F157" s="481" t="s">
        <v>96</v>
      </c>
      <c r="G157" s="481">
        <v>0</v>
      </c>
      <c r="H157" s="509"/>
      <c r="I157" s="496"/>
      <c r="J157" s="496"/>
      <c r="K157" s="497">
        <v>0</v>
      </c>
      <c r="L157" s="496"/>
      <c r="M157" s="496"/>
      <c r="N157" s="496"/>
      <c r="O157" s="497">
        <v>0</v>
      </c>
      <c r="P157" s="496"/>
      <c r="Q157" s="496"/>
      <c r="R157" s="496"/>
      <c r="S157" s="497">
        <v>0</v>
      </c>
      <c r="T157" s="496"/>
      <c r="U157" s="496"/>
      <c r="V157" s="496"/>
      <c r="W157" s="516">
        <v>0</v>
      </c>
    </row>
    <row r="158" spans="1:23">
      <c r="A158" s="468"/>
      <c r="B158" s="485" t="s">
        <v>837</v>
      </c>
      <c r="C158" s="486"/>
      <c r="D158" s="486"/>
      <c r="E158" s="486"/>
      <c r="F158" s="486"/>
      <c r="G158" s="487"/>
      <c r="H158" s="508"/>
      <c r="I158" s="494"/>
      <c r="J158" s="494"/>
      <c r="K158" s="494">
        <v>0</v>
      </c>
      <c r="L158" s="494"/>
      <c r="M158" s="494"/>
      <c r="N158" s="494"/>
      <c r="O158" s="494">
        <v>0</v>
      </c>
      <c r="P158" s="494"/>
      <c r="Q158" s="494"/>
      <c r="R158" s="494"/>
      <c r="S158" s="494">
        <v>0</v>
      </c>
      <c r="T158" s="494"/>
      <c r="U158" s="494"/>
      <c r="V158" s="494"/>
      <c r="W158" s="495">
        <v>0</v>
      </c>
    </row>
    <row r="159" spans="1:23">
      <c r="A159" s="468"/>
      <c r="B159" s="464" t="s">
        <v>943</v>
      </c>
      <c r="C159" s="464" t="s">
        <v>945</v>
      </c>
      <c r="D159" s="464" t="s">
        <v>944</v>
      </c>
      <c r="E159" s="464" t="s">
        <v>946</v>
      </c>
      <c r="F159" s="464" t="s">
        <v>96</v>
      </c>
      <c r="G159" s="464">
        <v>0</v>
      </c>
      <c r="H159" s="509"/>
      <c r="I159" s="496"/>
      <c r="J159" s="496"/>
      <c r="K159" s="497">
        <v>0</v>
      </c>
      <c r="L159" s="496"/>
      <c r="M159" s="496"/>
      <c r="N159" s="496"/>
      <c r="O159" s="497">
        <v>0</v>
      </c>
      <c r="P159" s="496"/>
      <c r="Q159" s="496"/>
      <c r="R159" s="496"/>
      <c r="S159" s="497">
        <v>0</v>
      </c>
      <c r="T159" s="496"/>
      <c r="U159" s="496"/>
      <c r="V159" s="496"/>
      <c r="W159" s="516">
        <v>0</v>
      </c>
    </row>
    <row r="160" spans="1:23">
      <c r="A160" s="468"/>
      <c r="B160" s="468"/>
      <c r="C160" s="468"/>
      <c r="D160" s="464" t="s">
        <v>947</v>
      </c>
      <c r="E160" s="464" t="s">
        <v>949</v>
      </c>
      <c r="F160" s="464" t="s">
        <v>96</v>
      </c>
      <c r="G160" s="464">
        <v>0</v>
      </c>
      <c r="H160" s="509"/>
      <c r="I160" s="496"/>
      <c r="J160" s="496"/>
      <c r="K160" s="497">
        <v>0</v>
      </c>
      <c r="L160" s="496"/>
      <c r="M160" s="496"/>
      <c r="N160" s="496"/>
      <c r="O160" s="497">
        <v>0</v>
      </c>
      <c r="P160" s="496"/>
      <c r="Q160" s="496"/>
      <c r="R160" s="496"/>
      <c r="S160" s="497">
        <v>0</v>
      </c>
      <c r="T160" s="496"/>
      <c r="U160" s="496"/>
      <c r="V160" s="496"/>
      <c r="W160" s="516">
        <v>0</v>
      </c>
    </row>
    <row r="161" spans="1:23">
      <c r="A161" s="468"/>
      <c r="B161" s="468"/>
      <c r="C161" s="468"/>
      <c r="D161" s="464" t="s">
        <v>948</v>
      </c>
      <c r="E161" s="464" t="s">
        <v>950</v>
      </c>
      <c r="F161" s="464" t="s">
        <v>96</v>
      </c>
      <c r="G161" s="464">
        <v>0</v>
      </c>
      <c r="H161" s="509"/>
      <c r="I161" s="496"/>
      <c r="J161" s="496"/>
      <c r="K161" s="497">
        <v>0</v>
      </c>
      <c r="L161" s="496"/>
      <c r="M161" s="496"/>
      <c r="N161" s="496"/>
      <c r="O161" s="497">
        <v>0</v>
      </c>
      <c r="P161" s="496"/>
      <c r="Q161" s="496"/>
      <c r="R161" s="496"/>
      <c r="S161" s="497">
        <v>0</v>
      </c>
      <c r="T161" s="496"/>
      <c r="U161" s="496"/>
      <c r="V161" s="496"/>
      <c r="W161" s="516">
        <v>0</v>
      </c>
    </row>
    <row r="162" spans="1:23">
      <c r="A162" s="468"/>
      <c r="B162" s="472" t="s">
        <v>1168</v>
      </c>
      <c r="C162" s="473"/>
      <c r="D162" s="473"/>
      <c r="E162" s="473"/>
      <c r="F162" s="473"/>
      <c r="G162" s="473"/>
      <c r="H162" s="508"/>
      <c r="I162" s="494"/>
      <c r="J162" s="494"/>
      <c r="K162" s="494">
        <v>0</v>
      </c>
      <c r="L162" s="494"/>
      <c r="M162" s="494"/>
      <c r="N162" s="494"/>
      <c r="O162" s="494">
        <v>0</v>
      </c>
      <c r="P162" s="494"/>
      <c r="Q162" s="494"/>
      <c r="R162" s="494"/>
      <c r="S162" s="494">
        <v>0</v>
      </c>
      <c r="T162" s="494"/>
      <c r="U162" s="494"/>
      <c r="V162" s="494"/>
      <c r="W162" s="495">
        <v>0</v>
      </c>
    </row>
    <row r="163" spans="1:23">
      <c r="A163" s="468"/>
      <c r="B163" s="482" t="s">
        <v>48</v>
      </c>
      <c r="C163" s="482" t="s">
        <v>139</v>
      </c>
      <c r="D163" s="482" t="s">
        <v>49</v>
      </c>
      <c r="E163" s="481" t="s">
        <v>140</v>
      </c>
      <c r="F163" s="481" t="s">
        <v>96</v>
      </c>
      <c r="G163" s="481">
        <v>0</v>
      </c>
      <c r="H163" s="509"/>
      <c r="I163" s="496"/>
      <c r="J163" s="496"/>
      <c r="K163" s="497">
        <v>0</v>
      </c>
      <c r="L163" s="496"/>
      <c r="M163" s="496"/>
      <c r="N163" s="496"/>
      <c r="O163" s="497">
        <v>0</v>
      </c>
      <c r="P163" s="496"/>
      <c r="Q163" s="496"/>
      <c r="R163" s="496"/>
      <c r="S163" s="497">
        <v>0</v>
      </c>
      <c r="T163" s="496"/>
      <c r="U163" s="496"/>
      <c r="V163" s="496"/>
      <c r="W163" s="516">
        <v>0</v>
      </c>
    </row>
    <row r="164" spans="1:23">
      <c r="A164" s="468"/>
      <c r="B164" s="483"/>
      <c r="C164" s="483"/>
      <c r="D164" s="489" t="s">
        <v>51</v>
      </c>
      <c r="E164" s="481" t="s">
        <v>142</v>
      </c>
      <c r="F164" s="464" t="s">
        <v>96</v>
      </c>
      <c r="G164" s="481">
        <v>0</v>
      </c>
      <c r="H164" s="509"/>
      <c r="I164" s="496"/>
      <c r="J164" s="496"/>
      <c r="K164" s="497">
        <v>0</v>
      </c>
      <c r="L164" s="496"/>
      <c r="M164" s="496"/>
      <c r="N164" s="496"/>
      <c r="O164" s="497">
        <v>0</v>
      </c>
      <c r="P164" s="496"/>
      <c r="Q164" s="496"/>
      <c r="R164" s="496"/>
      <c r="S164" s="497">
        <v>0</v>
      </c>
      <c r="T164" s="496"/>
      <c r="U164" s="496"/>
      <c r="V164" s="496"/>
      <c r="W164" s="516">
        <v>0</v>
      </c>
    </row>
    <row r="165" spans="1:23">
      <c r="A165" s="468"/>
      <c r="B165" s="483"/>
      <c r="C165" s="483"/>
      <c r="D165" s="489" t="s">
        <v>857</v>
      </c>
      <c r="E165" s="481" t="s">
        <v>858</v>
      </c>
      <c r="F165" s="464" t="s">
        <v>96</v>
      </c>
      <c r="G165" s="464">
        <v>0</v>
      </c>
      <c r="H165" s="509"/>
      <c r="I165" s="496"/>
      <c r="J165" s="496"/>
      <c r="K165" s="497">
        <v>0</v>
      </c>
      <c r="L165" s="496"/>
      <c r="M165" s="496"/>
      <c r="N165" s="496"/>
      <c r="O165" s="497">
        <v>0</v>
      </c>
      <c r="P165" s="496"/>
      <c r="Q165" s="496"/>
      <c r="R165" s="496"/>
      <c r="S165" s="497">
        <v>0</v>
      </c>
      <c r="T165" s="496"/>
      <c r="U165" s="496"/>
      <c r="V165" s="496"/>
      <c r="W165" s="516">
        <v>0</v>
      </c>
    </row>
    <row r="166" spans="1:23">
      <c r="A166" s="468"/>
      <c r="B166" s="483"/>
      <c r="C166" s="483"/>
      <c r="D166" s="489" t="s">
        <v>52</v>
      </c>
      <c r="E166" s="481" t="s">
        <v>143</v>
      </c>
      <c r="F166" s="464" t="s">
        <v>96</v>
      </c>
      <c r="G166" s="481">
        <v>0</v>
      </c>
      <c r="H166" s="509"/>
      <c r="I166" s="496"/>
      <c r="J166" s="496"/>
      <c r="K166" s="497">
        <v>0</v>
      </c>
      <c r="L166" s="496"/>
      <c r="M166" s="496"/>
      <c r="N166" s="496"/>
      <c r="O166" s="497">
        <v>0</v>
      </c>
      <c r="P166" s="496"/>
      <c r="Q166" s="496"/>
      <c r="R166" s="496"/>
      <c r="S166" s="497">
        <v>0</v>
      </c>
      <c r="T166" s="496"/>
      <c r="U166" s="496"/>
      <c r="V166" s="496"/>
      <c r="W166" s="516">
        <v>0</v>
      </c>
    </row>
    <row r="167" spans="1:23">
      <c r="A167" s="468"/>
      <c r="B167" s="484"/>
      <c r="C167" s="484"/>
      <c r="D167" s="490" t="s">
        <v>50</v>
      </c>
      <c r="E167" s="481" t="s">
        <v>141</v>
      </c>
      <c r="F167" s="464" t="s">
        <v>96</v>
      </c>
      <c r="G167" s="481">
        <v>0</v>
      </c>
      <c r="H167" s="509"/>
      <c r="I167" s="496"/>
      <c r="J167" s="496"/>
      <c r="K167" s="497">
        <v>0</v>
      </c>
      <c r="L167" s="496"/>
      <c r="M167" s="496"/>
      <c r="N167" s="496"/>
      <c r="O167" s="497">
        <v>0</v>
      </c>
      <c r="P167" s="496"/>
      <c r="Q167" s="496"/>
      <c r="R167" s="496"/>
      <c r="S167" s="497">
        <v>0</v>
      </c>
      <c r="T167" s="496"/>
      <c r="U167" s="496"/>
      <c r="V167" s="496"/>
      <c r="W167" s="516">
        <v>0</v>
      </c>
    </row>
    <row r="168" spans="1:23">
      <c r="A168" s="468"/>
      <c r="B168" s="485" t="s">
        <v>838</v>
      </c>
      <c r="C168" s="486"/>
      <c r="D168" s="486"/>
      <c r="E168" s="486"/>
      <c r="F168" s="486"/>
      <c r="G168" s="487"/>
      <c r="H168" s="508"/>
      <c r="I168" s="494"/>
      <c r="J168" s="494"/>
      <c r="K168" s="494">
        <v>0</v>
      </c>
      <c r="L168" s="494"/>
      <c r="M168" s="494"/>
      <c r="N168" s="494"/>
      <c r="O168" s="494">
        <v>0</v>
      </c>
      <c r="P168" s="494"/>
      <c r="Q168" s="494"/>
      <c r="R168" s="494"/>
      <c r="S168" s="494">
        <v>0</v>
      </c>
      <c r="T168" s="494"/>
      <c r="U168" s="494"/>
      <c r="V168" s="494"/>
      <c r="W168" s="495">
        <v>0</v>
      </c>
    </row>
    <row r="169" spans="1:23">
      <c r="A169" s="468"/>
      <c r="B169" s="482" t="s">
        <v>33</v>
      </c>
      <c r="C169" s="482" t="s">
        <v>287</v>
      </c>
      <c r="D169" s="482" t="s">
        <v>625</v>
      </c>
      <c r="E169" s="481" t="s">
        <v>290</v>
      </c>
      <c r="F169" s="481" t="s">
        <v>96</v>
      </c>
      <c r="G169" s="481">
        <v>0</v>
      </c>
      <c r="H169" s="509"/>
      <c r="I169" s="496"/>
      <c r="J169" s="496"/>
      <c r="K169" s="497">
        <v>0</v>
      </c>
      <c r="L169" s="496"/>
      <c r="M169" s="496"/>
      <c r="N169" s="496"/>
      <c r="O169" s="497">
        <v>0</v>
      </c>
      <c r="P169" s="496"/>
      <c r="Q169" s="496"/>
      <c r="R169" s="496"/>
      <c r="S169" s="497">
        <v>0</v>
      </c>
      <c r="T169" s="496"/>
      <c r="U169" s="496"/>
      <c r="V169" s="496"/>
      <c r="W169" s="516">
        <v>0</v>
      </c>
    </row>
    <row r="170" spans="1:23">
      <c r="A170" s="468"/>
      <c r="B170" s="483"/>
      <c r="C170" s="483"/>
      <c r="D170" s="489" t="s">
        <v>34</v>
      </c>
      <c r="E170" s="481" t="s">
        <v>288</v>
      </c>
      <c r="F170" s="464" t="s">
        <v>96</v>
      </c>
      <c r="G170" s="481">
        <v>0</v>
      </c>
      <c r="H170" s="509"/>
      <c r="I170" s="496"/>
      <c r="J170" s="496"/>
      <c r="K170" s="497">
        <v>0</v>
      </c>
      <c r="L170" s="496"/>
      <c r="M170" s="496"/>
      <c r="N170" s="496"/>
      <c r="O170" s="497">
        <v>0</v>
      </c>
      <c r="P170" s="496"/>
      <c r="Q170" s="496"/>
      <c r="R170" s="496"/>
      <c r="S170" s="497">
        <v>0</v>
      </c>
      <c r="T170" s="496"/>
      <c r="U170" s="496"/>
      <c r="V170" s="496"/>
      <c r="W170" s="516">
        <v>0</v>
      </c>
    </row>
    <row r="171" spans="1:23">
      <c r="A171" s="468"/>
      <c r="B171" s="483"/>
      <c r="C171" s="483"/>
      <c r="D171" s="490" t="s">
        <v>695</v>
      </c>
      <c r="E171" s="481" t="s">
        <v>717</v>
      </c>
      <c r="F171" s="464" t="s">
        <v>96</v>
      </c>
      <c r="G171" s="481">
        <v>0</v>
      </c>
      <c r="H171" s="509"/>
      <c r="I171" s="496"/>
      <c r="J171" s="496"/>
      <c r="K171" s="497">
        <v>0</v>
      </c>
      <c r="L171" s="496"/>
      <c r="M171" s="496"/>
      <c r="N171" s="496"/>
      <c r="O171" s="497">
        <v>0</v>
      </c>
      <c r="P171" s="496"/>
      <c r="Q171" s="496"/>
      <c r="R171" s="496"/>
      <c r="S171" s="497">
        <v>0</v>
      </c>
      <c r="T171" s="496"/>
      <c r="U171" s="496"/>
      <c r="V171" s="496"/>
      <c r="W171" s="516">
        <v>0</v>
      </c>
    </row>
    <row r="172" spans="1:23">
      <c r="A172" s="468"/>
      <c r="B172" s="483"/>
      <c r="C172" s="483"/>
      <c r="D172" s="464" t="s">
        <v>1149</v>
      </c>
      <c r="E172" s="464" t="s">
        <v>1151</v>
      </c>
      <c r="F172" s="464" t="s">
        <v>96</v>
      </c>
      <c r="G172" s="464">
        <v>0</v>
      </c>
      <c r="H172" s="509"/>
      <c r="I172" s="496"/>
      <c r="J172" s="496"/>
      <c r="K172" s="497">
        <v>0</v>
      </c>
      <c r="L172" s="496"/>
      <c r="M172" s="496"/>
      <c r="N172" s="496"/>
      <c r="O172" s="497">
        <v>0</v>
      </c>
      <c r="P172" s="496"/>
      <c r="Q172" s="496"/>
      <c r="R172" s="496"/>
      <c r="S172" s="497">
        <v>0</v>
      </c>
      <c r="T172" s="496"/>
      <c r="U172" s="496"/>
      <c r="V172" s="496"/>
      <c r="W172" s="516">
        <v>0</v>
      </c>
    </row>
    <row r="173" spans="1:23">
      <c r="A173" s="468"/>
      <c r="B173" s="483"/>
      <c r="C173" s="483"/>
      <c r="D173" s="464" t="s">
        <v>1150</v>
      </c>
      <c r="E173" s="464" t="s">
        <v>1152</v>
      </c>
      <c r="F173" s="464" t="s">
        <v>96</v>
      </c>
      <c r="G173" s="464">
        <v>0</v>
      </c>
      <c r="H173" s="509"/>
      <c r="I173" s="496"/>
      <c r="J173" s="496"/>
      <c r="K173" s="497">
        <v>0</v>
      </c>
      <c r="L173" s="496"/>
      <c r="M173" s="496"/>
      <c r="N173" s="496"/>
      <c r="O173" s="497">
        <v>0</v>
      </c>
      <c r="P173" s="496"/>
      <c r="Q173" s="496"/>
      <c r="R173" s="496"/>
      <c r="S173" s="497">
        <v>0</v>
      </c>
      <c r="T173" s="496"/>
      <c r="U173" s="496"/>
      <c r="V173" s="496"/>
      <c r="W173" s="516">
        <v>0</v>
      </c>
    </row>
    <row r="174" spans="1:23">
      <c r="A174" s="468"/>
      <c r="B174" s="483"/>
      <c r="C174" s="483"/>
      <c r="D174" s="482" t="s">
        <v>35</v>
      </c>
      <c r="E174" s="481" t="s">
        <v>289</v>
      </c>
      <c r="F174" s="464" t="s">
        <v>96</v>
      </c>
      <c r="G174" s="481">
        <v>0</v>
      </c>
      <c r="H174" s="509"/>
      <c r="I174" s="496"/>
      <c r="J174" s="496"/>
      <c r="K174" s="497">
        <v>0</v>
      </c>
      <c r="L174" s="496"/>
      <c r="M174" s="496"/>
      <c r="N174" s="496"/>
      <c r="O174" s="497">
        <v>0</v>
      </c>
      <c r="P174" s="496"/>
      <c r="Q174" s="496"/>
      <c r="R174" s="496"/>
      <c r="S174" s="497">
        <v>0</v>
      </c>
      <c r="T174" s="496"/>
      <c r="U174" s="496"/>
      <c r="V174" s="496"/>
      <c r="W174" s="516">
        <v>0</v>
      </c>
    </row>
    <row r="175" spans="1:23">
      <c r="A175" s="468"/>
      <c r="B175" s="484"/>
      <c r="C175" s="484"/>
      <c r="D175" s="490" t="s">
        <v>650</v>
      </c>
      <c r="E175" s="481" t="s">
        <v>291</v>
      </c>
      <c r="F175" s="464" t="s">
        <v>96</v>
      </c>
      <c r="G175" s="481">
        <v>0</v>
      </c>
      <c r="H175" s="509"/>
      <c r="I175" s="496"/>
      <c r="J175" s="496"/>
      <c r="K175" s="497">
        <v>0</v>
      </c>
      <c r="L175" s="496"/>
      <c r="M175" s="496"/>
      <c r="N175" s="496"/>
      <c r="O175" s="497">
        <v>0</v>
      </c>
      <c r="P175" s="496"/>
      <c r="Q175" s="496"/>
      <c r="R175" s="496"/>
      <c r="S175" s="497">
        <v>0</v>
      </c>
      <c r="T175" s="496"/>
      <c r="U175" s="496"/>
      <c r="V175" s="496"/>
      <c r="W175" s="516">
        <v>0</v>
      </c>
    </row>
    <row r="176" spans="1:23">
      <c r="A176" s="468"/>
      <c r="B176" s="485" t="s">
        <v>256</v>
      </c>
      <c r="C176" s="486"/>
      <c r="D176" s="486"/>
      <c r="E176" s="486"/>
      <c r="F176" s="486"/>
      <c r="G176" s="487"/>
      <c r="H176" s="508"/>
      <c r="I176" s="494"/>
      <c r="J176" s="494"/>
      <c r="K176" s="494">
        <v>0</v>
      </c>
      <c r="L176" s="494"/>
      <c r="M176" s="494"/>
      <c r="N176" s="494"/>
      <c r="O176" s="494">
        <v>0</v>
      </c>
      <c r="P176" s="494"/>
      <c r="Q176" s="494"/>
      <c r="R176" s="494"/>
      <c r="S176" s="494">
        <v>0</v>
      </c>
      <c r="T176" s="494"/>
      <c r="U176" s="494"/>
      <c r="V176" s="494"/>
      <c r="W176" s="495">
        <v>0</v>
      </c>
    </row>
    <row r="177" spans="1:23">
      <c r="A177" s="468"/>
      <c r="B177" s="481" t="s">
        <v>487</v>
      </c>
      <c r="C177" s="481" t="s">
        <v>488</v>
      </c>
      <c r="D177" s="481" t="s">
        <v>96</v>
      </c>
      <c r="E177" s="481">
        <v>0</v>
      </c>
      <c r="F177" s="481" t="s">
        <v>96</v>
      </c>
      <c r="G177" s="481">
        <v>0</v>
      </c>
      <c r="H177" s="509"/>
      <c r="I177" s="496"/>
      <c r="J177" s="496"/>
      <c r="K177" s="497">
        <v>0</v>
      </c>
      <c r="L177" s="496"/>
      <c r="M177" s="496"/>
      <c r="N177" s="496"/>
      <c r="O177" s="497">
        <v>0</v>
      </c>
      <c r="P177" s="496"/>
      <c r="Q177" s="496"/>
      <c r="R177" s="496"/>
      <c r="S177" s="497">
        <v>0</v>
      </c>
      <c r="T177" s="496"/>
      <c r="U177" s="496"/>
      <c r="V177" s="496"/>
      <c r="W177" s="516">
        <v>0</v>
      </c>
    </row>
    <row r="178" spans="1:23">
      <c r="A178" s="468"/>
      <c r="B178" s="485" t="s">
        <v>839</v>
      </c>
      <c r="C178" s="486"/>
      <c r="D178" s="486"/>
      <c r="E178" s="486"/>
      <c r="F178" s="486"/>
      <c r="G178" s="487"/>
      <c r="H178" s="508"/>
      <c r="I178" s="494"/>
      <c r="J178" s="494"/>
      <c r="K178" s="494">
        <v>0</v>
      </c>
      <c r="L178" s="494"/>
      <c r="M178" s="494"/>
      <c r="N178" s="494"/>
      <c r="O178" s="494">
        <v>0</v>
      </c>
      <c r="P178" s="494"/>
      <c r="Q178" s="494"/>
      <c r="R178" s="494"/>
      <c r="S178" s="494">
        <v>0</v>
      </c>
      <c r="T178" s="494"/>
      <c r="U178" s="494"/>
      <c r="V178" s="494"/>
      <c r="W178" s="495">
        <v>0</v>
      </c>
    </row>
    <row r="179" spans="1:23">
      <c r="A179" s="468"/>
      <c r="B179" s="482" t="s">
        <v>489</v>
      </c>
      <c r="C179" s="482" t="s">
        <v>490</v>
      </c>
      <c r="D179" s="482" t="s">
        <v>632</v>
      </c>
      <c r="E179" s="481" t="s">
        <v>147</v>
      </c>
      <c r="F179" s="481" t="s">
        <v>96</v>
      </c>
      <c r="G179" s="481">
        <v>0</v>
      </c>
      <c r="H179" s="509"/>
      <c r="I179" s="496"/>
      <c r="J179" s="496"/>
      <c r="K179" s="497">
        <v>0</v>
      </c>
      <c r="L179" s="496"/>
      <c r="M179" s="496"/>
      <c r="N179" s="496"/>
      <c r="O179" s="497">
        <v>0</v>
      </c>
      <c r="P179" s="496"/>
      <c r="Q179" s="496"/>
      <c r="R179" s="496"/>
      <c r="S179" s="497">
        <v>0</v>
      </c>
      <c r="T179" s="496"/>
      <c r="U179" s="496"/>
      <c r="V179" s="496"/>
      <c r="W179" s="516">
        <v>0</v>
      </c>
    </row>
    <row r="180" spans="1:23">
      <c r="A180" s="468"/>
      <c r="B180" s="483"/>
      <c r="C180" s="483"/>
      <c r="D180" s="489" t="s">
        <v>66</v>
      </c>
      <c r="E180" s="481" t="s">
        <v>145</v>
      </c>
      <c r="F180" s="464" t="s">
        <v>96</v>
      </c>
      <c r="G180" s="481">
        <v>0</v>
      </c>
      <c r="H180" s="509"/>
      <c r="I180" s="496"/>
      <c r="J180" s="496"/>
      <c r="K180" s="497">
        <v>0</v>
      </c>
      <c r="L180" s="496"/>
      <c r="M180" s="496"/>
      <c r="N180" s="496"/>
      <c r="O180" s="497">
        <v>0</v>
      </c>
      <c r="P180" s="496"/>
      <c r="Q180" s="496"/>
      <c r="R180" s="496"/>
      <c r="S180" s="497">
        <v>0</v>
      </c>
      <c r="T180" s="496"/>
      <c r="U180" s="496"/>
      <c r="V180" s="496"/>
      <c r="W180" s="516">
        <v>0</v>
      </c>
    </row>
    <row r="181" spans="1:23">
      <c r="A181" s="468"/>
      <c r="B181" s="483"/>
      <c r="C181" s="483"/>
      <c r="D181" s="490" t="s">
        <v>697</v>
      </c>
      <c r="E181" s="481" t="s">
        <v>718</v>
      </c>
      <c r="F181" s="464" t="s">
        <v>96</v>
      </c>
      <c r="G181" s="481">
        <v>0</v>
      </c>
      <c r="H181" s="509"/>
      <c r="I181" s="496"/>
      <c r="J181" s="496"/>
      <c r="K181" s="497">
        <v>0</v>
      </c>
      <c r="L181" s="496"/>
      <c r="M181" s="496"/>
      <c r="N181" s="496"/>
      <c r="O181" s="497">
        <v>0</v>
      </c>
      <c r="P181" s="496"/>
      <c r="Q181" s="496"/>
      <c r="R181" s="496"/>
      <c r="S181" s="497">
        <v>0</v>
      </c>
      <c r="T181" s="496"/>
      <c r="U181" s="496"/>
      <c r="V181" s="496"/>
      <c r="W181" s="516">
        <v>0</v>
      </c>
    </row>
    <row r="182" spans="1:23">
      <c r="A182" s="468"/>
      <c r="B182" s="483"/>
      <c r="C182" s="483"/>
      <c r="D182" s="464" t="s">
        <v>1037</v>
      </c>
      <c r="E182" s="464" t="s">
        <v>1073</v>
      </c>
      <c r="F182" s="464" t="s">
        <v>96</v>
      </c>
      <c r="G182" s="464">
        <v>0</v>
      </c>
      <c r="H182" s="509"/>
      <c r="I182" s="496"/>
      <c r="J182" s="496"/>
      <c r="K182" s="497">
        <v>0</v>
      </c>
      <c r="L182" s="496"/>
      <c r="M182" s="496"/>
      <c r="N182" s="496"/>
      <c r="O182" s="497">
        <v>0</v>
      </c>
      <c r="P182" s="496"/>
      <c r="Q182" s="496"/>
      <c r="R182" s="496"/>
      <c r="S182" s="497">
        <v>0</v>
      </c>
      <c r="T182" s="496"/>
      <c r="U182" s="496"/>
      <c r="V182" s="496"/>
      <c r="W182" s="516">
        <v>0</v>
      </c>
    </row>
    <row r="183" spans="1:23">
      <c r="A183" s="468"/>
      <c r="B183" s="483"/>
      <c r="C183" s="483"/>
      <c r="D183" s="464" t="s">
        <v>1038</v>
      </c>
      <c r="E183" s="464" t="s">
        <v>1074</v>
      </c>
      <c r="F183" s="464" t="s">
        <v>96</v>
      </c>
      <c r="G183" s="464">
        <v>0</v>
      </c>
      <c r="H183" s="509"/>
      <c r="I183" s="496"/>
      <c r="J183" s="496"/>
      <c r="K183" s="497">
        <v>0</v>
      </c>
      <c r="L183" s="496"/>
      <c r="M183" s="496"/>
      <c r="N183" s="496"/>
      <c r="O183" s="497">
        <v>0</v>
      </c>
      <c r="P183" s="496"/>
      <c r="Q183" s="496"/>
      <c r="R183" s="496"/>
      <c r="S183" s="497">
        <v>0</v>
      </c>
      <c r="T183" s="496"/>
      <c r="U183" s="496"/>
      <c r="V183" s="496"/>
      <c r="W183" s="516">
        <v>0</v>
      </c>
    </row>
    <row r="184" spans="1:23">
      <c r="A184" s="468"/>
      <c r="B184" s="483"/>
      <c r="C184" s="483"/>
      <c r="D184" s="482" t="s">
        <v>76</v>
      </c>
      <c r="E184" s="481" t="s">
        <v>146</v>
      </c>
      <c r="F184" s="464" t="s">
        <v>96</v>
      </c>
      <c r="G184" s="481">
        <v>0</v>
      </c>
      <c r="H184" s="509"/>
      <c r="I184" s="496"/>
      <c r="J184" s="496"/>
      <c r="K184" s="497">
        <v>0</v>
      </c>
      <c r="L184" s="496"/>
      <c r="M184" s="496"/>
      <c r="N184" s="496"/>
      <c r="O184" s="497">
        <v>0</v>
      </c>
      <c r="P184" s="496"/>
      <c r="Q184" s="496"/>
      <c r="R184" s="496"/>
      <c r="S184" s="497">
        <v>0</v>
      </c>
      <c r="T184" s="496"/>
      <c r="U184" s="496"/>
      <c r="V184" s="496"/>
      <c r="W184" s="516">
        <v>0</v>
      </c>
    </row>
    <row r="185" spans="1:23">
      <c r="A185" s="468"/>
      <c r="B185" s="484"/>
      <c r="C185" s="484"/>
      <c r="D185" s="490" t="s">
        <v>668</v>
      </c>
      <c r="E185" s="481" t="s">
        <v>144</v>
      </c>
      <c r="F185" s="464" t="s">
        <v>96</v>
      </c>
      <c r="G185" s="481">
        <v>0</v>
      </c>
      <c r="H185" s="509"/>
      <c r="I185" s="496"/>
      <c r="J185" s="496"/>
      <c r="K185" s="497">
        <v>0</v>
      </c>
      <c r="L185" s="496"/>
      <c r="M185" s="496"/>
      <c r="N185" s="496"/>
      <c r="O185" s="497">
        <v>0</v>
      </c>
      <c r="P185" s="496"/>
      <c r="Q185" s="496"/>
      <c r="R185" s="496"/>
      <c r="S185" s="497">
        <v>0</v>
      </c>
      <c r="T185" s="496"/>
      <c r="U185" s="496"/>
      <c r="V185" s="496"/>
      <c r="W185" s="516">
        <v>0</v>
      </c>
    </row>
    <row r="186" spans="1:23">
      <c r="A186" s="468"/>
      <c r="B186" s="485" t="s">
        <v>510</v>
      </c>
      <c r="C186" s="486"/>
      <c r="D186" s="486"/>
      <c r="E186" s="486"/>
      <c r="F186" s="486"/>
      <c r="G186" s="487"/>
      <c r="H186" s="508"/>
      <c r="I186" s="494"/>
      <c r="J186" s="494"/>
      <c r="K186" s="494">
        <v>0</v>
      </c>
      <c r="L186" s="494"/>
      <c r="M186" s="494"/>
      <c r="N186" s="494"/>
      <c r="O186" s="494">
        <v>0</v>
      </c>
      <c r="P186" s="494"/>
      <c r="Q186" s="494"/>
      <c r="R186" s="494"/>
      <c r="S186" s="494">
        <v>0</v>
      </c>
      <c r="T186" s="494"/>
      <c r="U186" s="494"/>
      <c r="V186" s="494"/>
      <c r="W186" s="495">
        <v>0</v>
      </c>
    </row>
    <row r="187" spans="1:23">
      <c r="A187" s="468"/>
      <c r="B187" s="481" t="s">
        <v>778</v>
      </c>
      <c r="C187" s="481" t="s">
        <v>779</v>
      </c>
      <c r="D187" s="481" t="s">
        <v>96</v>
      </c>
      <c r="E187" s="481">
        <v>0</v>
      </c>
      <c r="F187" s="481" t="s">
        <v>96</v>
      </c>
      <c r="G187" s="481">
        <v>0</v>
      </c>
      <c r="H187" s="509"/>
      <c r="I187" s="496"/>
      <c r="J187" s="496"/>
      <c r="K187" s="497">
        <v>0</v>
      </c>
      <c r="L187" s="496"/>
      <c r="M187" s="496"/>
      <c r="N187" s="496"/>
      <c r="O187" s="497">
        <v>0</v>
      </c>
      <c r="P187" s="496"/>
      <c r="Q187" s="496"/>
      <c r="R187" s="496"/>
      <c r="S187" s="497">
        <v>0</v>
      </c>
      <c r="T187" s="496"/>
      <c r="U187" s="496"/>
      <c r="V187" s="496"/>
      <c r="W187" s="516">
        <v>0</v>
      </c>
    </row>
    <row r="188" spans="1:23">
      <c r="A188" s="468"/>
      <c r="B188" s="485" t="s">
        <v>823</v>
      </c>
      <c r="C188" s="486"/>
      <c r="D188" s="486"/>
      <c r="E188" s="486"/>
      <c r="F188" s="486"/>
      <c r="G188" s="487"/>
      <c r="H188" s="508"/>
      <c r="I188" s="494"/>
      <c r="J188" s="494"/>
      <c r="K188" s="494">
        <v>0</v>
      </c>
      <c r="L188" s="494"/>
      <c r="M188" s="494"/>
      <c r="N188" s="494"/>
      <c r="O188" s="494">
        <v>0</v>
      </c>
      <c r="P188" s="494"/>
      <c r="Q188" s="494"/>
      <c r="R188" s="494"/>
      <c r="S188" s="494">
        <v>0</v>
      </c>
      <c r="T188" s="494"/>
      <c r="U188" s="494"/>
      <c r="V188" s="494"/>
      <c r="W188" s="495">
        <v>0</v>
      </c>
    </row>
    <row r="189" spans="1:23">
      <c r="A189" s="468"/>
      <c r="B189" s="464" t="s">
        <v>759</v>
      </c>
      <c r="C189" s="464" t="s">
        <v>776</v>
      </c>
      <c r="D189" s="464" t="s">
        <v>96</v>
      </c>
      <c r="E189" s="464">
        <v>0</v>
      </c>
      <c r="F189" s="464" t="s">
        <v>96</v>
      </c>
      <c r="G189" s="464">
        <v>0</v>
      </c>
      <c r="H189" s="509"/>
      <c r="I189" s="496"/>
      <c r="J189" s="496"/>
      <c r="K189" s="497">
        <v>0</v>
      </c>
      <c r="L189" s="496"/>
      <c r="M189" s="496"/>
      <c r="N189" s="496"/>
      <c r="O189" s="497">
        <v>0</v>
      </c>
      <c r="P189" s="496"/>
      <c r="Q189" s="496"/>
      <c r="R189" s="496"/>
      <c r="S189" s="497">
        <v>0</v>
      </c>
      <c r="T189" s="496"/>
      <c r="U189" s="496"/>
      <c r="V189" s="496"/>
      <c r="W189" s="516">
        <v>0</v>
      </c>
    </row>
    <row r="190" spans="1:23">
      <c r="A190" s="468"/>
      <c r="B190" s="472" t="s">
        <v>1194</v>
      </c>
      <c r="C190" s="473"/>
      <c r="D190" s="473"/>
      <c r="E190" s="473"/>
      <c r="F190" s="473"/>
      <c r="G190" s="473"/>
      <c r="H190" s="508"/>
      <c r="I190" s="494"/>
      <c r="J190" s="494"/>
      <c r="K190" s="494">
        <v>0</v>
      </c>
      <c r="L190" s="494"/>
      <c r="M190" s="494"/>
      <c r="N190" s="494"/>
      <c r="O190" s="494">
        <v>0</v>
      </c>
      <c r="P190" s="494"/>
      <c r="Q190" s="494"/>
      <c r="R190" s="494"/>
      <c r="S190" s="494">
        <v>0</v>
      </c>
      <c r="T190" s="494"/>
      <c r="U190" s="494"/>
      <c r="V190" s="494"/>
      <c r="W190" s="495">
        <v>0</v>
      </c>
    </row>
    <row r="191" spans="1:23">
      <c r="A191" s="468"/>
      <c r="B191" s="482" t="s">
        <v>567</v>
      </c>
      <c r="C191" s="482" t="s">
        <v>570</v>
      </c>
      <c r="D191" s="482" t="s">
        <v>635</v>
      </c>
      <c r="E191" s="481" t="s">
        <v>575</v>
      </c>
      <c r="F191" s="481" t="s">
        <v>96</v>
      </c>
      <c r="G191" s="481">
        <v>0</v>
      </c>
      <c r="H191" s="509"/>
      <c r="I191" s="496"/>
      <c r="J191" s="496"/>
      <c r="K191" s="497">
        <v>0</v>
      </c>
      <c r="L191" s="496"/>
      <c r="M191" s="496"/>
      <c r="N191" s="496"/>
      <c r="O191" s="497">
        <v>0</v>
      </c>
      <c r="P191" s="496"/>
      <c r="Q191" s="496"/>
      <c r="R191" s="496"/>
      <c r="S191" s="497">
        <v>0</v>
      </c>
      <c r="T191" s="496"/>
      <c r="U191" s="496"/>
      <c r="V191" s="496"/>
      <c r="W191" s="516">
        <v>0</v>
      </c>
    </row>
    <row r="192" spans="1:23">
      <c r="A192" s="468"/>
      <c r="B192" s="483"/>
      <c r="C192" s="483"/>
      <c r="D192" s="489" t="s">
        <v>569</v>
      </c>
      <c r="E192" s="481" t="s">
        <v>574</v>
      </c>
      <c r="F192" s="464" t="s">
        <v>96</v>
      </c>
      <c r="G192" s="481">
        <v>0</v>
      </c>
      <c r="H192" s="509"/>
      <c r="I192" s="496"/>
      <c r="J192" s="496"/>
      <c r="K192" s="497">
        <v>0</v>
      </c>
      <c r="L192" s="496"/>
      <c r="M192" s="496"/>
      <c r="N192" s="496"/>
      <c r="O192" s="497">
        <v>0</v>
      </c>
      <c r="P192" s="496"/>
      <c r="Q192" s="496"/>
      <c r="R192" s="496"/>
      <c r="S192" s="497">
        <v>0</v>
      </c>
      <c r="T192" s="496"/>
      <c r="U192" s="496"/>
      <c r="V192" s="496"/>
      <c r="W192" s="516">
        <v>0</v>
      </c>
    </row>
    <row r="193" spans="1:23">
      <c r="A193" s="468"/>
      <c r="B193" s="483"/>
      <c r="C193" s="483"/>
      <c r="D193" s="490" t="s">
        <v>699</v>
      </c>
      <c r="E193" s="481" t="s">
        <v>727</v>
      </c>
      <c r="F193" s="464" t="s">
        <v>96</v>
      </c>
      <c r="G193" s="481">
        <v>0</v>
      </c>
      <c r="H193" s="509"/>
      <c r="I193" s="496"/>
      <c r="J193" s="496"/>
      <c r="K193" s="497">
        <v>0</v>
      </c>
      <c r="L193" s="496"/>
      <c r="M193" s="496"/>
      <c r="N193" s="496"/>
      <c r="O193" s="497">
        <v>0</v>
      </c>
      <c r="P193" s="496"/>
      <c r="Q193" s="496"/>
      <c r="R193" s="496"/>
      <c r="S193" s="497">
        <v>0</v>
      </c>
      <c r="T193" s="496"/>
      <c r="U193" s="496"/>
      <c r="V193" s="496"/>
      <c r="W193" s="516">
        <v>0</v>
      </c>
    </row>
    <row r="194" spans="1:23">
      <c r="A194" s="468"/>
      <c r="B194" s="483"/>
      <c r="C194" s="483"/>
      <c r="D194" s="464" t="s">
        <v>974</v>
      </c>
      <c r="E194" s="464" t="s">
        <v>571</v>
      </c>
      <c r="F194" s="464" t="s">
        <v>96</v>
      </c>
      <c r="G194" s="464">
        <v>0</v>
      </c>
      <c r="H194" s="509"/>
      <c r="I194" s="496"/>
      <c r="J194" s="496"/>
      <c r="K194" s="497">
        <v>0</v>
      </c>
      <c r="L194" s="496"/>
      <c r="M194" s="496"/>
      <c r="N194" s="496"/>
      <c r="O194" s="497">
        <v>0</v>
      </c>
      <c r="P194" s="496"/>
      <c r="Q194" s="496"/>
      <c r="R194" s="496"/>
      <c r="S194" s="497">
        <v>0</v>
      </c>
      <c r="T194" s="496"/>
      <c r="U194" s="496"/>
      <c r="V194" s="496"/>
      <c r="W194" s="516">
        <v>0</v>
      </c>
    </row>
    <row r="195" spans="1:23">
      <c r="A195" s="468"/>
      <c r="B195" s="483"/>
      <c r="C195" s="483"/>
      <c r="D195" s="464" t="s">
        <v>976</v>
      </c>
      <c r="E195" s="464" t="s">
        <v>571</v>
      </c>
      <c r="F195" s="464" t="s">
        <v>96</v>
      </c>
      <c r="G195" s="464">
        <v>0</v>
      </c>
      <c r="H195" s="509"/>
      <c r="I195" s="496"/>
      <c r="J195" s="496"/>
      <c r="K195" s="497">
        <v>0</v>
      </c>
      <c r="L195" s="496"/>
      <c r="M195" s="496"/>
      <c r="N195" s="496"/>
      <c r="O195" s="497">
        <v>0</v>
      </c>
      <c r="P195" s="496"/>
      <c r="Q195" s="496"/>
      <c r="R195" s="496"/>
      <c r="S195" s="497">
        <v>0</v>
      </c>
      <c r="T195" s="496"/>
      <c r="U195" s="496"/>
      <c r="V195" s="496"/>
      <c r="W195" s="516">
        <v>0</v>
      </c>
    </row>
    <row r="196" spans="1:23">
      <c r="A196" s="468"/>
      <c r="B196" s="483"/>
      <c r="C196" s="483"/>
      <c r="D196" s="482" t="s">
        <v>568</v>
      </c>
      <c r="E196" s="481" t="s">
        <v>573</v>
      </c>
      <c r="F196" s="464" t="s">
        <v>96</v>
      </c>
      <c r="G196" s="481">
        <v>0</v>
      </c>
      <c r="H196" s="509"/>
      <c r="I196" s="496"/>
      <c r="J196" s="496"/>
      <c r="K196" s="497">
        <v>0</v>
      </c>
      <c r="L196" s="496"/>
      <c r="M196" s="496"/>
      <c r="N196" s="496"/>
      <c r="O196" s="497">
        <v>0</v>
      </c>
      <c r="P196" s="496"/>
      <c r="Q196" s="496"/>
      <c r="R196" s="496"/>
      <c r="S196" s="497">
        <v>0</v>
      </c>
      <c r="T196" s="496"/>
      <c r="U196" s="496"/>
      <c r="V196" s="496"/>
      <c r="W196" s="516">
        <v>0</v>
      </c>
    </row>
    <row r="197" spans="1:23">
      <c r="A197" s="468"/>
      <c r="B197" s="484"/>
      <c r="C197" s="484"/>
      <c r="D197" s="490" t="s">
        <v>661</v>
      </c>
      <c r="E197" s="481" t="s">
        <v>572</v>
      </c>
      <c r="F197" s="464" t="s">
        <v>96</v>
      </c>
      <c r="G197" s="481">
        <v>0</v>
      </c>
      <c r="H197" s="509"/>
      <c r="I197" s="496"/>
      <c r="J197" s="496"/>
      <c r="K197" s="497">
        <v>0</v>
      </c>
      <c r="L197" s="496"/>
      <c r="M197" s="496"/>
      <c r="N197" s="496"/>
      <c r="O197" s="497">
        <v>0</v>
      </c>
      <c r="P197" s="496"/>
      <c r="Q197" s="496"/>
      <c r="R197" s="496"/>
      <c r="S197" s="497">
        <v>0</v>
      </c>
      <c r="T197" s="496"/>
      <c r="U197" s="496"/>
      <c r="V197" s="496"/>
      <c r="W197" s="516">
        <v>0</v>
      </c>
    </row>
    <row r="198" spans="1:23">
      <c r="A198" s="468"/>
      <c r="B198" s="485" t="s">
        <v>582</v>
      </c>
      <c r="C198" s="486"/>
      <c r="D198" s="486"/>
      <c r="E198" s="486"/>
      <c r="F198" s="486"/>
      <c r="G198" s="487"/>
      <c r="H198" s="508"/>
      <c r="I198" s="494"/>
      <c r="J198" s="494"/>
      <c r="K198" s="494">
        <v>0</v>
      </c>
      <c r="L198" s="494"/>
      <c r="M198" s="494"/>
      <c r="N198" s="494"/>
      <c r="O198" s="494">
        <v>0</v>
      </c>
      <c r="P198" s="494"/>
      <c r="Q198" s="494"/>
      <c r="R198" s="494"/>
      <c r="S198" s="494">
        <v>0</v>
      </c>
      <c r="T198" s="494"/>
      <c r="U198" s="494"/>
      <c r="V198" s="494"/>
      <c r="W198" s="495">
        <v>0</v>
      </c>
    </row>
    <row r="199" spans="1:23">
      <c r="A199" s="468"/>
      <c r="B199" s="464" t="s">
        <v>748</v>
      </c>
      <c r="C199" s="464" t="s">
        <v>775</v>
      </c>
      <c r="D199" s="464" t="s">
        <v>96</v>
      </c>
      <c r="E199" s="464">
        <v>0</v>
      </c>
      <c r="F199" s="464" t="s">
        <v>96</v>
      </c>
      <c r="G199" s="464">
        <v>0</v>
      </c>
      <c r="H199" s="509"/>
      <c r="I199" s="496"/>
      <c r="J199" s="496"/>
      <c r="K199" s="497">
        <v>0</v>
      </c>
      <c r="L199" s="496"/>
      <c r="M199" s="496"/>
      <c r="N199" s="496"/>
      <c r="O199" s="497">
        <v>0</v>
      </c>
      <c r="P199" s="496"/>
      <c r="Q199" s="496"/>
      <c r="R199" s="496"/>
      <c r="S199" s="497">
        <v>0</v>
      </c>
      <c r="T199" s="496"/>
      <c r="U199" s="496"/>
      <c r="V199" s="496"/>
      <c r="W199" s="516">
        <v>0</v>
      </c>
    </row>
    <row r="200" spans="1:23">
      <c r="A200" s="468"/>
      <c r="B200" s="472" t="s">
        <v>1195</v>
      </c>
      <c r="C200" s="473"/>
      <c r="D200" s="473"/>
      <c r="E200" s="473"/>
      <c r="F200" s="473"/>
      <c r="G200" s="473"/>
      <c r="H200" s="508"/>
      <c r="I200" s="494"/>
      <c r="J200" s="494"/>
      <c r="K200" s="494">
        <v>0</v>
      </c>
      <c r="L200" s="494"/>
      <c r="M200" s="494"/>
      <c r="N200" s="494"/>
      <c r="O200" s="494">
        <v>0</v>
      </c>
      <c r="P200" s="494"/>
      <c r="Q200" s="494"/>
      <c r="R200" s="494"/>
      <c r="S200" s="494">
        <v>0</v>
      </c>
      <c r="T200" s="494"/>
      <c r="U200" s="494"/>
      <c r="V200" s="494"/>
      <c r="W200" s="495">
        <v>0</v>
      </c>
    </row>
    <row r="201" spans="1:23">
      <c r="A201" s="468"/>
      <c r="B201" s="482" t="s">
        <v>28</v>
      </c>
      <c r="C201" s="464" t="s">
        <v>1098</v>
      </c>
      <c r="D201" s="464" t="s">
        <v>638</v>
      </c>
      <c r="E201" s="464" t="s">
        <v>153</v>
      </c>
      <c r="F201" s="464" t="s">
        <v>96</v>
      </c>
      <c r="G201" s="464">
        <v>0</v>
      </c>
      <c r="H201" s="509"/>
      <c r="I201" s="496"/>
      <c r="J201" s="496"/>
      <c r="K201" s="497">
        <v>0</v>
      </c>
      <c r="L201" s="496"/>
      <c r="M201" s="496"/>
      <c r="N201" s="496"/>
      <c r="O201" s="497">
        <v>0</v>
      </c>
      <c r="P201" s="496"/>
      <c r="Q201" s="496"/>
      <c r="R201" s="496"/>
      <c r="S201" s="497">
        <v>0</v>
      </c>
      <c r="T201" s="496"/>
      <c r="U201" s="496"/>
      <c r="V201" s="496"/>
      <c r="W201" s="516">
        <v>0</v>
      </c>
    </row>
    <row r="202" spans="1:23">
      <c r="A202" s="468"/>
      <c r="B202" s="483"/>
      <c r="C202" s="468"/>
      <c r="D202" s="464" t="s">
        <v>401</v>
      </c>
      <c r="E202" s="464" t="s">
        <v>150</v>
      </c>
      <c r="F202" s="464" t="s">
        <v>96</v>
      </c>
      <c r="G202" s="464">
        <v>0</v>
      </c>
      <c r="H202" s="509"/>
      <c r="I202" s="496"/>
      <c r="J202" s="496"/>
      <c r="K202" s="497">
        <v>0</v>
      </c>
      <c r="L202" s="496"/>
      <c r="M202" s="496"/>
      <c r="N202" s="496"/>
      <c r="O202" s="497">
        <v>0</v>
      </c>
      <c r="P202" s="496"/>
      <c r="Q202" s="496"/>
      <c r="R202" s="496"/>
      <c r="S202" s="497">
        <v>0</v>
      </c>
      <c r="T202" s="496"/>
      <c r="U202" s="496"/>
      <c r="V202" s="496"/>
      <c r="W202" s="516">
        <v>0</v>
      </c>
    </row>
    <row r="203" spans="1:23">
      <c r="A203" s="468"/>
      <c r="B203" s="483"/>
      <c r="C203" s="468"/>
      <c r="D203" s="464" t="s">
        <v>708</v>
      </c>
      <c r="E203" s="464" t="s">
        <v>719</v>
      </c>
      <c r="F203" s="464" t="s">
        <v>96</v>
      </c>
      <c r="G203" s="464">
        <v>0</v>
      </c>
      <c r="H203" s="509"/>
      <c r="I203" s="496"/>
      <c r="J203" s="496"/>
      <c r="K203" s="497">
        <v>0</v>
      </c>
      <c r="L203" s="496"/>
      <c r="M203" s="496"/>
      <c r="N203" s="496"/>
      <c r="O203" s="497">
        <v>0</v>
      </c>
      <c r="P203" s="496"/>
      <c r="Q203" s="496"/>
      <c r="R203" s="496"/>
      <c r="S203" s="497">
        <v>0</v>
      </c>
      <c r="T203" s="496"/>
      <c r="U203" s="496"/>
      <c r="V203" s="496"/>
      <c r="W203" s="516">
        <v>0</v>
      </c>
    </row>
    <row r="204" spans="1:23">
      <c r="A204" s="468"/>
      <c r="B204" s="483"/>
      <c r="C204" s="468"/>
      <c r="D204" s="464" t="s">
        <v>980</v>
      </c>
      <c r="E204" s="464" t="s">
        <v>1003</v>
      </c>
      <c r="F204" s="464" t="s">
        <v>96</v>
      </c>
      <c r="G204" s="464">
        <v>0</v>
      </c>
      <c r="H204" s="509"/>
      <c r="I204" s="496"/>
      <c r="J204" s="496"/>
      <c r="K204" s="497">
        <v>0</v>
      </c>
      <c r="L204" s="496"/>
      <c r="M204" s="496"/>
      <c r="N204" s="496"/>
      <c r="O204" s="497">
        <v>0</v>
      </c>
      <c r="P204" s="496"/>
      <c r="Q204" s="496"/>
      <c r="R204" s="496"/>
      <c r="S204" s="497">
        <v>0</v>
      </c>
      <c r="T204" s="496"/>
      <c r="U204" s="496"/>
      <c r="V204" s="496"/>
      <c r="W204" s="516">
        <v>0</v>
      </c>
    </row>
    <row r="205" spans="1:23">
      <c r="A205" s="468"/>
      <c r="B205" s="483"/>
      <c r="C205" s="468"/>
      <c r="D205" s="464" t="s">
        <v>979</v>
      </c>
      <c r="E205" s="464" t="s">
        <v>1004</v>
      </c>
      <c r="F205" s="464" t="s">
        <v>96</v>
      </c>
      <c r="G205" s="464">
        <v>0</v>
      </c>
      <c r="H205" s="509"/>
      <c r="I205" s="496"/>
      <c r="J205" s="496"/>
      <c r="K205" s="497">
        <v>0</v>
      </c>
      <c r="L205" s="496"/>
      <c r="M205" s="496"/>
      <c r="N205" s="496"/>
      <c r="O205" s="497">
        <v>0</v>
      </c>
      <c r="P205" s="496"/>
      <c r="Q205" s="496"/>
      <c r="R205" s="496"/>
      <c r="S205" s="497">
        <v>0</v>
      </c>
      <c r="T205" s="496"/>
      <c r="U205" s="496"/>
      <c r="V205" s="496"/>
      <c r="W205" s="516">
        <v>0</v>
      </c>
    </row>
    <row r="206" spans="1:23">
      <c r="A206" s="468"/>
      <c r="B206" s="483"/>
      <c r="C206" s="468"/>
      <c r="D206" s="464" t="s">
        <v>402</v>
      </c>
      <c r="E206" s="464" t="s">
        <v>151</v>
      </c>
      <c r="F206" s="464" t="s">
        <v>96</v>
      </c>
      <c r="G206" s="464">
        <v>0</v>
      </c>
      <c r="H206" s="509"/>
      <c r="I206" s="496"/>
      <c r="J206" s="496"/>
      <c r="K206" s="497">
        <v>0</v>
      </c>
      <c r="L206" s="496"/>
      <c r="M206" s="496"/>
      <c r="N206" s="496"/>
      <c r="O206" s="497">
        <v>0</v>
      </c>
      <c r="P206" s="496"/>
      <c r="Q206" s="496"/>
      <c r="R206" s="496"/>
      <c r="S206" s="497">
        <v>0</v>
      </c>
      <c r="T206" s="496"/>
      <c r="U206" s="496"/>
      <c r="V206" s="496"/>
      <c r="W206" s="516">
        <v>0</v>
      </c>
    </row>
    <row r="207" spans="1:23">
      <c r="A207" s="468"/>
      <c r="B207" s="483"/>
      <c r="C207" s="468"/>
      <c r="D207" s="464" t="s">
        <v>652</v>
      </c>
      <c r="E207" s="464" t="s">
        <v>152</v>
      </c>
      <c r="F207" s="464" t="s">
        <v>96</v>
      </c>
      <c r="G207" s="464">
        <v>0</v>
      </c>
      <c r="H207" s="509"/>
      <c r="I207" s="496"/>
      <c r="J207" s="496"/>
      <c r="K207" s="497">
        <v>0</v>
      </c>
      <c r="L207" s="496"/>
      <c r="M207" s="496"/>
      <c r="N207" s="496"/>
      <c r="O207" s="497">
        <v>0</v>
      </c>
      <c r="P207" s="496"/>
      <c r="Q207" s="496"/>
      <c r="R207" s="496"/>
      <c r="S207" s="497">
        <v>0</v>
      </c>
      <c r="T207" s="496"/>
      <c r="U207" s="496"/>
      <c r="V207" s="496"/>
      <c r="W207" s="516">
        <v>0</v>
      </c>
    </row>
    <row r="208" spans="1:23">
      <c r="A208" s="468"/>
      <c r="B208" s="483"/>
      <c r="C208" s="468"/>
      <c r="D208" s="464" t="s">
        <v>978</v>
      </c>
      <c r="E208" s="464" t="s">
        <v>1002</v>
      </c>
      <c r="F208" s="464" t="s">
        <v>96</v>
      </c>
      <c r="G208" s="464">
        <v>0</v>
      </c>
      <c r="H208" s="509"/>
      <c r="I208" s="496"/>
      <c r="J208" s="496"/>
      <c r="K208" s="497">
        <v>0</v>
      </c>
      <c r="L208" s="496"/>
      <c r="M208" s="496"/>
      <c r="N208" s="496"/>
      <c r="O208" s="497">
        <v>0</v>
      </c>
      <c r="P208" s="496"/>
      <c r="Q208" s="496"/>
      <c r="R208" s="496"/>
      <c r="S208" s="497">
        <v>0</v>
      </c>
      <c r="T208" s="496"/>
      <c r="U208" s="496"/>
      <c r="V208" s="496"/>
      <c r="W208" s="516">
        <v>0</v>
      </c>
    </row>
    <row r="209" spans="1:23">
      <c r="A209" s="468"/>
      <c r="B209" s="484"/>
      <c r="C209" s="468"/>
      <c r="D209" s="464" t="s">
        <v>653</v>
      </c>
      <c r="E209" s="464" t="s">
        <v>528</v>
      </c>
      <c r="F209" s="464" t="s">
        <v>96</v>
      </c>
      <c r="G209" s="464">
        <v>0</v>
      </c>
      <c r="H209" s="509"/>
      <c r="I209" s="496"/>
      <c r="J209" s="496"/>
      <c r="K209" s="497">
        <v>0</v>
      </c>
      <c r="L209" s="496"/>
      <c r="M209" s="496"/>
      <c r="N209" s="496"/>
      <c r="O209" s="497">
        <v>0</v>
      </c>
      <c r="P209" s="496"/>
      <c r="Q209" s="496"/>
      <c r="R209" s="496"/>
      <c r="S209" s="497">
        <v>0</v>
      </c>
      <c r="T209" s="496"/>
      <c r="U209" s="496"/>
      <c r="V209" s="496"/>
      <c r="W209" s="516">
        <v>0</v>
      </c>
    </row>
    <row r="210" spans="1:23">
      <c r="A210" s="468"/>
      <c r="B210" s="485" t="s">
        <v>100</v>
      </c>
      <c r="C210" s="486"/>
      <c r="D210" s="486"/>
      <c r="E210" s="486"/>
      <c r="F210" s="486"/>
      <c r="G210" s="487"/>
      <c r="H210" s="508"/>
      <c r="I210" s="494"/>
      <c r="J210" s="494"/>
      <c r="K210" s="494">
        <v>0</v>
      </c>
      <c r="L210" s="494"/>
      <c r="M210" s="494"/>
      <c r="N210" s="494"/>
      <c r="O210" s="494">
        <v>0</v>
      </c>
      <c r="P210" s="494"/>
      <c r="Q210" s="494"/>
      <c r="R210" s="494"/>
      <c r="S210" s="494">
        <v>0</v>
      </c>
      <c r="T210" s="494"/>
      <c r="U210" s="494"/>
      <c r="V210" s="494"/>
      <c r="W210" s="495">
        <v>0</v>
      </c>
    </row>
    <row r="211" spans="1:23">
      <c r="A211" s="468"/>
      <c r="B211" s="482" t="s">
        <v>18</v>
      </c>
      <c r="C211" s="482" t="s">
        <v>132</v>
      </c>
      <c r="D211" s="482" t="s">
        <v>633</v>
      </c>
      <c r="E211" s="481" t="s">
        <v>135</v>
      </c>
      <c r="F211" s="481" t="s">
        <v>96</v>
      </c>
      <c r="G211" s="481">
        <v>0</v>
      </c>
      <c r="H211" s="509"/>
      <c r="I211" s="496"/>
      <c r="J211" s="496"/>
      <c r="K211" s="497">
        <v>0</v>
      </c>
      <c r="L211" s="496"/>
      <c r="M211" s="496"/>
      <c r="N211" s="496"/>
      <c r="O211" s="497">
        <v>0</v>
      </c>
      <c r="P211" s="496"/>
      <c r="Q211" s="496"/>
      <c r="R211" s="496"/>
      <c r="S211" s="497">
        <v>0</v>
      </c>
      <c r="T211" s="496"/>
      <c r="U211" s="496"/>
      <c r="V211" s="496"/>
      <c r="W211" s="516">
        <v>0</v>
      </c>
    </row>
    <row r="212" spans="1:23">
      <c r="A212" s="468"/>
      <c r="B212" s="483"/>
      <c r="C212" s="483"/>
      <c r="D212" s="489" t="s">
        <v>67</v>
      </c>
      <c r="E212" s="481" t="s">
        <v>133</v>
      </c>
      <c r="F212" s="464" t="s">
        <v>96</v>
      </c>
      <c r="G212" s="481">
        <v>0</v>
      </c>
      <c r="H212" s="509"/>
      <c r="I212" s="496"/>
      <c r="J212" s="496"/>
      <c r="K212" s="497">
        <v>0</v>
      </c>
      <c r="L212" s="496"/>
      <c r="M212" s="496"/>
      <c r="N212" s="496"/>
      <c r="O212" s="497">
        <v>0</v>
      </c>
      <c r="P212" s="496"/>
      <c r="Q212" s="496"/>
      <c r="R212" s="496"/>
      <c r="S212" s="497">
        <v>0</v>
      </c>
      <c r="T212" s="496"/>
      <c r="U212" s="496"/>
      <c r="V212" s="496"/>
      <c r="W212" s="516">
        <v>0</v>
      </c>
    </row>
    <row r="213" spans="1:23">
      <c r="A213" s="468"/>
      <c r="B213" s="483"/>
      <c r="C213" s="483"/>
      <c r="D213" s="490" t="s">
        <v>698</v>
      </c>
      <c r="E213" s="481" t="s">
        <v>720</v>
      </c>
      <c r="F213" s="464" t="s">
        <v>96</v>
      </c>
      <c r="G213" s="481">
        <v>0</v>
      </c>
      <c r="H213" s="509"/>
      <c r="I213" s="496"/>
      <c r="J213" s="496"/>
      <c r="K213" s="497">
        <v>0</v>
      </c>
      <c r="L213" s="496"/>
      <c r="M213" s="496"/>
      <c r="N213" s="496"/>
      <c r="O213" s="497">
        <v>0</v>
      </c>
      <c r="P213" s="496"/>
      <c r="Q213" s="496"/>
      <c r="R213" s="496"/>
      <c r="S213" s="497">
        <v>0</v>
      </c>
      <c r="T213" s="496"/>
      <c r="U213" s="496"/>
      <c r="V213" s="496"/>
      <c r="W213" s="516">
        <v>0</v>
      </c>
    </row>
    <row r="214" spans="1:23">
      <c r="A214" s="468"/>
      <c r="B214" s="483"/>
      <c r="C214" s="483"/>
      <c r="D214" s="464" t="s">
        <v>962</v>
      </c>
      <c r="E214" s="464" t="s">
        <v>1005</v>
      </c>
      <c r="F214" s="464" t="s">
        <v>96</v>
      </c>
      <c r="G214" s="464">
        <v>0</v>
      </c>
      <c r="H214" s="509"/>
      <c r="I214" s="496"/>
      <c r="J214" s="496"/>
      <c r="K214" s="497">
        <v>0</v>
      </c>
      <c r="L214" s="496"/>
      <c r="M214" s="496"/>
      <c r="N214" s="496"/>
      <c r="O214" s="497">
        <v>0</v>
      </c>
      <c r="P214" s="496"/>
      <c r="Q214" s="496"/>
      <c r="R214" s="496"/>
      <c r="S214" s="497">
        <v>0</v>
      </c>
      <c r="T214" s="496"/>
      <c r="U214" s="496"/>
      <c r="V214" s="496"/>
      <c r="W214" s="516">
        <v>0</v>
      </c>
    </row>
    <row r="215" spans="1:23">
      <c r="A215" s="468"/>
      <c r="B215" s="483"/>
      <c r="C215" s="483"/>
      <c r="D215" s="464" t="s">
        <v>963</v>
      </c>
      <c r="E215" s="464" t="s">
        <v>1006</v>
      </c>
      <c r="F215" s="464" t="s">
        <v>96</v>
      </c>
      <c r="G215" s="464">
        <v>0</v>
      </c>
      <c r="H215" s="509"/>
      <c r="I215" s="496"/>
      <c r="J215" s="496"/>
      <c r="K215" s="497">
        <v>0</v>
      </c>
      <c r="L215" s="496"/>
      <c r="M215" s="496"/>
      <c r="N215" s="496"/>
      <c r="O215" s="497">
        <v>0</v>
      </c>
      <c r="P215" s="496"/>
      <c r="Q215" s="496"/>
      <c r="R215" s="496"/>
      <c r="S215" s="497">
        <v>0</v>
      </c>
      <c r="T215" s="496"/>
      <c r="U215" s="496"/>
      <c r="V215" s="496"/>
      <c r="W215" s="516">
        <v>0</v>
      </c>
    </row>
    <row r="216" spans="1:23">
      <c r="A216" s="468"/>
      <c r="B216" s="483"/>
      <c r="C216" s="483"/>
      <c r="D216" s="482" t="s">
        <v>80</v>
      </c>
      <c r="E216" s="481" t="s">
        <v>134</v>
      </c>
      <c r="F216" s="464" t="s">
        <v>96</v>
      </c>
      <c r="G216" s="481">
        <v>0</v>
      </c>
      <c r="H216" s="509"/>
      <c r="I216" s="496"/>
      <c r="J216" s="496"/>
      <c r="K216" s="497">
        <v>0</v>
      </c>
      <c r="L216" s="496"/>
      <c r="M216" s="496"/>
      <c r="N216" s="496"/>
      <c r="O216" s="497">
        <v>0</v>
      </c>
      <c r="P216" s="496"/>
      <c r="Q216" s="496"/>
      <c r="R216" s="496"/>
      <c r="S216" s="497">
        <v>0</v>
      </c>
      <c r="T216" s="496"/>
      <c r="U216" s="496"/>
      <c r="V216" s="496"/>
      <c r="W216" s="516">
        <v>0</v>
      </c>
    </row>
    <row r="217" spans="1:23">
      <c r="A217" s="468"/>
      <c r="B217" s="484"/>
      <c r="C217" s="484"/>
      <c r="D217" s="490" t="s">
        <v>654</v>
      </c>
      <c r="E217" s="481" t="s">
        <v>136</v>
      </c>
      <c r="F217" s="464" t="s">
        <v>96</v>
      </c>
      <c r="G217" s="481">
        <v>0</v>
      </c>
      <c r="H217" s="509"/>
      <c r="I217" s="496"/>
      <c r="J217" s="496"/>
      <c r="K217" s="497">
        <v>0</v>
      </c>
      <c r="L217" s="496"/>
      <c r="M217" s="496"/>
      <c r="N217" s="496"/>
      <c r="O217" s="497">
        <v>0</v>
      </c>
      <c r="P217" s="496"/>
      <c r="Q217" s="496"/>
      <c r="R217" s="496"/>
      <c r="S217" s="497">
        <v>0</v>
      </c>
      <c r="T217" s="496"/>
      <c r="U217" s="496"/>
      <c r="V217" s="496"/>
      <c r="W217" s="516">
        <v>0</v>
      </c>
    </row>
    <row r="218" spans="1:23">
      <c r="A218" s="468"/>
      <c r="B218" s="485" t="s">
        <v>101</v>
      </c>
      <c r="C218" s="486"/>
      <c r="D218" s="486"/>
      <c r="E218" s="486"/>
      <c r="F218" s="486"/>
      <c r="G218" s="487"/>
      <c r="H218" s="508"/>
      <c r="I218" s="494"/>
      <c r="J218" s="494"/>
      <c r="K218" s="494">
        <v>0</v>
      </c>
      <c r="L218" s="494"/>
      <c r="M218" s="494"/>
      <c r="N218" s="494"/>
      <c r="O218" s="494">
        <v>0</v>
      </c>
      <c r="P218" s="494"/>
      <c r="Q218" s="494"/>
      <c r="R218" s="494"/>
      <c r="S218" s="494">
        <v>0</v>
      </c>
      <c r="T218" s="494"/>
      <c r="U218" s="494"/>
      <c r="V218" s="494"/>
      <c r="W218" s="495">
        <v>0</v>
      </c>
    </row>
    <row r="219" spans="1:23">
      <c r="A219" s="468"/>
      <c r="B219" s="464" t="s">
        <v>403</v>
      </c>
      <c r="C219" s="464" t="s">
        <v>155</v>
      </c>
      <c r="D219" s="464" t="s">
        <v>86</v>
      </c>
      <c r="E219" s="464" t="s">
        <v>780</v>
      </c>
      <c r="F219" s="464" t="s">
        <v>96</v>
      </c>
      <c r="G219" s="464">
        <v>0</v>
      </c>
      <c r="H219" s="509">
        <v>100000</v>
      </c>
      <c r="I219" s="496">
        <v>100000</v>
      </c>
      <c r="J219" s="496">
        <v>100000</v>
      </c>
      <c r="K219" s="497">
        <v>300000</v>
      </c>
      <c r="L219" s="496">
        <v>100000</v>
      </c>
      <c r="M219" s="496">
        <v>100000</v>
      </c>
      <c r="N219" s="496">
        <v>100000</v>
      </c>
      <c r="O219" s="497">
        <v>600000</v>
      </c>
      <c r="P219" s="496">
        <v>100000</v>
      </c>
      <c r="Q219" s="496">
        <v>100000</v>
      </c>
      <c r="R219" s="496">
        <v>100000</v>
      </c>
      <c r="S219" s="497">
        <v>900000</v>
      </c>
      <c r="T219" s="496">
        <v>100000</v>
      </c>
      <c r="U219" s="496">
        <v>100000</v>
      </c>
      <c r="V219" s="496">
        <v>100000</v>
      </c>
      <c r="W219" s="516">
        <v>1200000</v>
      </c>
    </row>
    <row r="220" spans="1:23">
      <c r="A220" s="468"/>
      <c r="B220" s="468"/>
      <c r="C220" s="468"/>
      <c r="D220" s="464" t="s">
        <v>882</v>
      </c>
      <c r="E220" s="464" t="s">
        <v>882</v>
      </c>
      <c r="F220" s="464" t="s">
        <v>96</v>
      </c>
      <c r="G220" s="464">
        <v>0</v>
      </c>
      <c r="H220" s="509">
        <v>2500</v>
      </c>
      <c r="I220" s="496">
        <v>2500</v>
      </c>
      <c r="J220" s="496">
        <v>2500</v>
      </c>
      <c r="K220" s="497">
        <v>7500</v>
      </c>
      <c r="L220" s="496">
        <v>2500</v>
      </c>
      <c r="M220" s="496">
        <v>2500</v>
      </c>
      <c r="N220" s="496">
        <v>2500</v>
      </c>
      <c r="O220" s="497">
        <v>15000</v>
      </c>
      <c r="P220" s="496">
        <v>2500</v>
      </c>
      <c r="Q220" s="496">
        <v>2500</v>
      </c>
      <c r="R220" s="496">
        <v>2500</v>
      </c>
      <c r="S220" s="497">
        <v>22500</v>
      </c>
      <c r="T220" s="496">
        <v>2500</v>
      </c>
      <c r="U220" s="496">
        <v>2500</v>
      </c>
      <c r="V220" s="496">
        <v>2500</v>
      </c>
      <c r="W220" s="516">
        <v>30000</v>
      </c>
    </row>
    <row r="221" spans="1:23">
      <c r="A221" s="468"/>
      <c r="B221" s="468"/>
      <c r="C221" s="468"/>
      <c r="D221" s="464" t="s">
        <v>601</v>
      </c>
      <c r="E221" s="464" t="s">
        <v>602</v>
      </c>
      <c r="F221" s="464" t="s">
        <v>96</v>
      </c>
      <c r="G221" s="464">
        <v>0</v>
      </c>
      <c r="H221" s="509">
        <v>50000</v>
      </c>
      <c r="I221" s="496">
        <v>50000</v>
      </c>
      <c r="J221" s="496">
        <v>50000</v>
      </c>
      <c r="K221" s="497">
        <v>150000</v>
      </c>
      <c r="L221" s="496">
        <v>50000</v>
      </c>
      <c r="M221" s="496">
        <v>50000</v>
      </c>
      <c r="N221" s="496">
        <v>50000</v>
      </c>
      <c r="O221" s="497">
        <v>300000</v>
      </c>
      <c r="P221" s="496">
        <v>50000</v>
      </c>
      <c r="Q221" s="496">
        <v>50000</v>
      </c>
      <c r="R221" s="496">
        <v>50000</v>
      </c>
      <c r="S221" s="497">
        <v>450000</v>
      </c>
      <c r="T221" s="496">
        <v>50000</v>
      </c>
      <c r="U221" s="496">
        <v>50000</v>
      </c>
      <c r="V221" s="496">
        <v>50000</v>
      </c>
      <c r="W221" s="516">
        <v>600000</v>
      </c>
    </row>
    <row r="222" spans="1:23">
      <c r="A222" s="468"/>
      <c r="B222" s="468"/>
      <c r="C222" s="468"/>
      <c r="D222" s="464" t="s">
        <v>85</v>
      </c>
      <c r="E222" s="464" t="s">
        <v>138</v>
      </c>
      <c r="F222" s="464" t="s">
        <v>96</v>
      </c>
      <c r="G222" s="464">
        <v>0</v>
      </c>
      <c r="H222" s="509">
        <v>5000</v>
      </c>
      <c r="I222" s="496">
        <v>5000</v>
      </c>
      <c r="J222" s="496">
        <v>5000</v>
      </c>
      <c r="K222" s="497">
        <v>15000</v>
      </c>
      <c r="L222" s="496">
        <v>5000</v>
      </c>
      <c r="M222" s="496">
        <v>5000</v>
      </c>
      <c r="N222" s="496">
        <v>5000</v>
      </c>
      <c r="O222" s="497">
        <v>30000</v>
      </c>
      <c r="P222" s="496">
        <v>5000</v>
      </c>
      <c r="Q222" s="496">
        <v>5000</v>
      </c>
      <c r="R222" s="496">
        <v>5000</v>
      </c>
      <c r="S222" s="497">
        <v>45000</v>
      </c>
      <c r="T222" s="496">
        <v>5000</v>
      </c>
      <c r="U222" s="496">
        <v>5000</v>
      </c>
      <c r="V222" s="496">
        <v>5000</v>
      </c>
      <c r="W222" s="516">
        <v>60000</v>
      </c>
    </row>
    <row r="223" spans="1:23">
      <c r="A223" s="468"/>
      <c r="B223" s="472" t="s">
        <v>851</v>
      </c>
      <c r="C223" s="473"/>
      <c r="D223" s="473"/>
      <c r="E223" s="473"/>
      <c r="F223" s="473"/>
      <c r="G223" s="473"/>
      <c r="H223" s="508">
        <v>157500</v>
      </c>
      <c r="I223" s="494">
        <v>157500</v>
      </c>
      <c r="J223" s="494">
        <v>157500</v>
      </c>
      <c r="K223" s="494">
        <v>472500</v>
      </c>
      <c r="L223" s="494">
        <v>157500</v>
      </c>
      <c r="M223" s="494">
        <v>157500</v>
      </c>
      <c r="N223" s="494">
        <v>157500</v>
      </c>
      <c r="O223" s="494">
        <v>945000</v>
      </c>
      <c r="P223" s="494">
        <v>157500</v>
      </c>
      <c r="Q223" s="494">
        <v>157500</v>
      </c>
      <c r="R223" s="494">
        <v>157500</v>
      </c>
      <c r="S223" s="494">
        <v>1417500</v>
      </c>
      <c r="T223" s="494">
        <v>157500</v>
      </c>
      <c r="U223" s="494">
        <v>157500</v>
      </c>
      <c r="V223" s="494">
        <v>157500</v>
      </c>
      <c r="W223" s="495">
        <v>1890000</v>
      </c>
    </row>
    <row r="224" spans="1:23">
      <c r="A224" s="468"/>
      <c r="B224" s="464" t="s">
        <v>400</v>
      </c>
      <c r="C224" s="464" t="s">
        <v>468</v>
      </c>
      <c r="D224" s="464" t="s">
        <v>900</v>
      </c>
      <c r="E224" s="464" t="s">
        <v>903</v>
      </c>
      <c r="F224" s="464" t="s">
        <v>96</v>
      </c>
      <c r="G224" s="464">
        <v>0</v>
      </c>
      <c r="H224" s="509"/>
      <c r="I224" s="496"/>
      <c r="J224" s="496"/>
      <c r="K224" s="497">
        <v>0</v>
      </c>
      <c r="L224" s="496"/>
      <c r="M224" s="496"/>
      <c r="N224" s="496"/>
      <c r="O224" s="497">
        <v>0</v>
      </c>
      <c r="P224" s="496"/>
      <c r="Q224" s="496"/>
      <c r="R224" s="496"/>
      <c r="S224" s="497">
        <v>0</v>
      </c>
      <c r="T224" s="496"/>
      <c r="U224" s="496"/>
      <c r="V224" s="496"/>
      <c r="W224" s="516">
        <v>0</v>
      </c>
    </row>
    <row r="225" spans="1:23">
      <c r="A225" s="468"/>
      <c r="B225" s="468"/>
      <c r="C225" s="468"/>
      <c r="D225" s="464" t="s">
        <v>902</v>
      </c>
      <c r="E225" s="464" t="s">
        <v>484</v>
      </c>
      <c r="F225" s="464" t="s">
        <v>96</v>
      </c>
      <c r="G225" s="464">
        <v>0</v>
      </c>
      <c r="H225" s="509"/>
      <c r="I225" s="496"/>
      <c r="J225" s="496"/>
      <c r="K225" s="497">
        <v>0</v>
      </c>
      <c r="L225" s="496"/>
      <c r="M225" s="496"/>
      <c r="N225" s="496"/>
      <c r="O225" s="497">
        <v>0</v>
      </c>
      <c r="P225" s="496"/>
      <c r="Q225" s="496"/>
      <c r="R225" s="496"/>
      <c r="S225" s="497">
        <v>0</v>
      </c>
      <c r="T225" s="496"/>
      <c r="U225" s="496"/>
      <c r="V225" s="496"/>
      <c r="W225" s="516">
        <v>0</v>
      </c>
    </row>
    <row r="226" spans="1:23">
      <c r="A226" s="468"/>
      <c r="B226" s="468"/>
      <c r="C226" s="468"/>
      <c r="D226" s="464" t="s">
        <v>901</v>
      </c>
      <c r="E226" s="464" t="s">
        <v>904</v>
      </c>
      <c r="F226" s="464" t="s">
        <v>96</v>
      </c>
      <c r="G226" s="464">
        <v>0</v>
      </c>
      <c r="H226" s="509"/>
      <c r="I226" s="496"/>
      <c r="J226" s="496"/>
      <c r="K226" s="497">
        <v>0</v>
      </c>
      <c r="L226" s="496"/>
      <c r="M226" s="496"/>
      <c r="N226" s="496"/>
      <c r="O226" s="497">
        <v>0</v>
      </c>
      <c r="P226" s="496"/>
      <c r="Q226" s="496"/>
      <c r="R226" s="496"/>
      <c r="S226" s="497">
        <v>0</v>
      </c>
      <c r="T226" s="496"/>
      <c r="U226" s="496"/>
      <c r="V226" s="496"/>
      <c r="W226" s="516">
        <v>0</v>
      </c>
    </row>
    <row r="227" spans="1:23">
      <c r="A227" s="468"/>
      <c r="B227" s="472" t="s">
        <v>1182</v>
      </c>
      <c r="C227" s="473"/>
      <c r="D227" s="473"/>
      <c r="E227" s="473"/>
      <c r="F227" s="473"/>
      <c r="G227" s="473"/>
      <c r="H227" s="508"/>
      <c r="I227" s="494"/>
      <c r="J227" s="494"/>
      <c r="K227" s="494">
        <v>0</v>
      </c>
      <c r="L227" s="494"/>
      <c r="M227" s="494"/>
      <c r="N227" s="494"/>
      <c r="O227" s="494">
        <v>0</v>
      </c>
      <c r="P227" s="494"/>
      <c r="Q227" s="494"/>
      <c r="R227" s="494"/>
      <c r="S227" s="494">
        <v>0</v>
      </c>
      <c r="T227" s="494"/>
      <c r="U227" s="494"/>
      <c r="V227" s="494"/>
      <c r="W227" s="495">
        <v>0</v>
      </c>
    </row>
    <row r="228" spans="1:23">
      <c r="A228" s="468"/>
      <c r="B228" s="482" t="s">
        <v>94</v>
      </c>
      <c r="C228" s="482" t="s">
        <v>157</v>
      </c>
      <c r="D228" s="482" t="s">
        <v>871</v>
      </c>
      <c r="E228" s="481" t="s">
        <v>872</v>
      </c>
      <c r="F228" s="481" t="s">
        <v>96</v>
      </c>
      <c r="G228" s="464">
        <v>0</v>
      </c>
      <c r="H228" s="509"/>
      <c r="I228" s="496"/>
      <c r="J228" s="496"/>
      <c r="K228" s="497">
        <v>0</v>
      </c>
      <c r="L228" s="496"/>
      <c r="M228" s="496"/>
      <c r="N228" s="496"/>
      <c r="O228" s="497">
        <v>0</v>
      </c>
      <c r="P228" s="496"/>
      <c r="Q228" s="496"/>
      <c r="R228" s="496"/>
      <c r="S228" s="497">
        <v>0</v>
      </c>
      <c r="T228" s="496"/>
      <c r="U228" s="496"/>
      <c r="V228" s="496"/>
      <c r="W228" s="516">
        <v>0</v>
      </c>
    </row>
    <row r="229" spans="1:23">
      <c r="A229" s="468"/>
      <c r="B229" s="483"/>
      <c r="C229" s="483"/>
      <c r="D229" s="489" t="s">
        <v>404</v>
      </c>
      <c r="E229" s="481" t="s">
        <v>156</v>
      </c>
      <c r="F229" s="464" t="s">
        <v>96</v>
      </c>
      <c r="G229" s="481">
        <v>0</v>
      </c>
      <c r="H229" s="509"/>
      <c r="I229" s="496"/>
      <c r="J229" s="496"/>
      <c r="K229" s="497">
        <v>0</v>
      </c>
      <c r="L229" s="496"/>
      <c r="M229" s="496"/>
      <c r="N229" s="496"/>
      <c r="O229" s="497">
        <v>0</v>
      </c>
      <c r="P229" s="496"/>
      <c r="Q229" s="496"/>
      <c r="R229" s="496"/>
      <c r="S229" s="497">
        <v>0</v>
      </c>
      <c r="T229" s="496"/>
      <c r="U229" s="496"/>
      <c r="V229" s="496"/>
      <c r="W229" s="516">
        <v>0</v>
      </c>
    </row>
    <row r="230" spans="1:23">
      <c r="A230" s="468"/>
      <c r="B230" s="484"/>
      <c r="C230" s="484"/>
      <c r="D230" s="490" t="s">
        <v>378</v>
      </c>
      <c r="E230" s="481" t="s">
        <v>113</v>
      </c>
      <c r="F230" s="464" t="s">
        <v>96</v>
      </c>
      <c r="G230" s="481">
        <v>0</v>
      </c>
      <c r="H230" s="509"/>
      <c r="I230" s="496"/>
      <c r="J230" s="496"/>
      <c r="K230" s="497">
        <v>0</v>
      </c>
      <c r="L230" s="496"/>
      <c r="M230" s="496"/>
      <c r="N230" s="496"/>
      <c r="O230" s="497">
        <v>0</v>
      </c>
      <c r="P230" s="496"/>
      <c r="Q230" s="496"/>
      <c r="R230" s="496"/>
      <c r="S230" s="497">
        <v>0</v>
      </c>
      <c r="T230" s="496"/>
      <c r="U230" s="496"/>
      <c r="V230" s="496"/>
      <c r="W230" s="516">
        <v>0</v>
      </c>
    </row>
    <row r="231" spans="1:23">
      <c r="A231" s="468"/>
      <c r="B231" s="485" t="s">
        <v>840</v>
      </c>
      <c r="C231" s="486"/>
      <c r="D231" s="486"/>
      <c r="E231" s="486"/>
      <c r="F231" s="486"/>
      <c r="G231" s="487"/>
      <c r="H231" s="508"/>
      <c r="I231" s="494"/>
      <c r="J231" s="494"/>
      <c r="K231" s="494">
        <v>0</v>
      </c>
      <c r="L231" s="494"/>
      <c r="M231" s="494"/>
      <c r="N231" s="494"/>
      <c r="O231" s="494">
        <v>0</v>
      </c>
      <c r="P231" s="494"/>
      <c r="Q231" s="494"/>
      <c r="R231" s="494"/>
      <c r="S231" s="494">
        <v>0</v>
      </c>
      <c r="T231" s="494"/>
      <c r="U231" s="494"/>
      <c r="V231" s="494"/>
      <c r="W231" s="495">
        <v>0</v>
      </c>
    </row>
    <row r="232" spans="1:23">
      <c r="A232" s="468"/>
      <c r="B232" s="482" t="s">
        <v>19</v>
      </c>
      <c r="C232" s="464" t="s">
        <v>1111</v>
      </c>
      <c r="D232" s="464" t="s">
        <v>709</v>
      </c>
      <c r="E232" s="464" t="s">
        <v>1112</v>
      </c>
      <c r="F232" s="464" t="s">
        <v>916</v>
      </c>
      <c r="G232" s="464" t="s">
        <v>925</v>
      </c>
      <c r="H232" s="509"/>
      <c r="I232" s="496"/>
      <c r="J232" s="496"/>
      <c r="K232" s="497">
        <v>0</v>
      </c>
      <c r="L232" s="496"/>
      <c r="M232" s="496"/>
      <c r="N232" s="496"/>
      <c r="O232" s="497">
        <v>0</v>
      </c>
      <c r="P232" s="496"/>
      <c r="Q232" s="496"/>
      <c r="R232" s="496"/>
      <c r="S232" s="497">
        <v>0</v>
      </c>
      <c r="T232" s="496"/>
      <c r="U232" s="496"/>
      <c r="V232" s="496"/>
      <c r="W232" s="516">
        <v>0</v>
      </c>
    </row>
    <row r="233" spans="1:23">
      <c r="A233" s="468"/>
      <c r="B233" s="483"/>
      <c r="C233" s="468"/>
      <c r="D233" s="468"/>
      <c r="E233" s="468"/>
      <c r="F233" s="464" t="s">
        <v>915</v>
      </c>
      <c r="G233" s="464" t="s">
        <v>931</v>
      </c>
      <c r="H233" s="509"/>
      <c r="I233" s="496"/>
      <c r="J233" s="496"/>
      <c r="K233" s="497">
        <v>0</v>
      </c>
      <c r="L233" s="496"/>
      <c r="M233" s="496"/>
      <c r="N233" s="496"/>
      <c r="O233" s="497">
        <v>0</v>
      </c>
      <c r="P233" s="496"/>
      <c r="Q233" s="496"/>
      <c r="R233" s="496"/>
      <c r="S233" s="497">
        <v>0</v>
      </c>
      <c r="T233" s="496"/>
      <c r="U233" s="496"/>
      <c r="V233" s="496"/>
      <c r="W233" s="516">
        <v>0</v>
      </c>
    </row>
    <row r="234" spans="1:23">
      <c r="A234" s="468"/>
      <c r="B234" s="483"/>
      <c r="C234" s="468"/>
      <c r="D234" s="464" t="s">
        <v>69</v>
      </c>
      <c r="E234" s="464" t="s">
        <v>1113</v>
      </c>
      <c r="F234" s="464" t="s">
        <v>908</v>
      </c>
      <c r="G234" s="464" t="s">
        <v>920</v>
      </c>
      <c r="H234" s="509"/>
      <c r="I234" s="496"/>
      <c r="J234" s="496"/>
      <c r="K234" s="497">
        <v>0</v>
      </c>
      <c r="L234" s="496"/>
      <c r="M234" s="496"/>
      <c r="N234" s="496"/>
      <c r="O234" s="497">
        <v>0</v>
      </c>
      <c r="P234" s="496"/>
      <c r="Q234" s="496"/>
      <c r="R234" s="496"/>
      <c r="S234" s="497">
        <v>0</v>
      </c>
      <c r="T234" s="496"/>
      <c r="U234" s="496"/>
      <c r="V234" s="496"/>
      <c r="W234" s="516">
        <v>0</v>
      </c>
    </row>
    <row r="235" spans="1:23">
      <c r="A235" s="468"/>
      <c r="B235" s="483"/>
      <c r="C235" s="468"/>
      <c r="D235" s="468"/>
      <c r="E235" s="468"/>
      <c r="F235" s="464" t="s">
        <v>907</v>
      </c>
      <c r="G235" s="464" t="s">
        <v>928</v>
      </c>
      <c r="H235" s="509"/>
      <c r="I235" s="496"/>
      <c r="J235" s="496"/>
      <c r="K235" s="497">
        <v>0</v>
      </c>
      <c r="L235" s="496"/>
      <c r="M235" s="496"/>
      <c r="N235" s="496"/>
      <c r="O235" s="497">
        <v>0</v>
      </c>
      <c r="P235" s="496"/>
      <c r="Q235" s="496"/>
      <c r="R235" s="496"/>
      <c r="S235" s="497">
        <v>0</v>
      </c>
      <c r="T235" s="496"/>
      <c r="U235" s="496"/>
      <c r="V235" s="496"/>
      <c r="W235" s="516">
        <v>0</v>
      </c>
    </row>
    <row r="236" spans="1:23">
      <c r="A236" s="468"/>
      <c r="B236" s="483"/>
      <c r="C236" s="468"/>
      <c r="D236" s="464" t="s">
        <v>705</v>
      </c>
      <c r="E236" s="464" t="s">
        <v>1114</v>
      </c>
      <c r="F236" s="464" t="s">
        <v>918</v>
      </c>
      <c r="G236" s="464" t="s">
        <v>926</v>
      </c>
      <c r="H236" s="509"/>
      <c r="I236" s="496"/>
      <c r="J236" s="496"/>
      <c r="K236" s="497">
        <v>0</v>
      </c>
      <c r="L236" s="496"/>
      <c r="M236" s="496"/>
      <c r="N236" s="496"/>
      <c r="O236" s="497">
        <v>0</v>
      </c>
      <c r="P236" s="496"/>
      <c r="Q236" s="496"/>
      <c r="R236" s="496"/>
      <c r="S236" s="497">
        <v>0</v>
      </c>
      <c r="T236" s="496"/>
      <c r="U236" s="496"/>
      <c r="V236" s="496"/>
      <c r="W236" s="516">
        <v>0</v>
      </c>
    </row>
    <row r="237" spans="1:23">
      <c r="A237" s="468"/>
      <c r="B237" s="483"/>
      <c r="C237" s="468"/>
      <c r="D237" s="468"/>
      <c r="E237" s="468"/>
      <c r="F237" s="464" t="s">
        <v>917</v>
      </c>
      <c r="G237" s="464" t="s">
        <v>932</v>
      </c>
      <c r="H237" s="509"/>
      <c r="I237" s="496"/>
      <c r="J237" s="496"/>
      <c r="K237" s="497">
        <v>0</v>
      </c>
      <c r="L237" s="496"/>
      <c r="M237" s="496"/>
      <c r="N237" s="496"/>
      <c r="O237" s="497">
        <v>0</v>
      </c>
      <c r="P237" s="496"/>
      <c r="Q237" s="496"/>
      <c r="R237" s="496"/>
      <c r="S237" s="497">
        <v>0</v>
      </c>
      <c r="T237" s="496"/>
      <c r="U237" s="496"/>
      <c r="V237" s="496"/>
      <c r="W237" s="516">
        <v>0</v>
      </c>
    </row>
    <row r="238" spans="1:23">
      <c r="A238" s="468"/>
      <c r="B238" s="483"/>
      <c r="C238" s="468"/>
      <c r="D238" s="464" t="s">
        <v>981</v>
      </c>
      <c r="E238" s="464" t="s">
        <v>1116</v>
      </c>
      <c r="F238" s="464" t="s">
        <v>983</v>
      </c>
      <c r="G238" s="464" t="s">
        <v>1008</v>
      </c>
      <c r="H238" s="509"/>
      <c r="I238" s="496"/>
      <c r="J238" s="496"/>
      <c r="K238" s="497">
        <v>0</v>
      </c>
      <c r="L238" s="496"/>
      <c r="M238" s="496"/>
      <c r="N238" s="496"/>
      <c r="O238" s="497">
        <v>0</v>
      </c>
      <c r="P238" s="496"/>
      <c r="Q238" s="496"/>
      <c r="R238" s="496"/>
      <c r="S238" s="497">
        <v>0</v>
      </c>
      <c r="T238" s="496"/>
      <c r="U238" s="496"/>
      <c r="V238" s="496"/>
      <c r="W238" s="516">
        <v>0</v>
      </c>
    </row>
    <row r="239" spans="1:23">
      <c r="A239" s="468"/>
      <c r="B239" s="483"/>
      <c r="C239" s="468"/>
      <c r="D239" s="468"/>
      <c r="E239" s="468"/>
      <c r="F239" s="464" t="s">
        <v>984</v>
      </c>
      <c r="G239" s="464" t="s">
        <v>1007</v>
      </c>
      <c r="H239" s="509"/>
      <c r="I239" s="496"/>
      <c r="J239" s="496"/>
      <c r="K239" s="497">
        <v>0</v>
      </c>
      <c r="L239" s="496"/>
      <c r="M239" s="496"/>
      <c r="N239" s="496"/>
      <c r="O239" s="497">
        <v>0</v>
      </c>
      <c r="P239" s="496"/>
      <c r="Q239" s="496"/>
      <c r="R239" s="496"/>
      <c r="S239" s="497">
        <v>0</v>
      </c>
      <c r="T239" s="496"/>
      <c r="U239" s="496"/>
      <c r="V239" s="496"/>
      <c r="W239" s="516">
        <v>0</v>
      </c>
    </row>
    <row r="240" spans="1:23">
      <c r="A240" s="468"/>
      <c r="B240" s="483"/>
      <c r="C240" s="468"/>
      <c r="D240" s="464" t="s">
        <v>982</v>
      </c>
      <c r="E240" s="464" t="s">
        <v>1117</v>
      </c>
      <c r="F240" s="464" t="s">
        <v>985</v>
      </c>
      <c r="G240" s="464" t="s">
        <v>1010</v>
      </c>
      <c r="H240" s="509"/>
      <c r="I240" s="496"/>
      <c r="J240" s="496"/>
      <c r="K240" s="497">
        <v>0</v>
      </c>
      <c r="L240" s="496"/>
      <c r="M240" s="496"/>
      <c r="N240" s="496"/>
      <c r="O240" s="497">
        <v>0</v>
      </c>
      <c r="P240" s="496"/>
      <c r="Q240" s="496"/>
      <c r="R240" s="496"/>
      <c r="S240" s="497">
        <v>0</v>
      </c>
      <c r="T240" s="496"/>
      <c r="U240" s="496"/>
      <c r="V240" s="496"/>
      <c r="W240" s="516">
        <v>0</v>
      </c>
    </row>
    <row r="241" spans="1:23">
      <c r="A241" s="468"/>
      <c r="B241" s="483"/>
      <c r="C241" s="468"/>
      <c r="D241" s="468"/>
      <c r="E241" s="468"/>
      <c r="F241" s="464" t="s">
        <v>986</v>
      </c>
      <c r="G241" s="464" t="s">
        <v>1009</v>
      </c>
      <c r="H241" s="509"/>
      <c r="I241" s="496"/>
      <c r="J241" s="496"/>
      <c r="K241" s="497">
        <v>0</v>
      </c>
      <c r="L241" s="496"/>
      <c r="M241" s="496"/>
      <c r="N241" s="496"/>
      <c r="O241" s="497">
        <v>0</v>
      </c>
      <c r="P241" s="496"/>
      <c r="Q241" s="496"/>
      <c r="R241" s="496"/>
      <c r="S241" s="497">
        <v>0</v>
      </c>
      <c r="T241" s="496"/>
      <c r="U241" s="496"/>
      <c r="V241" s="496"/>
      <c r="W241" s="516">
        <v>0</v>
      </c>
    </row>
    <row r="242" spans="1:23">
      <c r="A242" s="468"/>
      <c r="B242" s="483"/>
      <c r="C242" s="468"/>
      <c r="D242" s="464" t="s">
        <v>82</v>
      </c>
      <c r="E242" s="464" t="s">
        <v>1118</v>
      </c>
      <c r="F242" s="464" t="s">
        <v>910</v>
      </c>
      <c r="G242" s="464" t="s">
        <v>921</v>
      </c>
      <c r="H242" s="509"/>
      <c r="I242" s="496"/>
      <c r="J242" s="496"/>
      <c r="K242" s="497">
        <v>0</v>
      </c>
      <c r="L242" s="496"/>
      <c r="M242" s="496"/>
      <c r="N242" s="496"/>
      <c r="O242" s="497">
        <v>0</v>
      </c>
      <c r="P242" s="496"/>
      <c r="Q242" s="496"/>
      <c r="R242" s="496"/>
      <c r="S242" s="497">
        <v>0</v>
      </c>
      <c r="T242" s="496"/>
      <c r="U242" s="496"/>
      <c r="V242" s="496"/>
      <c r="W242" s="516">
        <v>0</v>
      </c>
    </row>
    <row r="243" spans="1:23">
      <c r="A243" s="468"/>
      <c r="B243" s="483"/>
      <c r="C243" s="468"/>
      <c r="D243" s="468"/>
      <c r="E243" s="468"/>
      <c r="F243" s="464" t="s">
        <v>909</v>
      </c>
      <c r="G243" s="464" t="s">
        <v>929</v>
      </c>
      <c r="H243" s="509"/>
      <c r="I243" s="496"/>
      <c r="J243" s="496"/>
      <c r="K243" s="497">
        <v>0</v>
      </c>
      <c r="L243" s="496"/>
      <c r="M243" s="496"/>
      <c r="N243" s="496"/>
      <c r="O243" s="497">
        <v>0</v>
      </c>
      <c r="P243" s="496"/>
      <c r="Q243" s="496"/>
      <c r="R243" s="496"/>
      <c r="S243" s="497">
        <v>0</v>
      </c>
      <c r="T243" s="496"/>
      <c r="U243" s="496"/>
      <c r="V243" s="496"/>
      <c r="W243" s="516">
        <v>0</v>
      </c>
    </row>
    <row r="244" spans="1:23">
      <c r="A244" s="468"/>
      <c r="B244" s="483"/>
      <c r="C244" s="468"/>
      <c r="D244" s="464" t="s">
        <v>655</v>
      </c>
      <c r="E244" s="464" t="s">
        <v>1119</v>
      </c>
      <c r="F244" s="464" t="s">
        <v>914</v>
      </c>
      <c r="G244" s="464" t="s">
        <v>924</v>
      </c>
      <c r="H244" s="509"/>
      <c r="I244" s="496"/>
      <c r="J244" s="496"/>
      <c r="K244" s="497">
        <v>0</v>
      </c>
      <c r="L244" s="496"/>
      <c r="M244" s="496"/>
      <c r="N244" s="496"/>
      <c r="O244" s="497">
        <v>0</v>
      </c>
      <c r="P244" s="496"/>
      <c r="Q244" s="496"/>
      <c r="R244" s="496"/>
      <c r="S244" s="497">
        <v>0</v>
      </c>
      <c r="T244" s="496"/>
      <c r="U244" s="496"/>
      <c r="V244" s="496"/>
      <c r="W244" s="516">
        <v>0</v>
      </c>
    </row>
    <row r="245" spans="1:23">
      <c r="A245" s="468"/>
      <c r="B245" s="483"/>
      <c r="C245" s="468"/>
      <c r="D245" s="468"/>
      <c r="E245" s="468"/>
      <c r="F245" s="464" t="s">
        <v>912</v>
      </c>
      <c r="G245" s="464" t="s">
        <v>922</v>
      </c>
      <c r="H245" s="509"/>
      <c r="I245" s="496"/>
      <c r="J245" s="496"/>
      <c r="K245" s="497">
        <v>0</v>
      </c>
      <c r="L245" s="496"/>
      <c r="M245" s="496"/>
      <c r="N245" s="496"/>
      <c r="O245" s="497">
        <v>0</v>
      </c>
      <c r="P245" s="496"/>
      <c r="Q245" s="496"/>
      <c r="R245" s="496"/>
      <c r="S245" s="497">
        <v>0</v>
      </c>
      <c r="T245" s="496"/>
      <c r="U245" s="496"/>
      <c r="V245" s="496"/>
      <c r="W245" s="516">
        <v>0</v>
      </c>
    </row>
    <row r="246" spans="1:23">
      <c r="A246" s="468"/>
      <c r="B246" s="483"/>
      <c r="C246" s="468"/>
      <c r="D246" s="468"/>
      <c r="E246" s="468"/>
      <c r="F246" s="464" t="s">
        <v>913</v>
      </c>
      <c r="G246" s="464" t="s">
        <v>923</v>
      </c>
      <c r="H246" s="509"/>
      <c r="I246" s="496"/>
      <c r="J246" s="496"/>
      <c r="K246" s="497">
        <v>0</v>
      </c>
      <c r="L246" s="496"/>
      <c r="M246" s="496"/>
      <c r="N246" s="496"/>
      <c r="O246" s="497">
        <v>0</v>
      </c>
      <c r="P246" s="496"/>
      <c r="Q246" s="496"/>
      <c r="R246" s="496"/>
      <c r="S246" s="497">
        <v>0</v>
      </c>
      <c r="T246" s="496"/>
      <c r="U246" s="496"/>
      <c r="V246" s="496"/>
      <c r="W246" s="516">
        <v>0</v>
      </c>
    </row>
    <row r="247" spans="1:23">
      <c r="A247" s="468"/>
      <c r="B247" s="484"/>
      <c r="C247" s="468"/>
      <c r="D247" s="468"/>
      <c r="E247" s="468"/>
      <c r="F247" s="464" t="s">
        <v>911</v>
      </c>
      <c r="G247" s="464" t="s">
        <v>930</v>
      </c>
      <c r="H247" s="509"/>
      <c r="I247" s="496"/>
      <c r="J247" s="496"/>
      <c r="K247" s="497">
        <v>0</v>
      </c>
      <c r="L247" s="496"/>
      <c r="M247" s="496"/>
      <c r="N247" s="496"/>
      <c r="O247" s="497">
        <v>0</v>
      </c>
      <c r="P247" s="496"/>
      <c r="Q247" s="496"/>
      <c r="R247" s="496"/>
      <c r="S247" s="497">
        <v>0</v>
      </c>
      <c r="T247" s="496"/>
      <c r="U247" s="496"/>
      <c r="V247" s="496"/>
      <c r="W247" s="516">
        <v>0</v>
      </c>
    </row>
    <row r="248" spans="1:23">
      <c r="A248" s="468"/>
      <c r="B248" s="485" t="s">
        <v>102</v>
      </c>
      <c r="C248" s="486"/>
      <c r="D248" s="486"/>
      <c r="E248" s="486"/>
      <c r="F248" s="486"/>
      <c r="G248" s="487"/>
      <c r="H248" s="508"/>
      <c r="I248" s="494"/>
      <c r="J248" s="494"/>
      <c r="K248" s="494">
        <v>0</v>
      </c>
      <c r="L248" s="494"/>
      <c r="M248" s="494"/>
      <c r="N248" s="494"/>
      <c r="O248" s="494">
        <v>0</v>
      </c>
      <c r="P248" s="494"/>
      <c r="Q248" s="494"/>
      <c r="R248" s="494"/>
      <c r="S248" s="494">
        <v>0</v>
      </c>
      <c r="T248" s="494"/>
      <c r="U248" s="494"/>
      <c r="V248" s="494"/>
      <c r="W248" s="495">
        <v>0</v>
      </c>
    </row>
    <row r="249" spans="1:23">
      <c r="A249" s="468"/>
      <c r="B249" s="482" t="s">
        <v>32</v>
      </c>
      <c r="C249" s="482" t="s">
        <v>159</v>
      </c>
      <c r="D249" s="482" t="s">
        <v>627</v>
      </c>
      <c r="E249" s="481" t="s">
        <v>169</v>
      </c>
      <c r="F249" s="481" t="s">
        <v>96</v>
      </c>
      <c r="G249" s="481">
        <v>0</v>
      </c>
      <c r="H249" s="509"/>
      <c r="I249" s="496"/>
      <c r="J249" s="496"/>
      <c r="K249" s="497">
        <v>0</v>
      </c>
      <c r="L249" s="496"/>
      <c r="M249" s="496"/>
      <c r="N249" s="496"/>
      <c r="O249" s="497">
        <v>0</v>
      </c>
      <c r="P249" s="496"/>
      <c r="Q249" s="496"/>
      <c r="R249" s="496"/>
      <c r="S249" s="497">
        <v>0</v>
      </c>
      <c r="T249" s="496"/>
      <c r="U249" s="496"/>
      <c r="V249" s="496"/>
      <c r="W249" s="516">
        <v>0</v>
      </c>
    </row>
    <row r="250" spans="1:23">
      <c r="A250" s="468"/>
      <c r="B250" s="483"/>
      <c r="C250" s="483"/>
      <c r="D250" s="489" t="s">
        <v>407</v>
      </c>
      <c r="E250" s="481" t="s">
        <v>163</v>
      </c>
      <c r="F250" s="464" t="s">
        <v>96</v>
      </c>
      <c r="G250" s="481">
        <v>0</v>
      </c>
      <c r="H250" s="509"/>
      <c r="I250" s="496"/>
      <c r="J250" s="496"/>
      <c r="K250" s="497">
        <v>0</v>
      </c>
      <c r="L250" s="496"/>
      <c r="M250" s="496"/>
      <c r="N250" s="496"/>
      <c r="O250" s="497">
        <v>0</v>
      </c>
      <c r="P250" s="496"/>
      <c r="Q250" s="496"/>
      <c r="R250" s="496"/>
      <c r="S250" s="497">
        <v>0</v>
      </c>
      <c r="T250" s="496"/>
      <c r="U250" s="496"/>
      <c r="V250" s="496"/>
      <c r="W250" s="516">
        <v>0</v>
      </c>
    </row>
    <row r="251" spans="1:23">
      <c r="A251" s="468"/>
      <c r="B251" s="483"/>
      <c r="C251" s="483"/>
      <c r="D251" s="490" t="s">
        <v>693</v>
      </c>
      <c r="E251" s="481" t="s">
        <v>721</v>
      </c>
      <c r="F251" s="464" t="s">
        <v>96</v>
      </c>
      <c r="G251" s="481">
        <v>0</v>
      </c>
      <c r="H251" s="509"/>
      <c r="I251" s="496"/>
      <c r="J251" s="496"/>
      <c r="K251" s="497">
        <v>0</v>
      </c>
      <c r="L251" s="496"/>
      <c r="M251" s="496"/>
      <c r="N251" s="496"/>
      <c r="O251" s="497">
        <v>0</v>
      </c>
      <c r="P251" s="496"/>
      <c r="Q251" s="496"/>
      <c r="R251" s="496"/>
      <c r="S251" s="497">
        <v>0</v>
      </c>
      <c r="T251" s="496"/>
      <c r="U251" s="496"/>
      <c r="V251" s="496"/>
      <c r="W251" s="516">
        <v>0</v>
      </c>
    </row>
    <row r="252" spans="1:23">
      <c r="A252" s="468"/>
      <c r="B252" s="483"/>
      <c r="C252" s="483"/>
      <c r="D252" s="464" t="s">
        <v>1039</v>
      </c>
      <c r="E252" s="464" t="s">
        <v>1052</v>
      </c>
      <c r="F252" s="464" t="s">
        <v>96</v>
      </c>
      <c r="G252" s="464">
        <v>0</v>
      </c>
      <c r="H252" s="509"/>
      <c r="I252" s="496"/>
      <c r="J252" s="496"/>
      <c r="K252" s="497">
        <v>0</v>
      </c>
      <c r="L252" s="496"/>
      <c r="M252" s="496"/>
      <c r="N252" s="496"/>
      <c r="O252" s="497">
        <v>0</v>
      </c>
      <c r="P252" s="496"/>
      <c r="Q252" s="496"/>
      <c r="R252" s="496"/>
      <c r="S252" s="497">
        <v>0</v>
      </c>
      <c r="T252" s="496"/>
      <c r="U252" s="496"/>
      <c r="V252" s="496"/>
      <c r="W252" s="516">
        <v>0</v>
      </c>
    </row>
    <row r="253" spans="1:23">
      <c r="A253" s="468"/>
      <c r="B253" s="483"/>
      <c r="C253" s="483"/>
      <c r="D253" s="464" t="s">
        <v>1042</v>
      </c>
      <c r="E253" s="464" t="s">
        <v>1053</v>
      </c>
      <c r="F253" s="464" t="s">
        <v>96</v>
      </c>
      <c r="G253" s="464">
        <v>0</v>
      </c>
      <c r="H253" s="509"/>
      <c r="I253" s="496"/>
      <c r="J253" s="496"/>
      <c r="K253" s="497">
        <v>0</v>
      </c>
      <c r="L253" s="496"/>
      <c r="M253" s="496"/>
      <c r="N253" s="496"/>
      <c r="O253" s="497">
        <v>0</v>
      </c>
      <c r="P253" s="496"/>
      <c r="Q253" s="496"/>
      <c r="R253" s="496"/>
      <c r="S253" s="497">
        <v>0</v>
      </c>
      <c r="T253" s="496"/>
      <c r="U253" s="496"/>
      <c r="V253" s="496"/>
      <c r="W253" s="516">
        <v>0</v>
      </c>
    </row>
    <row r="254" spans="1:23">
      <c r="A254" s="468"/>
      <c r="B254" s="483"/>
      <c r="C254" s="483"/>
      <c r="D254" s="482" t="s">
        <v>408</v>
      </c>
      <c r="E254" s="481" t="s">
        <v>166</v>
      </c>
      <c r="F254" s="464" t="s">
        <v>96</v>
      </c>
      <c r="G254" s="481">
        <v>0</v>
      </c>
      <c r="H254" s="509"/>
      <c r="I254" s="496"/>
      <c r="J254" s="496"/>
      <c r="K254" s="497">
        <v>0</v>
      </c>
      <c r="L254" s="496"/>
      <c r="M254" s="496"/>
      <c r="N254" s="496"/>
      <c r="O254" s="497">
        <v>0</v>
      </c>
      <c r="P254" s="496"/>
      <c r="Q254" s="496"/>
      <c r="R254" s="496"/>
      <c r="S254" s="497">
        <v>0</v>
      </c>
      <c r="T254" s="496"/>
      <c r="U254" s="496"/>
      <c r="V254" s="496"/>
      <c r="W254" s="516">
        <v>0</v>
      </c>
    </row>
    <row r="255" spans="1:23">
      <c r="A255" s="468"/>
      <c r="B255" s="483"/>
      <c r="C255" s="483"/>
      <c r="D255" s="490" t="s">
        <v>656</v>
      </c>
      <c r="E255" s="481" t="s">
        <v>160</v>
      </c>
      <c r="F255" s="464" t="s">
        <v>96</v>
      </c>
      <c r="G255" s="481">
        <v>0</v>
      </c>
      <c r="H255" s="509"/>
      <c r="I255" s="496"/>
      <c r="J255" s="496"/>
      <c r="K255" s="497">
        <v>0</v>
      </c>
      <c r="L255" s="496"/>
      <c r="M255" s="496"/>
      <c r="N255" s="496"/>
      <c r="O255" s="497">
        <v>0</v>
      </c>
      <c r="P255" s="496"/>
      <c r="Q255" s="496"/>
      <c r="R255" s="496"/>
      <c r="S255" s="497">
        <v>0</v>
      </c>
      <c r="T255" s="496"/>
      <c r="U255" s="496"/>
      <c r="V255" s="496"/>
      <c r="W255" s="516">
        <v>0</v>
      </c>
    </row>
    <row r="256" spans="1:23">
      <c r="A256" s="468"/>
      <c r="B256" s="483"/>
      <c r="C256" s="483"/>
      <c r="D256" s="464" t="s">
        <v>1049</v>
      </c>
      <c r="E256" s="464" t="s">
        <v>1060</v>
      </c>
      <c r="F256" s="464" t="s">
        <v>96</v>
      </c>
      <c r="G256" s="464">
        <v>0</v>
      </c>
      <c r="H256" s="509"/>
      <c r="I256" s="496"/>
      <c r="J256" s="496"/>
      <c r="K256" s="497">
        <v>0</v>
      </c>
      <c r="L256" s="496"/>
      <c r="M256" s="496"/>
      <c r="N256" s="496"/>
      <c r="O256" s="497">
        <v>0</v>
      </c>
      <c r="P256" s="496"/>
      <c r="Q256" s="496"/>
      <c r="R256" s="496"/>
      <c r="S256" s="497">
        <v>0</v>
      </c>
      <c r="T256" s="496"/>
      <c r="U256" s="496"/>
      <c r="V256" s="496"/>
      <c r="W256" s="516">
        <v>0</v>
      </c>
    </row>
    <row r="257" spans="1:23">
      <c r="A257" s="468"/>
      <c r="B257" s="483"/>
      <c r="C257" s="483"/>
      <c r="D257" s="464" t="s">
        <v>1047</v>
      </c>
      <c r="E257" s="464" t="s">
        <v>1058</v>
      </c>
      <c r="F257" s="464" t="s">
        <v>96</v>
      </c>
      <c r="G257" s="464">
        <v>0</v>
      </c>
      <c r="H257" s="509"/>
      <c r="I257" s="496"/>
      <c r="J257" s="496"/>
      <c r="K257" s="497">
        <v>0</v>
      </c>
      <c r="L257" s="496"/>
      <c r="M257" s="496"/>
      <c r="N257" s="496"/>
      <c r="O257" s="497">
        <v>0</v>
      </c>
      <c r="P257" s="496"/>
      <c r="Q257" s="496"/>
      <c r="R257" s="496"/>
      <c r="S257" s="497">
        <v>0</v>
      </c>
      <c r="T257" s="496"/>
      <c r="U257" s="496"/>
      <c r="V257" s="496"/>
      <c r="W257" s="516">
        <v>0</v>
      </c>
    </row>
    <row r="258" spans="1:23">
      <c r="A258" s="468"/>
      <c r="B258" s="483"/>
      <c r="C258" s="483"/>
      <c r="D258" s="464" t="s">
        <v>1045</v>
      </c>
      <c r="E258" s="464" t="s">
        <v>1062</v>
      </c>
      <c r="F258" s="464" t="s">
        <v>96</v>
      </c>
      <c r="G258" s="464">
        <v>0</v>
      </c>
      <c r="H258" s="509"/>
      <c r="I258" s="496"/>
      <c r="J258" s="496"/>
      <c r="K258" s="497">
        <v>0</v>
      </c>
      <c r="L258" s="496"/>
      <c r="M258" s="496"/>
      <c r="N258" s="496"/>
      <c r="O258" s="497">
        <v>0</v>
      </c>
      <c r="P258" s="496"/>
      <c r="Q258" s="496"/>
      <c r="R258" s="496"/>
      <c r="S258" s="497">
        <v>0</v>
      </c>
      <c r="T258" s="496"/>
      <c r="U258" s="496"/>
      <c r="V258" s="496"/>
      <c r="W258" s="516">
        <v>0</v>
      </c>
    </row>
    <row r="259" spans="1:23">
      <c r="A259" s="468"/>
      <c r="B259" s="483"/>
      <c r="C259" s="483"/>
      <c r="D259" s="464" t="s">
        <v>1040</v>
      </c>
      <c r="E259" s="464" t="s">
        <v>1056</v>
      </c>
      <c r="F259" s="464" t="s">
        <v>96</v>
      </c>
      <c r="G259" s="464">
        <v>0</v>
      </c>
      <c r="H259" s="509"/>
      <c r="I259" s="496"/>
      <c r="J259" s="496"/>
      <c r="K259" s="497">
        <v>0</v>
      </c>
      <c r="L259" s="496"/>
      <c r="M259" s="496"/>
      <c r="N259" s="496"/>
      <c r="O259" s="497">
        <v>0</v>
      </c>
      <c r="P259" s="496"/>
      <c r="Q259" s="496"/>
      <c r="R259" s="496"/>
      <c r="S259" s="497">
        <v>0</v>
      </c>
      <c r="T259" s="496"/>
      <c r="U259" s="496"/>
      <c r="V259" s="496"/>
      <c r="W259" s="516">
        <v>0</v>
      </c>
    </row>
    <row r="260" spans="1:23">
      <c r="A260" s="468"/>
      <c r="B260" s="483"/>
      <c r="C260" s="483"/>
      <c r="D260" s="464" t="s">
        <v>1043</v>
      </c>
      <c r="E260" s="464" t="s">
        <v>1057</v>
      </c>
      <c r="F260" s="464" t="s">
        <v>96</v>
      </c>
      <c r="G260" s="464">
        <v>0</v>
      </c>
      <c r="H260" s="509"/>
      <c r="I260" s="496"/>
      <c r="J260" s="496"/>
      <c r="K260" s="497">
        <v>0</v>
      </c>
      <c r="L260" s="496"/>
      <c r="M260" s="496"/>
      <c r="N260" s="496"/>
      <c r="O260" s="497">
        <v>0</v>
      </c>
      <c r="P260" s="496"/>
      <c r="Q260" s="496"/>
      <c r="R260" s="496"/>
      <c r="S260" s="497">
        <v>0</v>
      </c>
      <c r="T260" s="496"/>
      <c r="U260" s="496"/>
      <c r="V260" s="496"/>
      <c r="W260" s="516">
        <v>0</v>
      </c>
    </row>
    <row r="261" spans="1:23">
      <c r="A261" s="468"/>
      <c r="B261" s="483"/>
      <c r="C261" s="483"/>
      <c r="D261" s="464" t="s">
        <v>1046</v>
      </c>
      <c r="E261" s="464" t="s">
        <v>1059</v>
      </c>
      <c r="F261" s="464" t="s">
        <v>96</v>
      </c>
      <c r="G261" s="464">
        <v>0</v>
      </c>
      <c r="H261" s="509"/>
      <c r="I261" s="496"/>
      <c r="J261" s="496"/>
      <c r="K261" s="497">
        <v>0</v>
      </c>
      <c r="L261" s="496"/>
      <c r="M261" s="496"/>
      <c r="N261" s="496"/>
      <c r="O261" s="497">
        <v>0</v>
      </c>
      <c r="P261" s="496"/>
      <c r="Q261" s="496"/>
      <c r="R261" s="496"/>
      <c r="S261" s="497">
        <v>0</v>
      </c>
      <c r="T261" s="496"/>
      <c r="U261" s="496"/>
      <c r="V261" s="496"/>
      <c r="W261" s="516">
        <v>0</v>
      </c>
    </row>
    <row r="262" spans="1:23">
      <c r="A262" s="468"/>
      <c r="B262" s="483"/>
      <c r="C262" s="483"/>
      <c r="D262" s="464" t="s">
        <v>1048</v>
      </c>
      <c r="E262" s="464" t="s">
        <v>1061</v>
      </c>
      <c r="F262" s="464" t="s">
        <v>96</v>
      </c>
      <c r="G262" s="464">
        <v>0</v>
      </c>
      <c r="H262" s="509"/>
      <c r="I262" s="496"/>
      <c r="J262" s="496"/>
      <c r="K262" s="497">
        <v>0</v>
      </c>
      <c r="L262" s="496"/>
      <c r="M262" s="496"/>
      <c r="N262" s="496"/>
      <c r="O262" s="497">
        <v>0</v>
      </c>
      <c r="P262" s="496"/>
      <c r="Q262" s="496"/>
      <c r="R262" s="496"/>
      <c r="S262" s="497">
        <v>0</v>
      </c>
      <c r="T262" s="496"/>
      <c r="U262" s="496"/>
      <c r="V262" s="496"/>
      <c r="W262" s="516">
        <v>0</v>
      </c>
    </row>
    <row r="263" spans="1:23">
      <c r="A263" s="468"/>
      <c r="B263" s="483"/>
      <c r="C263" s="483"/>
      <c r="D263" s="482" t="s">
        <v>629</v>
      </c>
      <c r="E263" s="481" t="s">
        <v>171</v>
      </c>
      <c r="F263" s="464" t="s">
        <v>96</v>
      </c>
      <c r="G263" s="481">
        <v>0</v>
      </c>
      <c r="H263" s="509"/>
      <c r="I263" s="496"/>
      <c r="J263" s="496"/>
      <c r="K263" s="497">
        <v>0</v>
      </c>
      <c r="L263" s="496"/>
      <c r="M263" s="496"/>
      <c r="N263" s="496"/>
      <c r="O263" s="497">
        <v>0</v>
      </c>
      <c r="P263" s="496"/>
      <c r="Q263" s="496"/>
      <c r="R263" s="496"/>
      <c r="S263" s="497">
        <v>0</v>
      </c>
      <c r="T263" s="496"/>
      <c r="U263" s="496"/>
      <c r="V263" s="496"/>
      <c r="W263" s="516">
        <v>0</v>
      </c>
    </row>
    <row r="264" spans="1:23">
      <c r="A264" s="468"/>
      <c r="B264" s="483"/>
      <c r="C264" s="483"/>
      <c r="D264" s="490" t="s">
        <v>409</v>
      </c>
      <c r="E264" s="481" t="s">
        <v>165</v>
      </c>
      <c r="F264" s="464" t="s">
        <v>96</v>
      </c>
      <c r="G264" s="481">
        <v>0</v>
      </c>
      <c r="H264" s="509"/>
      <c r="I264" s="496"/>
      <c r="J264" s="496"/>
      <c r="K264" s="497">
        <v>0</v>
      </c>
      <c r="L264" s="496"/>
      <c r="M264" s="496"/>
      <c r="N264" s="496"/>
      <c r="O264" s="497">
        <v>0</v>
      </c>
      <c r="P264" s="496"/>
      <c r="Q264" s="496"/>
      <c r="R264" s="496"/>
      <c r="S264" s="497">
        <v>0</v>
      </c>
      <c r="T264" s="496"/>
      <c r="U264" s="496"/>
      <c r="V264" s="496"/>
      <c r="W264" s="516">
        <v>0</v>
      </c>
    </row>
    <row r="265" spans="1:23">
      <c r="A265" s="468"/>
      <c r="B265" s="483"/>
      <c r="C265" s="483"/>
      <c r="D265" s="464" t="s">
        <v>710</v>
      </c>
      <c r="E265" s="464" t="s">
        <v>723</v>
      </c>
      <c r="F265" s="464" t="s">
        <v>96</v>
      </c>
      <c r="G265" s="464">
        <v>0</v>
      </c>
      <c r="H265" s="509"/>
      <c r="I265" s="496"/>
      <c r="J265" s="496"/>
      <c r="K265" s="497">
        <v>0</v>
      </c>
      <c r="L265" s="496"/>
      <c r="M265" s="496"/>
      <c r="N265" s="496"/>
      <c r="O265" s="497">
        <v>0</v>
      </c>
      <c r="P265" s="496"/>
      <c r="Q265" s="496"/>
      <c r="R265" s="496"/>
      <c r="S265" s="497">
        <v>0</v>
      </c>
      <c r="T265" s="496"/>
      <c r="U265" s="496"/>
      <c r="V265" s="496"/>
      <c r="W265" s="516">
        <v>0</v>
      </c>
    </row>
    <row r="266" spans="1:23">
      <c r="A266" s="468"/>
      <c r="B266" s="483"/>
      <c r="C266" s="483"/>
      <c r="D266" s="464" t="s">
        <v>1153</v>
      </c>
      <c r="E266" s="464" t="s">
        <v>1155</v>
      </c>
      <c r="F266" s="464" t="s">
        <v>96</v>
      </c>
      <c r="G266" s="464">
        <v>0</v>
      </c>
      <c r="H266" s="509"/>
      <c r="I266" s="496"/>
      <c r="J266" s="496"/>
      <c r="K266" s="497">
        <v>0</v>
      </c>
      <c r="L266" s="496"/>
      <c r="M266" s="496"/>
      <c r="N266" s="496"/>
      <c r="O266" s="497">
        <v>0</v>
      </c>
      <c r="P266" s="496"/>
      <c r="Q266" s="496"/>
      <c r="R266" s="496"/>
      <c r="S266" s="497">
        <v>0</v>
      </c>
      <c r="T266" s="496"/>
      <c r="U266" s="496"/>
      <c r="V266" s="496"/>
      <c r="W266" s="516">
        <v>0</v>
      </c>
    </row>
    <row r="267" spans="1:23">
      <c r="A267" s="468"/>
      <c r="B267" s="483"/>
      <c r="C267" s="483"/>
      <c r="D267" s="464" t="s">
        <v>1154</v>
      </c>
      <c r="E267" s="464" t="s">
        <v>1156</v>
      </c>
      <c r="F267" s="464" t="s">
        <v>96</v>
      </c>
      <c r="G267" s="464">
        <v>0</v>
      </c>
      <c r="H267" s="509"/>
      <c r="I267" s="496"/>
      <c r="J267" s="496"/>
      <c r="K267" s="497">
        <v>0</v>
      </c>
      <c r="L267" s="496"/>
      <c r="M267" s="496"/>
      <c r="N267" s="496"/>
      <c r="O267" s="497">
        <v>0</v>
      </c>
      <c r="P267" s="496"/>
      <c r="Q267" s="496"/>
      <c r="R267" s="496"/>
      <c r="S267" s="497">
        <v>0</v>
      </c>
      <c r="T267" s="496"/>
      <c r="U267" s="496"/>
      <c r="V267" s="496"/>
      <c r="W267" s="516">
        <v>0</v>
      </c>
    </row>
    <row r="268" spans="1:23">
      <c r="A268" s="468"/>
      <c r="B268" s="483"/>
      <c r="C268" s="483"/>
      <c r="D268" s="482" t="s">
        <v>410</v>
      </c>
      <c r="E268" s="481" t="s">
        <v>168</v>
      </c>
      <c r="F268" s="464" t="s">
        <v>96</v>
      </c>
      <c r="G268" s="481">
        <v>0</v>
      </c>
      <c r="H268" s="509"/>
      <c r="I268" s="496"/>
      <c r="J268" s="496"/>
      <c r="K268" s="497">
        <v>0</v>
      </c>
      <c r="L268" s="496"/>
      <c r="M268" s="496"/>
      <c r="N268" s="496"/>
      <c r="O268" s="497">
        <v>0</v>
      </c>
      <c r="P268" s="496"/>
      <c r="Q268" s="496"/>
      <c r="R268" s="496"/>
      <c r="S268" s="497">
        <v>0</v>
      </c>
      <c r="T268" s="496"/>
      <c r="U268" s="496"/>
      <c r="V268" s="496"/>
      <c r="W268" s="516">
        <v>0</v>
      </c>
    </row>
    <row r="269" spans="1:23">
      <c r="A269" s="468"/>
      <c r="B269" s="483"/>
      <c r="C269" s="483"/>
      <c r="D269" s="489" t="s">
        <v>658</v>
      </c>
      <c r="E269" s="481" t="s">
        <v>162</v>
      </c>
      <c r="F269" s="464" t="s">
        <v>96</v>
      </c>
      <c r="G269" s="481">
        <v>0</v>
      </c>
      <c r="H269" s="509"/>
      <c r="I269" s="496"/>
      <c r="J269" s="496"/>
      <c r="K269" s="497">
        <v>0</v>
      </c>
      <c r="L269" s="496"/>
      <c r="M269" s="496"/>
      <c r="N269" s="496"/>
      <c r="O269" s="497">
        <v>0</v>
      </c>
      <c r="P269" s="496"/>
      <c r="Q269" s="496"/>
      <c r="R269" s="496"/>
      <c r="S269" s="497">
        <v>0</v>
      </c>
      <c r="T269" s="496"/>
      <c r="U269" s="496"/>
      <c r="V269" s="496"/>
      <c r="W269" s="516">
        <v>0</v>
      </c>
    </row>
    <row r="270" spans="1:23">
      <c r="A270" s="468"/>
      <c r="B270" s="483"/>
      <c r="C270" s="483"/>
      <c r="D270" s="489" t="s">
        <v>628</v>
      </c>
      <c r="E270" s="481" t="s">
        <v>170</v>
      </c>
      <c r="F270" s="464" t="s">
        <v>96</v>
      </c>
      <c r="G270" s="481">
        <v>0</v>
      </c>
      <c r="H270" s="509"/>
      <c r="I270" s="496"/>
      <c r="J270" s="496"/>
      <c r="K270" s="497">
        <v>0</v>
      </c>
      <c r="L270" s="496"/>
      <c r="M270" s="496"/>
      <c r="N270" s="496"/>
      <c r="O270" s="497">
        <v>0</v>
      </c>
      <c r="P270" s="496"/>
      <c r="Q270" s="496"/>
      <c r="R270" s="496"/>
      <c r="S270" s="497">
        <v>0</v>
      </c>
      <c r="T270" s="496"/>
      <c r="U270" s="496"/>
      <c r="V270" s="496"/>
      <c r="W270" s="516">
        <v>0</v>
      </c>
    </row>
    <row r="271" spans="1:23">
      <c r="A271" s="468"/>
      <c r="B271" s="483"/>
      <c r="C271" s="483"/>
      <c r="D271" s="489" t="s">
        <v>405</v>
      </c>
      <c r="E271" s="481" t="s">
        <v>164</v>
      </c>
      <c r="F271" s="464" t="s">
        <v>96</v>
      </c>
      <c r="G271" s="481">
        <v>0</v>
      </c>
      <c r="H271" s="509"/>
      <c r="I271" s="496"/>
      <c r="J271" s="496"/>
      <c r="K271" s="497">
        <v>0</v>
      </c>
      <c r="L271" s="496"/>
      <c r="M271" s="496"/>
      <c r="N271" s="496"/>
      <c r="O271" s="497">
        <v>0</v>
      </c>
      <c r="P271" s="496"/>
      <c r="Q271" s="496"/>
      <c r="R271" s="496"/>
      <c r="S271" s="497">
        <v>0</v>
      </c>
      <c r="T271" s="496"/>
      <c r="U271" s="496"/>
      <c r="V271" s="496"/>
      <c r="W271" s="516">
        <v>0</v>
      </c>
    </row>
    <row r="272" spans="1:23">
      <c r="A272" s="468"/>
      <c r="B272" s="483"/>
      <c r="C272" s="483"/>
      <c r="D272" s="490" t="s">
        <v>694</v>
      </c>
      <c r="E272" s="481" t="s">
        <v>722</v>
      </c>
      <c r="F272" s="464" t="s">
        <v>96</v>
      </c>
      <c r="G272" s="481">
        <v>0</v>
      </c>
      <c r="H272" s="509"/>
      <c r="I272" s="496"/>
      <c r="J272" s="496"/>
      <c r="K272" s="497">
        <v>0</v>
      </c>
      <c r="L272" s="496"/>
      <c r="M272" s="496"/>
      <c r="N272" s="496"/>
      <c r="O272" s="497">
        <v>0</v>
      </c>
      <c r="P272" s="496"/>
      <c r="Q272" s="496"/>
      <c r="R272" s="496"/>
      <c r="S272" s="497">
        <v>0</v>
      </c>
      <c r="T272" s="496"/>
      <c r="U272" s="496"/>
      <c r="V272" s="496"/>
      <c r="W272" s="516">
        <v>0</v>
      </c>
    </row>
    <row r="273" spans="1:23">
      <c r="A273" s="468"/>
      <c r="B273" s="483"/>
      <c r="C273" s="483"/>
      <c r="D273" s="464" t="s">
        <v>1041</v>
      </c>
      <c r="E273" s="464" t="s">
        <v>1054</v>
      </c>
      <c r="F273" s="464" t="s">
        <v>96</v>
      </c>
      <c r="G273" s="464">
        <v>0</v>
      </c>
      <c r="H273" s="509"/>
      <c r="I273" s="496"/>
      <c r="J273" s="496"/>
      <c r="K273" s="497">
        <v>0</v>
      </c>
      <c r="L273" s="496"/>
      <c r="M273" s="496"/>
      <c r="N273" s="496"/>
      <c r="O273" s="497">
        <v>0</v>
      </c>
      <c r="P273" s="496"/>
      <c r="Q273" s="496"/>
      <c r="R273" s="496"/>
      <c r="S273" s="497">
        <v>0</v>
      </c>
      <c r="T273" s="496"/>
      <c r="U273" s="496"/>
      <c r="V273" s="496"/>
      <c r="W273" s="516">
        <v>0</v>
      </c>
    </row>
    <row r="274" spans="1:23">
      <c r="A274" s="468"/>
      <c r="B274" s="483"/>
      <c r="C274" s="483"/>
      <c r="D274" s="464" t="s">
        <v>1044</v>
      </c>
      <c r="E274" s="464" t="s">
        <v>1055</v>
      </c>
      <c r="F274" s="464" t="s">
        <v>96</v>
      </c>
      <c r="G274" s="464">
        <v>0</v>
      </c>
      <c r="H274" s="509"/>
      <c r="I274" s="496"/>
      <c r="J274" s="496"/>
      <c r="K274" s="497">
        <v>0</v>
      </c>
      <c r="L274" s="496"/>
      <c r="M274" s="496"/>
      <c r="N274" s="496"/>
      <c r="O274" s="497">
        <v>0</v>
      </c>
      <c r="P274" s="496"/>
      <c r="Q274" s="496"/>
      <c r="R274" s="496"/>
      <c r="S274" s="497">
        <v>0</v>
      </c>
      <c r="T274" s="496"/>
      <c r="U274" s="496"/>
      <c r="V274" s="496"/>
      <c r="W274" s="516">
        <v>0</v>
      </c>
    </row>
    <row r="275" spans="1:23">
      <c r="A275" s="468"/>
      <c r="B275" s="483"/>
      <c r="C275" s="483"/>
      <c r="D275" s="482" t="s">
        <v>406</v>
      </c>
      <c r="E275" s="481" t="s">
        <v>167</v>
      </c>
      <c r="F275" s="464" t="s">
        <v>96</v>
      </c>
      <c r="G275" s="481">
        <v>0</v>
      </c>
      <c r="H275" s="509"/>
      <c r="I275" s="496"/>
      <c r="J275" s="496"/>
      <c r="K275" s="497">
        <v>0</v>
      </c>
      <c r="L275" s="496"/>
      <c r="M275" s="496"/>
      <c r="N275" s="496"/>
      <c r="O275" s="497">
        <v>0</v>
      </c>
      <c r="P275" s="496"/>
      <c r="Q275" s="496"/>
      <c r="R275" s="496"/>
      <c r="S275" s="497">
        <v>0</v>
      </c>
      <c r="T275" s="496"/>
      <c r="U275" s="496"/>
      <c r="V275" s="496"/>
      <c r="W275" s="516">
        <v>0</v>
      </c>
    </row>
    <row r="276" spans="1:23">
      <c r="A276" s="468"/>
      <c r="B276" s="484"/>
      <c r="C276" s="484"/>
      <c r="D276" s="490" t="s">
        <v>657</v>
      </c>
      <c r="E276" s="481" t="s">
        <v>161</v>
      </c>
      <c r="F276" s="464" t="s">
        <v>96</v>
      </c>
      <c r="G276" s="481">
        <v>0</v>
      </c>
      <c r="H276" s="509"/>
      <c r="I276" s="496"/>
      <c r="J276" s="496"/>
      <c r="K276" s="497">
        <v>0</v>
      </c>
      <c r="L276" s="496"/>
      <c r="M276" s="496"/>
      <c r="N276" s="496"/>
      <c r="O276" s="497">
        <v>0</v>
      </c>
      <c r="P276" s="496"/>
      <c r="Q276" s="496"/>
      <c r="R276" s="496"/>
      <c r="S276" s="497">
        <v>0</v>
      </c>
      <c r="T276" s="496"/>
      <c r="U276" s="496"/>
      <c r="V276" s="496"/>
      <c r="W276" s="516">
        <v>0</v>
      </c>
    </row>
    <row r="277" spans="1:23">
      <c r="A277" s="468"/>
      <c r="B277" s="485" t="s">
        <v>103</v>
      </c>
      <c r="C277" s="486"/>
      <c r="D277" s="486"/>
      <c r="E277" s="486"/>
      <c r="F277" s="486"/>
      <c r="G277" s="487"/>
      <c r="H277" s="508"/>
      <c r="I277" s="494"/>
      <c r="J277" s="494"/>
      <c r="K277" s="494">
        <v>0</v>
      </c>
      <c r="L277" s="494"/>
      <c r="M277" s="494"/>
      <c r="N277" s="494"/>
      <c r="O277" s="494">
        <v>0</v>
      </c>
      <c r="P277" s="494"/>
      <c r="Q277" s="494"/>
      <c r="R277" s="494"/>
      <c r="S277" s="494">
        <v>0</v>
      </c>
      <c r="T277" s="494"/>
      <c r="U277" s="494"/>
      <c r="V277" s="494"/>
      <c r="W277" s="495">
        <v>0</v>
      </c>
    </row>
    <row r="278" spans="1:23">
      <c r="A278" s="468"/>
      <c r="B278" s="482" t="s">
        <v>72</v>
      </c>
      <c r="C278" s="482" t="s">
        <v>172</v>
      </c>
      <c r="D278" s="482" t="s">
        <v>73</v>
      </c>
      <c r="E278" s="481" t="s">
        <v>173</v>
      </c>
      <c r="F278" s="481" t="s">
        <v>96</v>
      </c>
      <c r="G278" s="481">
        <v>0</v>
      </c>
      <c r="H278" s="509">
        <v>12000</v>
      </c>
      <c r="I278" s="496"/>
      <c r="J278" s="496"/>
      <c r="K278" s="497">
        <v>12000</v>
      </c>
      <c r="L278" s="496"/>
      <c r="M278" s="496"/>
      <c r="N278" s="496"/>
      <c r="O278" s="497">
        <v>12000</v>
      </c>
      <c r="P278" s="496"/>
      <c r="Q278" s="496"/>
      <c r="R278" s="496"/>
      <c r="S278" s="497">
        <v>12000</v>
      </c>
      <c r="T278" s="496"/>
      <c r="U278" s="496"/>
      <c r="V278" s="496"/>
      <c r="W278" s="516">
        <v>12000</v>
      </c>
    </row>
    <row r="279" spans="1:23">
      <c r="A279" s="468"/>
      <c r="B279" s="483"/>
      <c r="C279" s="483"/>
      <c r="D279" s="489" t="s">
        <v>411</v>
      </c>
      <c r="E279" s="481" t="s">
        <v>174</v>
      </c>
      <c r="F279" s="464" t="s">
        <v>96</v>
      </c>
      <c r="G279" s="481">
        <v>0</v>
      </c>
      <c r="H279" s="509"/>
      <c r="I279" s="496"/>
      <c r="J279" s="496"/>
      <c r="K279" s="497">
        <v>0</v>
      </c>
      <c r="L279" s="496"/>
      <c r="M279" s="496"/>
      <c r="N279" s="496"/>
      <c r="O279" s="497">
        <v>0</v>
      </c>
      <c r="P279" s="496"/>
      <c r="Q279" s="496"/>
      <c r="R279" s="496"/>
      <c r="S279" s="497">
        <v>0</v>
      </c>
      <c r="T279" s="496"/>
      <c r="U279" s="496"/>
      <c r="V279" s="496"/>
      <c r="W279" s="516">
        <v>0</v>
      </c>
    </row>
    <row r="280" spans="1:23">
      <c r="A280" s="468"/>
      <c r="B280" s="483"/>
      <c r="C280" s="483"/>
      <c r="D280" s="489" t="s">
        <v>74</v>
      </c>
      <c r="E280" s="481" t="s">
        <v>175</v>
      </c>
      <c r="F280" s="464" t="s">
        <v>96</v>
      </c>
      <c r="G280" s="481">
        <v>0</v>
      </c>
      <c r="H280" s="509"/>
      <c r="I280" s="496"/>
      <c r="J280" s="496"/>
      <c r="K280" s="497">
        <v>0</v>
      </c>
      <c r="L280" s="496"/>
      <c r="M280" s="496"/>
      <c r="N280" s="496"/>
      <c r="O280" s="497">
        <v>0</v>
      </c>
      <c r="P280" s="496"/>
      <c r="Q280" s="496"/>
      <c r="R280" s="496"/>
      <c r="S280" s="497">
        <v>0</v>
      </c>
      <c r="T280" s="496"/>
      <c r="U280" s="496"/>
      <c r="V280" s="496"/>
      <c r="W280" s="516">
        <v>0</v>
      </c>
    </row>
    <row r="281" spans="1:23">
      <c r="A281" s="468"/>
      <c r="B281" s="483"/>
      <c r="C281" s="483"/>
      <c r="D281" s="489" t="s">
        <v>104</v>
      </c>
      <c r="E281" s="481" t="s">
        <v>784</v>
      </c>
      <c r="F281" s="464" t="s">
        <v>96</v>
      </c>
      <c r="G281" s="481">
        <v>0</v>
      </c>
      <c r="H281" s="509"/>
      <c r="I281" s="496"/>
      <c r="J281" s="496"/>
      <c r="K281" s="497">
        <v>0</v>
      </c>
      <c r="L281" s="496"/>
      <c r="M281" s="496"/>
      <c r="N281" s="496"/>
      <c r="O281" s="497">
        <v>0</v>
      </c>
      <c r="P281" s="496"/>
      <c r="Q281" s="496"/>
      <c r="R281" s="496"/>
      <c r="S281" s="497">
        <v>0</v>
      </c>
      <c r="T281" s="496"/>
      <c r="U281" s="496"/>
      <c r="V281" s="496"/>
      <c r="W281" s="516">
        <v>0</v>
      </c>
    </row>
    <row r="282" spans="1:23">
      <c r="A282" s="468"/>
      <c r="B282" s="483"/>
      <c r="C282" s="483"/>
      <c r="D282" s="489" t="s">
        <v>19</v>
      </c>
      <c r="E282" s="481" t="s">
        <v>176</v>
      </c>
      <c r="F282" s="464" t="s">
        <v>96</v>
      </c>
      <c r="G282" s="481">
        <v>0</v>
      </c>
      <c r="H282" s="509"/>
      <c r="I282" s="496"/>
      <c r="J282" s="496"/>
      <c r="K282" s="497">
        <v>0</v>
      </c>
      <c r="L282" s="496"/>
      <c r="M282" s="496"/>
      <c r="N282" s="496"/>
      <c r="O282" s="497">
        <v>0</v>
      </c>
      <c r="P282" s="496"/>
      <c r="Q282" s="496"/>
      <c r="R282" s="496"/>
      <c r="S282" s="497">
        <v>0</v>
      </c>
      <c r="T282" s="496"/>
      <c r="U282" s="496"/>
      <c r="V282" s="496"/>
      <c r="W282" s="516">
        <v>0</v>
      </c>
    </row>
    <row r="283" spans="1:23">
      <c r="A283" s="468"/>
      <c r="B283" s="483"/>
      <c r="C283" s="483"/>
      <c r="D283" s="489" t="s">
        <v>493</v>
      </c>
      <c r="E283" s="481" t="s">
        <v>785</v>
      </c>
      <c r="F283" s="464" t="s">
        <v>96</v>
      </c>
      <c r="G283" s="481">
        <v>0</v>
      </c>
      <c r="H283" s="509"/>
      <c r="I283" s="496"/>
      <c r="J283" s="496"/>
      <c r="K283" s="497">
        <v>0</v>
      </c>
      <c r="L283" s="496"/>
      <c r="M283" s="496">
        <v>12000</v>
      </c>
      <c r="N283" s="496"/>
      <c r="O283" s="497">
        <v>12000</v>
      </c>
      <c r="P283" s="496"/>
      <c r="Q283" s="496">
        <v>12000</v>
      </c>
      <c r="R283" s="496"/>
      <c r="S283" s="497">
        <v>24000</v>
      </c>
      <c r="T283" s="496"/>
      <c r="U283" s="496"/>
      <c r="V283" s="496"/>
      <c r="W283" s="516">
        <v>24000</v>
      </c>
    </row>
    <row r="284" spans="1:23">
      <c r="A284" s="468"/>
      <c r="B284" s="483"/>
      <c r="C284" s="483"/>
      <c r="D284" s="489" t="s">
        <v>494</v>
      </c>
      <c r="E284" s="481" t="s">
        <v>786</v>
      </c>
      <c r="F284" s="464" t="s">
        <v>96</v>
      </c>
      <c r="G284" s="481">
        <v>0</v>
      </c>
      <c r="H284" s="509"/>
      <c r="I284" s="496"/>
      <c r="J284" s="496"/>
      <c r="K284" s="497">
        <v>0</v>
      </c>
      <c r="L284" s="496"/>
      <c r="M284" s="496"/>
      <c r="N284" s="496"/>
      <c r="O284" s="497">
        <v>0</v>
      </c>
      <c r="P284" s="496"/>
      <c r="Q284" s="496"/>
      <c r="R284" s="496"/>
      <c r="S284" s="497">
        <v>0</v>
      </c>
      <c r="T284" s="496"/>
      <c r="U284" s="496">
        <v>12000</v>
      </c>
      <c r="V284" s="496"/>
      <c r="W284" s="516">
        <v>12000</v>
      </c>
    </row>
    <row r="285" spans="1:23">
      <c r="A285" s="468"/>
      <c r="B285" s="484"/>
      <c r="C285" s="484"/>
      <c r="D285" s="490" t="s">
        <v>14</v>
      </c>
      <c r="E285" s="481" t="s">
        <v>188</v>
      </c>
      <c r="F285" s="464" t="s">
        <v>96</v>
      </c>
      <c r="G285" s="481">
        <v>0</v>
      </c>
      <c r="H285" s="509"/>
      <c r="I285" s="496"/>
      <c r="J285" s="496"/>
      <c r="K285" s="497">
        <v>0</v>
      </c>
      <c r="L285" s="496"/>
      <c r="M285" s="496"/>
      <c r="N285" s="496"/>
      <c r="O285" s="497">
        <v>0</v>
      </c>
      <c r="P285" s="496"/>
      <c r="Q285" s="496"/>
      <c r="R285" s="496"/>
      <c r="S285" s="497">
        <v>0</v>
      </c>
      <c r="T285" s="496"/>
      <c r="U285" s="496"/>
      <c r="V285" s="496"/>
      <c r="W285" s="516">
        <v>0</v>
      </c>
    </row>
    <row r="286" spans="1:23">
      <c r="A286" s="468"/>
      <c r="B286" s="485" t="s">
        <v>841</v>
      </c>
      <c r="C286" s="486"/>
      <c r="D286" s="486"/>
      <c r="E286" s="486"/>
      <c r="F286" s="486"/>
      <c r="G286" s="487"/>
      <c r="H286" s="508">
        <v>12000</v>
      </c>
      <c r="I286" s="494"/>
      <c r="J286" s="494"/>
      <c r="K286" s="494">
        <v>12000</v>
      </c>
      <c r="L286" s="494"/>
      <c r="M286" s="494">
        <v>12000</v>
      </c>
      <c r="N286" s="494"/>
      <c r="O286" s="494">
        <v>24000</v>
      </c>
      <c r="P286" s="494"/>
      <c r="Q286" s="494">
        <v>12000</v>
      </c>
      <c r="R286" s="494"/>
      <c r="S286" s="494">
        <v>36000</v>
      </c>
      <c r="T286" s="494"/>
      <c r="U286" s="494">
        <v>12000</v>
      </c>
      <c r="V286" s="494"/>
      <c r="W286" s="495">
        <v>48000</v>
      </c>
    </row>
    <row r="287" spans="1:23">
      <c r="A287" s="468"/>
      <c r="B287" s="481" t="s">
        <v>90</v>
      </c>
      <c r="C287" s="481" t="s">
        <v>178</v>
      </c>
      <c r="D287" s="481" t="s">
        <v>96</v>
      </c>
      <c r="E287" s="481">
        <v>0</v>
      </c>
      <c r="F287" s="481" t="s">
        <v>96</v>
      </c>
      <c r="G287" s="481">
        <v>0</v>
      </c>
      <c r="H287" s="509"/>
      <c r="I287" s="496"/>
      <c r="J287" s="496"/>
      <c r="K287" s="497">
        <v>0</v>
      </c>
      <c r="L287" s="496"/>
      <c r="M287" s="496"/>
      <c r="N287" s="496"/>
      <c r="O287" s="497">
        <v>0</v>
      </c>
      <c r="P287" s="496"/>
      <c r="Q287" s="496"/>
      <c r="R287" s="496"/>
      <c r="S287" s="497">
        <v>0</v>
      </c>
      <c r="T287" s="496"/>
      <c r="U287" s="496"/>
      <c r="V287" s="496"/>
      <c r="W287" s="516">
        <v>0</v>
      </c>
    </row>
    <row r="288" spans="1:23">
      <c r="A288" s="468"/>
      <c r="B288" s="485" t="s">
        <v>842</v>
      </c>
      <c r="C288" s="486"/>
      <c r="D288" s="486"/>
      <c r="E288" s="486"/>
      <c r="F288" s="486"/>
      <c r="G288" s="487"/>
      <c r="H288" s="508"/>
      <c r="I288" s="494"/>
      <c r="J288" s="494"/>
      <c r="K288" s="494">
        <v>0</v>
      </c>
      <c r="L288" s="494"/>
      <c r="M288" s="494"/>
      <c r="N288" s="494"/>
      <c r="O288" s="494">
        <v>0</v>
      </c>
      <c r="P288" s="494"/>
      <c r="Q288" s="494"/>
      <c r="R288" s="494"/>
      <c r="S288" s="494">
        <v>0</v>
      </c>
      <c r="T288" s="494"/>
      <c r="U288" s="494"/>
      <c r="V288" s="494"/>
      <c r="W288" s="495">
        <v>0</v>
      </c>
    </row>
    <row r="289" spans="1:45">
      <c r="A289" s="468"/>
      <c r="B289" s="464" t="s">
        <v>1083</v>
      </c>
      <c r="C289" s="464" t="s">
        <v>1105</v>
      </c>
      <c r="D289" s="464" t="s">
        <v>1084</v>
      </c>
      <c r="E289" s="464" t="s">
        <v>1106</v>
      </c>
      <c r="F289" s="464" t="s">
        <v>96</v>
      </c>
      <c r="G289" s="464">
        <v>0</v>
      </c>
      <c r="H289" s="509"/>
      <c r="I289" s="496"/>
      <c r="J289" s="496"/>
      <c r="K289" s="497">
        <v>0</v>
      </c>
      <c r="L289" s="496"/>
      <c r="M289" s="496"/>
      <c r="N289" s="496"/>
      <c r="O289" s="497">
        <v>0</v>
      </c>
      <c r="P289" s="496"/>
      <c r="Q289" s="496"/>
      <c r="R289" s="496"/>
      <c r="S289" s="497">
        <v>0</v>
      </c>
      <c r="T289" s="496"/>
      <c r="U289" s="496"/>
      <c r="V289" s="496"/>
      <c r="W289" s="516">
        <v>0</v>
      </c>
    </row>
    <row r="290" spans="1:45">
      <c r="A290" s="468"/>
      <c r="B290" s="468"/>
      <c r="C290" s="468"/>
      <c r="D290" s="464" t="s">
        <v>1085</v>
      </c>
      <c r="E290" s="464" t="s">
        <v>1107</v>
      </c>
      <c r="F290" s="464" t="s">
        <v>96</v>
      </c>
      <c r="G290" s="464">
        <v>0</v>
      </c>
      <c r="H290" s="509"/>
      <c r="I290" s="496"/>
      <c r="J290" s="496"/>
      <c r="K290" s="497">
        <v>0</v>
      </c>
      <c r="L290" s="496"/>
      <c r="M290" s="496"/>
      <c r="N290" s="496"/>
      <c r="O290" s="497">
        <v>0</v>
      </c>
      <c r="P290" s="496"/>
      <c r="Q290" s="496"/>
      <c r="R290" s="496"/>
      <c r="S290" s="497">
        <v>0</v>
      </c>
      <c r="T290" s="496"/>
      <c r="U290" s="496"/>
      <c r="V290" s="496"/>
      <c r="W290" s="516">
        <v>0</v>
      </c>
    </row>
    <row r="291" spans="1:45">
      <c r="A291" s="468"/>
      <c r="B291" s="472" t="s">
        <v>1138</v>
      </c>
      <c r="C291" s="473"/>
      <c r="D291" s="473"/>
      <c r="E291" s="473"/>
      <c r="F291" s="473"/>
      <c r="G291" s="473"/>
      <c r="H291" s="508"/>
      <c r="I291" s="494"/>
      <c r="J291" s="494"/>
      <c r="K291" s="494">
        <v>0</v>
      </c>
      <c r="L291" s="494"/>
      <c r="M291" s="494"/>
      <c r="N291" s="494"/>
      <c r="O291" s="494">
        <v>0</v>
      </c>
      <c r="P291" s="494"/>
      <c r="Q291" s="494"/>
      <c r="R291" s="494"/>
      <c r="S291" s="494">
        <v>0</v>
      </c>
      <c r="T291" s="494"/>
      <c r="U291" s="494"/>
      <c r="V291" s="494"/>
      <c r="W291" s="495">
        <v>0</v>
      </c>
    </row>
    <row r="292" spans="1:45">
      <c r="A292" s="468"/>
      <c r="B292" s="482" t="s">
        <v>9</v>
      </c>
      <c r="C292" s="482" t="s">
        <v>181</v>
      </c>
      <c r="D292" s="482" t="s">
        <v>86</v>
      </c>
      <c r="E292" s="482" t="s">
        <v>780</v>
      </c>
      <c r="F292" s="481" t="s">
        <v>278</v>
      </c>
      <c r="G292" s="481" t="s">
        <v>183</v>
      </c>
      <c r="H292" s="509"/>
      <c r="I292" s="496"/>
      <c r="J292" s="496"/>
      <c r="K292" s="497">
        <v>0</v>
      </c>
      <c r="L292" s="496"/>
      <c r="M292" s="496"/>
      <c r="N292" s="496"/>
      <c r="O292" s="497">
        <v>0</v>
      </c>
      <c r="P292" s="496"/>
      <c r="Q292" s="496"/>
      <c r="R292" s="496"/>
      <c r="S292" s="497">
        <v>0</v>
      </c>
      <c r="T292" s="496"/>
      <c r="U292" s="496"/>
      <c r="V292" s="496"/>
      <c r="W292" s="516">
        <v>0</v>
      </c>
    </row>
    <row r="293" spans="1:45">
      <c r="A293" s="468"/>
      <c r="B293" s="483"/>
      <c r="C293" s="483"/>
      <c r="D293" s="483"/>
      <c r="E293" s="483"/>
      <c r="F293" s="464" t="s">
        <v>892</v>
      </c>
      <c r="G293" s="464" t="s">
        <v>893</v>
      </c>
      <c r="H293" s="509"/>
      <c r="I293" s="496"/>
      <c r="J293" s="496"/>
      <c r="K293" s="497">
        <v>0</v>
      </c>
      <c r="L293" s="496"/>
      <c r="M293" s="496"/>
      <c r="N293" s="496"/>
      <c r="O293" s="497">
        <v>0</v>
      </c>
      <c r="P293" s="496"/>
      <c r="Q293" s="496"/>
      <c r="R293" s="496"/>
      <c r="S293" s="497">
        <v>0</v>
      </c>
      <c r="T293" s="496"/>
      <c r="U293" s="496"/>
      <c r="V293" s="496"/>
      <c r="W293" s="516">
        <v>0</v>
      </c>
    </row>
    <row r="294" spans="1:45">
      <c r="A294" s="468"/>
      <c r="B294" s="483"/>
      <c r="C294" s="483"/>
      <c r="D294" s="483"/>
      <c r="E294" s="483"/>
      <c r="F294" s="482" t="s">
        <v>10</v>
      </c>
      <c r="G294" s="481" t="s">
        <v>182</v>
      </c>
      <c r="H294" s="509">
        <v>5000</v>
      </c>
      <c r="I294" s="496">
        <v>5000</v>
      </c>
      <c r="J294" s="496"/>
      <c r="K294" s="497">
        <v>10000</v>
      </c>
      <c r="L294" s="496">
        <v>5000</v>
      </c>
      <c r="M294" s="496">
        <v>5000</v>
      </c>
      <c r="N294" s="496"/>
      <c r="O294" s="497">
        <v>20000</v>
      </c>
      <c r="P294" s="496">
        <v>5000</v>
      </c>
      <c r="Q294" s="496">
        <v>5000</v>
      </c>
      <c r="R294" s="496"/>
      <c r="S294" s="497">
        <v>30000</v>
      </c>
      <c r="T294" s="496">
        <v>5000</v>
      </c>
      <c r="U294" s="496">
        <v>5000</v>
      </c>
      <c r="V294" s="496"/>
      <c r="W294" s="516">
        <v>40000</v>
      </c>
    </row>
    <row r="295" spans="1:45">
      <c r="A295" s="468"/>
      <c r="B295" s="483"/>
      <c r="C295" s="483"/>
      <c r="D295" s="483"/>
      <c r="E295" s="483"/>
      <c r="F295" s="489" t="s">
        <v>371</v>
      </c>
      <c r="G295" s="481" t="s">
        <v>184</v>
      </c>
      <c r="H295" s="509"/>
      <c r="I295" s="496"/>
      <c r="J295" s="496"/>
      <c r="K295" s="497">
        <v>0</v>
      </c>
      <c r="L295" s="496"/>
      <c r="M295" s="496"/>
      <c r="N295" s="496"/>
      <c r="O295" s="497">
        <v>0</v>
      </c>
      <c r="P295" s="496"/>
      <c r="Q295" s="496"/>
      <c r="R295" s="496"/>
      <c r="S295" s="497">
        <v>0</v>
      </c>
      <c r="T295" s="496"/>
      <c r="U295" s="496"/>
      <c r="V295" s="496"/>
      <c r="W295" s="516">
        <v>0</v>
      </c>
    </row>
    <row r="296" spans="1:45">
      <c r="A296" s="468"/>
      <c r="B296" s="483"/>
      <c r="C296" s="483"/>
      <c r="D296" s="483"/>
      <c r="E296" s="483"/>
      <c r="F296" s="489" t="s">
        <v>372</v>
      </c>
      <c r="G296" s="481" t="s">
        <v>176</v>
      </c>
      <c r="H296" s="509"/>
      <c r="I296" s="496"/>
      <c r="J296" s="496"/>
      <c r="K296" s="497">
        <v>0</v>
      </c>
      <c r="L296" s="496"/>
      <c r="M296" s="496"/>
      <c r="N296" s="496"/>
      <c r="O296" s="497">
        <v>0</v>
      </c>
      <c r="P296" s="496"/>
      <c r="Q296" s="496"/>
      <c r="R296" s="496"/>
      <c r="S296" s="497">
        <v>0</v>
      </c>
      <c r="T296" s="496"/>
      <c r="U296" s="496"/>
      <c r="V296" s="496"/>
      <c r="W296" s="516">
        <v>0</v>
      </c>
    </row>
    <row r="297" spans="1:45">
      <c r="A297" s="468"/>
      <c r="B297" s="483"/>
      <c r="C297" s="483"/>
      <c r="D297" s="483"/>
      <c r="E297" s="483"/>
      <c r="F297" s="489" t="s">
        <v>13</v>
      </c>
      <c r="G297" s="481" t="s">
        <v>187</v>
      </c>
      <c r="H297" s="509"/>
      <c r="I297" s="496"/>
      <c r="J297" s="496"/>
      <c r="K297" s="497">
        <v>0</v>
      </c>
      <c r="L297" s="496"/>
      <c r="M297" s="496"/>
      <c r="N297" s="496"/>
      <c r="O297" s="497">
        <v>0</v>
      </c>
      <c r="P297" s="496"/>
      <c r="Q297" s="496"/>
      <c r="R297" s="496"/>
      <c r="S297" s="497">
        <v>0</v>
      </c>
      <c r="T297" s="496"/>
      <c r="U297" s="496"/>
      <c r="V297" s="496"/>
      <c r="W297" s="516">
        <v>0</v>
      </c>
    </row>
    <row r="298" spans="1:45">
      <c r="A298" s="468"/>
      <c r="B298" s="483"/>
      <c r="C298" s="483"/>
      <c r="D298" s="483"/>
      <c r="E298" s="483"/>
      <c r="F298" s="489" t="s">
        <v>12</v>
      </c>
      <c r="G298" s="481" t="s">
        <v>186</v>
      </c>
      <c r="H298" s="509"/>
      <c r="I298" s="496"/>
      <c r="J298" s="496"/>
      <c r="K298" s="497">
        <v>0</v>
      </c>
      <c r="L298" s="496"/>
      <c r="M298" s="496"/>
      <c r="N298" s="496"/>
      <c r="O298" s="497">
        <v>0</v>
      </c>
      <c r="P298" s="496"/>
      <c r="Q298" s="496"/>
      <c r="R298" s="496"/>
      <c r="S298" s="497">
        <v>0</v>
      </c>
      <c r="T298" s="496"/>
      <c r="U298" s="496"/>
      <c r="V298" s="496"/>
      <c r="W298" s="516">
        <v>0</v>
      </c>
    </row>
    <row r="299" spans="1:45">
      <c r="A299" s="468"/>
      <c r="B299" s="483"/>
      <c r="C299" s="483"/>
      <c r="D299" s="483"/>
      <c r="E299" s="483"/>
      <c r="F299" s="489" t="s">
        <v>11</v>
      </c>
      <c r="G299" s="481" t="s">
        <v>185</v>
      </c>
      <c r="H299" s="509">
        <v>20000</v>
      </c>
      <c r="I299" s="496"/>
      <c r="J299" s="496"/>
      <c r="K299" s="497">
        <v>20000</v>
      </c>
      <c r="L299" s="496">
        <v>20000</v>
      </c>
      <c r="M299" s="496"/>
      <c r="N299" s="496"/>
      <c r="O299" s="497">
        <v>40000</v>
      </c>
      <c r="P299" s="496"/>
      <c r="Q299" s="496">
        <v>20000</v>
      </c>
      <c r="R299" s="496"/>
      <c r="S299" s="497">
        <v>60000</v>
      </c>
      <c r="T299" s="496">
        <v>20000</v>
      </c>
      <c r="U299" s="496"/>
      <c r="V299" s="496"/>
      <c r="W299" s="516">
        <v>80000</v>
      </c>
    </row>
    <row r="300" spans="1:45" s="46" customFormat="1">
      <c r="A300" s="468"/>
      <c r="B300" s="483"/>
      <c r="C300" s="483"/>
      <c r="D300" s="484"/>
      <c r="E300" s="484"/>
      <c r="F300" s="490" t="s">
        <v>14</v>
      </c>
      <c r="G300" s="481" t="s">
        <v>188</v>
      </c>
      <c r="H300" s="509"/>
      <c r="I300" s="496"/>
      <c r="J300" s="496"/>
      <c r="K300" s="497">
        <v>0</v>
      </c>
      <c r="L300" s="496"/>
      <c r="M300" s="496"/>
      <c r="N300" s="496"/>
      <c r="O300" s="497">
        <v>0</v>
      </c>
      <c r="P300" s="496"/>
      <c r="Q300" s="496"/>
      <c r="R300" s="496"/>
      <c r="S300" s="497">
        <v>0</v>
      </c>
      <c r="T300" s="496"/>
      <c r="U300" s="496"/>
      <c r="V300" s="496"/>
      <c r="W300" s="516">
        <v>0</v>
      </c>
    </row>
    <row r="301" spans="1:45" s="46" customFormat="1">
      <c r="A301" s="468"/>
      <c r="B301" s="483"/>
      <c r="C301" s="483"/>
      <c r="D301" s="464" t="s">
        <v>882</v>
      </c>
      <c r="E301" s="464" t="s">
        <v>882</v>
      </c>
      <c r="F301" s="464" t="s">
        <v>372</v>
      </c>
      <c r="G301" s="464" t="s">
        <v>176</v>
      </c>
      <c r="H301" s="509"/>
      <c r="I301" s="496"/>
      <c r="J301" s="496"/>
      <c r="K301" s="497">
        <v>0</v>
      </c>
      <c r="L301" s="496"/>
      <c r="M301" s="496"/>
      <c r="N301" s="496"/>
      <c r="O301" s="497">
        <v>0</v>
      </c>
      <c r="P301" s="496"/>
      <c r="Q301" s="496"/>
      <c r="R301" s="496"/>
      <c r="S301" s="497">
        <v>0</v>
      </c>
      <c r="T301" s="496"/>
      <c r="U301" s="496"/>
      <c r="V301" s="496"/>
      <c r="W301" s="516">
        <v>0</v>
      </c>
    </row>
    <row r="302" spans="1:45">
      <c r="A302" s="468"/>
      <c r="B302" s="483"/>
      <c r="C302" s="483"/>
      <c r="D302" s="482" t="s">
        <v>601</v>
      </c>
      <c r="E302" s="482" t="s">
        <v>602</v>
      </c>
      <c r="F302" s="481" t="s">
        <v>372</v>
      </c>
      <c r="G302" s="481" t="s">
        <v>176</v>
      </c>
      <c r="H302" s="509"/>
      <c r="I302" s="496"/>
      <c r="J302" s="496"/>
      <c r="K302" s="497">
        <v>0</v>
      </c>
      <c r="L302" s="496"/>
      <c r="M302" s="496"/>
      <c r="N302" s="496"/>
      <c r="O302" s="497">
        <v>0</v>
      </c>
      <c r="P302" s="496"/>
      <c r="Q302" s="496"/>
      <c r="R302" s="496"/>
      <c r="S302" s="497">
        <v>0</v>
      </c>
      <c r="T302" s="496"/>
      <c r="U302" s="496"/>
      <c r="V302" s="496"/>
      <c r="W302" s="516">
        <v>0</v>
      </c>
      <c r="X302" s="11"/>
      <c r="Y302" s="6"/>
      <c r="Z302" s="6"/>
      <c r="AA302" s="11"/>
      <c r="AB302" s="6"/>
      <c r="AC302" s="6"/>
      <c r="AD302" s="11"/>
      <c r="AE302" s="6"/>
      <c r="AF302" s="6"/>
      <c r="AG302" s="11"/>
      <c r="AH302" s="6"/>
      <c r="AI302" s="6"/>
      <c r="AJ302" s="11"/>
      <c r="AK302" s="6"/>
      <c r="AL302" s="6"/>
      <c r="AM302" s="11"/>
      <c r="AN302" s="6"/>
      <c r="AO302" s="6"/>
      <c r="AP302" s="11"/>
      <c r="AQ302" s="6"/>
      <c r="AR302" s="6"/>
      <c r="AS302" s="11"/>
    </row>
    <row r="303" spans="1:45">
      <c r="A303" s="468"/>
      <c r="B303" s="484"/>
      <c r="C303" s="484"/>
      <c r="D303" s="484"/>
      <c r="E303" s="484"/>
      <c r="F303" s="464" t="s">
        <v>14</v>
      </c>
      <c r="G303" s="464" t="s">
        <v>188</v>
      </c>
      <c r="H303" s="509"/>
      <c r="I303" s="496"/>
      <c r="J303" s="496"/>
      <c r="K303" s="497">
        <v>0</v>
      </c>
      <c r="L303" s="496"/>
      <c r="M303" s="496"/>
      <c r="N303" s="496"/>
      <c r="O303" s="497">
        <v>0</v>
      </c>
      <c r="P303" s="496"/>
      <c r="Q303" s="496"/>
      <c r="R303" s="496"/>
      <c r="S303" s="497">
        <v>0</v>
      </c>
      <c r="T303" s="496"/>
      <c r="U303" s="496"/>
      <c r="V303" s="496"/>
      <c r="W303" s="516">
        <v>0</v>
      </c>
      <c r="X303" s="11"/>
      <c r="Y303" s="6"/>
      <c r="Z303" s="6"/>
      <c r="AA303" s="11"/>
      <c r="AB303" s="6"/>
      <c r="AC303" s="6"/>
      <c r="AD303" s="11"/>
      <c r="AE303" s="6"/>
      <c r="AF303" s="6"/>
      <c r="AG303" s="11"/>
      <c r="AH303" s="6"/>
      <c r="AI303" s="6"/>
      <c r="AJ303" s="11"/>
      <c r="AK303" s="6"/>
      <c r="AL303" s="6"/>
      <c r="AM303" s="11"/>
      <c r="AN303" s="6"/>
      <c r="AO303" s="6"/>
      <c r="AP303" s="11"/>
      <c r="AQ303" s="6"/>
      <c r="AR303" s="6"/>
      <c r="AS303" s="11"/>
    </row>
    <row r="304" spans="1:45" s="61" customFormat="1">
      <c r="A304" s="468"/>
      <c r="B304" s="485" t="s">
        <v>843</v>
      </c>
      <c r="C304" s="486"/>
      <c r="D304" s="486"/>
      <c r="E304" s="486"/>
      <c r="F304" s="486"/>
      <c r="G304" s="487"/>
      <c r="H304" s="508">
        <v>25000</v>
      </c>
      <c r="I304" s="494">
        <v>5000</v>
      </c>
      <c r="J304" s="494"/>
      <c r="K304" s="494">
        <v>30000</v>
      </c>
      <c r="L304" s="494">
        <v>25000</v>
      </c>
      <c r="M304" s="494">
        <v>5000</v>
      </c>
      <c r="N304" s="494"/>
      <c r="O304" s="494">
        <v>60000</v>
      </c>
      <c r="P304" s="494">
        <v>5000</v>
      </c>
      <c r="Q304" s="494">
        <v>25000</v>
      </c>
      <c r="R304" s="494"/>
      <c r="S304" s="494">
        <v>90000</v>
      </c>
      <c r="T304" s="494">
        <v>25000</v>
      </c>
      <c r="U304" s="494">
        <v>5000</v>
      </c>
      <c r="V304" s="494"/>
      <c r="W304" s="495">
        <v>120000</v>
      </c>
      <c r="X304" s="62"/>
      <c r="Y304" s="63"/>
      <c r="Z304" s="63"/>
      <c r="AA304" s="62"/>
      <c r="AB304" s="63"/>
      <c r="AC304" s="63"/>
      <c r="AD304" s="62"/>
      <c r="AE304" s="63"/>
      <c r="AF304" s="63"/>
      <c r="AG304" s="62"/>
      <c r="AH304" s="63"/>
      <c r="AI304" s="63"/>
      <c r="AJ304" s="62"/>
      <c r="AK304" s="63"/>
      <c r="AL304" s="63"/>
      <c r="AM304" s="62"/>
      <c r="AN304" s="63"/>
      <c r="AO304" s="63"/>
      <c r="AQ304" s="63"/>
      <c r="AR304" s="63"/>
      <c r="AS304" s="62"/>
    </row>
    <row r="305" spans="1:45">
      <c r="A305" s="468"/>
      <c r="B305" s="482" t="s">
        <v>8</v>
      </c>
      <c r="C305" s="464" t="s">
        <v>1094</v>
      </c>
      <c r="D305" s="464" t="s">
        <v>86</v>
      </c>
      <c r="E305" s="464" t="s">
        <v>780</v>
      </c>
      <c r="F305" s="464" t="s">
        <v>96</v>
      </c>
      <c r="G305" s="464">
        <v>0</v>
      </c>
      <c r="H305" s="509"/>
      <c r="I305" s="496"/>
      <c r="J305" s="496"/>
      <c r="K305" s="497">
        <v>0</v>
      </c>
      <c r="L305" s="496"/>
      <c r="M305" s="496"/>
      <c r="N305" s="496"/>
      <c r="O305" s="497">
        <v>0</v>
      </c>
      <c r="P305" s="496"/>
      <c r="Q305" s="496"/>
      <c r="R305" s="496"/>
      <c r="S305" s="497">
        <v>0</v>
      </c>
      <c r="T305" s="496"/>
      <c r="U305" s="496"/>
      <c r="V305" s="496"/>
      <c r="W305" s="516">
        <v>0</v>
      </c>
      <c r="X305" s="36"/>
      <c r="Y305" s="6"/>
      <c r="Z305" s="6"/>
      <c r="AA305" s="11"/>
      <c r="AB305" s="6"/>
      <c r="AC305" s="6"/>
      <c r="AD305" s="11"/>
      <c r="AE305" s="6"/>
      <c r="AF305" s="6"/>
      <c r="AG305" s="11"/>
      <c r="AH305" s="6"/>
      <c r="AI305" s="6"/>
      <c r="AJ305" s="11"/>
      <c r="AK305" s="6"/>
      <c r="AL305" s="6"/>
      <c r="AM305" s="11"/>
      <c r="AN305" s="6"/>
      <c r="AO305" s="6"/>
      <c r="AQ305" s="6"/>
      <c r="AR305" s="6"/>
      <c r="AS305" s="11"/>
    </row>
    <row r="306" spans="1:45">
      <c r="A306" s="468"/>
      <c r="B306" s="483"/>
      <c r="C306" s="468"/>
      <c r="D306" s="464" t="s">
        <v>601</v>
      </c>
      <c r="E306" s="464" t="s">
        <v>602</v>
      </c>
      <c r="F306" s="464" t="s">
        <v>96</v>
      </c>
      <c r="G306" s="464">
        <v>0</v>
      </c>
      <c r="H306" s="509"/>
      <c r="I306" s="496"/>
      <c r="J306" s="496"/>
      <c r="K306" s="497">
        <v>0</v>
      </c>
      <c r="L306" s="496"/>
      <c r="M306" s="496"/>
      <c r="N306" s="496"/>
      <c r="O306" s="497">
        <v>0</v>
      </c>
      <c r="P306" s="496"/>
      <c r="Q306" s="496"/>
      <c r="R306" s="496"/>
      <c r="S306" s="497">
        <v>0</v>
      </c>
      <c r="T306" s="496"/>
      <c r="U306" s="496"/>
      <c r="V306" s="496"/>
      <c r="W306" s="516">
        <v>0</v>
      </c>
      <c r="X306" s="36"/>
      <c r="Y306" s="6"/>
      <c r="Z306" s="6"/>
      <c r="AA306" s="11"/>
      <c r="AB306" s="6"/>
      <c r="AC306" s="6"/>
      <c r="AD306" s="11"/>
      <c r="AE306" s="6"/>
      <c r="AF306" s="6"/>
      <c r="AG306" s="11"/>
      <c r="AH306" s="6"/>
      <c r="AI306" s="6"/>
      <c r="AJ306" s="11"/>
      <c r="AK306" s="6"/>
      <c r="AL306" s="6"/>
      <c r="AM306" s="11"/>
      <c r="AN306" s="6"/>
      <c r="AO306" s="6"/>
      <c r="AQ306" s="6"/>
      <c r="AR306" s="6"/>
      <c r="AS306" s="11"/>
    </row>
    <row r="307" spans="1:45">
      <c r="A307" s="468"/>
      <c r="B307" s="484"/>
      <c r="C307" s="468"/>
      <c r="D307" s="464" t="s">
        <v>1011</v>
      </c>
      <c r="E307" s="464" t="s">
        <v>884</v>
      </c>
      <c r="F307" s="464" t="s">
        <v>96</v>
      </c>
      <c r="G307" s="464">
        <v>0</v>
      </c>
      <c r="H307" s="509">
        <v>300</v>
      </c>
      <c r="I307" s="496">
        <v>300</v>
      </c>
      <c r="J307" s="496"/>
      <c r="K307" s="497">
        <v>600</v>
      </c>
      <c r="L307" s="496">
        <v>300</v>
      </c>
      <c r="M307" s="496">
        <v>300</v>
      </c>
      <c r="N307" s="496"/>
      <c r="O307" s="497">
        <v>1200</v>
      </c>
      <c r="P307" s="496">
        <v>300</v>
      </c>
      <c r="Q307" s="496">
        <v>300</v>
      </c>
      <c r="R307" s="496"/>
      <c r="S307" s="497">
        <v>1800</v>
      </c>
      <c r="T307" s="496">
        <v>300</v>
      </c>
      <c r="U307" s="496">
        <v>300</v>
      </c>
      <c r="V307" s="496"/>
      <c r="W307" s="516">
        <v>2400</v>
      </c>
      <c r="X307" s="36"/>
      <c r="Y307" s="6"/>
      <c r="Z307" s="6"/>
      <c r="AA307" s="11"/>
      <c r="AB307" s="6"/>
      <c r="AC307" s="6"/>
      <c r="AD307" s="11"/>
      <c r="AE307" s="6"/>
      <c r="AF307" s="6"/>
      <c r="AG307" s="11"/>
      <c r="AH307" s="6"/>
      <c r="AI307" s="6"/>
      <c r="AJ307" s="11"/>
      <c r="AK307" s="6"/>
      <c r="AL307" s="6"/>
      <c r="AM307" s="11"/>
      <c r="AN307" s="6"/>
      <c r="AO307" s="6"/>
      <c r="AQ307" s="6"/>
      <c r="AR307" s="6"/>
      <c r="AS307" s="11"/>
    </row>
    <row r="308" spans="1:45" s="61" customFormat="1">
      <c r="A308" s="468"/>
      <c r="B308" s="485" t="s">
        <v>844</v>
      </c>
      <c r="C308" s="486"/>
      <c r="D308" s="486"/>
      <c r="E308" s="486"/>
      <c r="F308" s="486"/>
      <c r="G308" s="487"/>
      <c r="H308" s="508">
        <v>300</v>
      </c>
      <c r="I308" s="494">
        <v>300</v>
      </c>
      <c r="J308" s="494"/>
      <c r="K308" s="494">
        <v>600</v>
      </c>
      <c r="L308" s="494">
        <v>300</v>
      </c>
      <c r="M308" s="494">
        <v>300</v>
      </c>
      <c r="N308" s="494"/>
      <c r="O308" s="494">
        <v>1200</v>
      </c>
      <c r="P308" s="494">
        <v>300</v>
      </c>
      <c r="Q308" s="494">
        <v>300</v>
      </c>
      <c r="R308" s="494"/>
      <c r="S308" s="494">
        <v>1800</v>
      </c>
      <c r="T308" s="494">
        <v>300</v>
      </c>
      <c r="U308" s="494">
        <v>300</v>
      </c>
      <c r="V308" s="494"/>
      <c r="W308" s="495">
        <v>2400</v>
      </c>
      <c r="X308" s="62"/>
      <c r="Y308" s="63"/>
      <c r="Z308" s="63"/>
      <c r="AA308" s="62"/>
      <c r="AB308" s="63"/>
      <c r="AC308" s="63"/>
      <c r="AD308" s="62"/>
      <c r="AE308" s="63"/>
      <c r="AF308" s="63"/>
      <c r="AG308" s="62"/>
      <c r="AH308" s="63"/>
      <c r="AI308" s="63"/>
      <c r="AJ308" s="62"/>
      <c r="AK308" s="63"/>
      <c r="AL308" s="63"/>
      <c r="AM308" s="62"/>
      <c r="AN308" s="63"/>
      <c r="AO308" s="63"/>
      <c r="AQ308" s="63"/>
      <c r="AR308" s="63"/>
      <c r="AS308" s="62"/>
    </row>
    <row r="309" spans="1:45">
      <c r="A309" s="468"/>
      <c r="B309" s="464" t="s">
        <v>859</v>
      </c>
      <c r="C309" s="464" t="s">
        <v>860</v>
      </c>
      <c r="D309" s="464" t="s">
        <v>96</v>
      </c>
      <c r="E309" s="464">
        <v>0</v>
      </c>
      <c r="F309" s="464" t="s">
        <v>96</v>
      </c>
      <c r="G309" s="464">
        <v>0</v>
      </c>
      <c r="H309" s="509"/>
      <c r="I309" s="496"/>
      <c r="J309" s="496"/>
      <c r="K309" s="497">
        <v>0</v>
      </c>
      <c r="L309" s="496"/>
      <c r="M309" s="496"/>
      <c r="N309" s="496"/>
      <c r="O309" s="497">
        <v>0</v>
      </c>
      <c r="P309" s="496"/>
      <c r="Q309" s="496"/>
      <c r="R309" s="496"/>
      <c r="S309" s="497">
        <v>0</v>
      </c>
      <c r="T309" s="496"/>
      <c r="U309" s="496"/>
      <c r="V309" s="496"/>
      <c r="W309" s="516">
        <v>0</v>
      </c>
    </row>
    <row r="310" spans="1:45">
      <c r="A310" s="468"/>
      <c r="B310" s="472" t="s">
        <v>1183</v>
      </c>
      <c r="C310" s="473"/>
      <c r="D310" s="473"/>
      <c r="E310" s="473"/>
      <c r="F310" s="473"/>
      <c r="G310" s="473"/>
      <c r="H310" s="508"/>
      <c r="I310" s="494"/>
      <c r="J310" s="494"/>
      <c r="K310" s="494">
        <v>0</v>
      </c>
      <c r="L310" s="494"/>
      <c r="M310" s="494"/>
      <c r="N310" s="494"/>
      <c r="O310" s="494">
        <v>0</v>
      </c>
      <c r="P310" s="494"/>
      <c r="Q310" s="494"/>
      <c r="R310" s="494"/>
      <c r="S310" s="494">
        <v>0</v>
      </c>
      <c r="T310" s="494"/>
      <c r="U310" s="494"/>
      <c r="V310" s="494"/>
      <c r="W310" s="495">
        <v>0</v>
      </c>
    </row>
    <row r="311" spans="1:45">
      <c r="A311" s="468"/>
      <c r="B311" s="482" t="s">
        <v>412</v>
      </c>
      <c r="C311" s="464" t="s">
        <v>1120</v>
      </c>
      <c r="D311" s="464" t="s">
        <v>989</v>
      </c>
      <c r="E311" s="464" t="s">
        <v>1121</v>
      </c>
      <c r="F311" s="464" t="s">
        <v>16</v>
      </c>
      <c r="G311" s="464" t="s">
        <v>233</v>
      </c>
      <c r="H311" s="509"/>
      <c r="I311" s="496"/>
      <c r="J311" s="496"/>
      <c r="K311" s="497">
        <v>0</v>
      </c>
      <c r="L311" s="496"/>
      <c r="M311" s="496"/>
      <c r="N311" s="496"/>
      <c r="O311" s="497">
        <v>0</v>
      </c>
      <c r="P311" s="496"/>
      <c r="Q311" s="496"/>
      <c r="R311" s="496"/>
      <c r="S311" s="497">
        <v>0</v>
      </c>
      <c r="T311" s="496"/>
      <c r="U311" s="496"/>
      <c r="V311" s="496"/>
      <c r="W311" s="516">
        <v>0</v>
      </c>
    </row>
    <row r="312" spans="1:45">
      <c r="A312" s="468"/>
      <c r="B312" s="483"/>
      <c r="C312" s="468"/>
      <c r="D312" s="468"/>
      <c r="E312" s="468"/>
      <c r="F312" s="464" t="s">
        <v>886</v>
      </c>
      <c r="G312" s="464" t="s">
        <v>113</v>
      </c>
      <c r="H312" s="509"/>
      <c r="I312" s="496"/>
      <c r="J312" s="496"/>
      <c r="K312" s="497">
        <v>0</v>
      </c>
      <c r="L312" s="496"/>
      <c r="M312" s="496"/>
      <c r="N312" s="496"/>
      <c r="O312" s="497">
        <v>0</v>
      </c>
      <c r="P312" s="496"/>
      <c r="Q312" s="496"/>
      <c r="R312" s="496"/>
      <c r="S312" s="497">
        <v>0</v>
      </c>
      <c r="T312" s="496"/>
      <c r="U312" s="496"/>
      <c r="V312" s="496"/>
      <c r="W312" s="516">
        <v>0</v>
      </c>
    </row>
    <row r="313" spans="1:45">
      <c r="A313" s="468"/>
      <c r="B313" s="483"/>
      <c r="C313" s="468"/>
      <c r="D313" s="468"/>
      <c r="E313" s="468"/>
      <c r="F313" s="464" t="s">
        <v>413</v>
      </c>
      <c r="G313" s="464" t="s">
        <v>234</v>
      </c>
      <c r="H313" s="509"/>
      <c r="I313" s="496"/>
      <c r="J313" s="496"/>
      <c r="K313" s="497">
        <v>0</v>
      </c>
      <c r="L313" s="496"/>
      <c r="M313" s="496"/>
      <c r="N313" s="496"/>
      <c r="O313" s="497">
        <v>0</v>
      </c>
      <c r="P313" s="496"/>
      <c r="Q313" s="496"/>
      <c r="R313" s="496"/>
      <c r="S313" s="497">
        <v>0</v>
      </c>
      <c r="T313" s="496"/>
      <c r="U313" s="496"/>
      <c r="V313" s="496"/>
      <c r="W313" s="516">
        <v>0</v>
      </c>
    </row>
    <row r="314" spans="1:45">
      <c r="A314" s="468"/>
      <c r="B314" s="483"/>
      <c r="C314" s="468"/>
      <c r="D314" s="468"/>
      <c r="E314" s="468"/>
      <c r="F314" s="464" t="s">
        <v>885</v>
      </c>
      <c r="G314" s="464" t="s">
        <v>237</v>
      </c>
      <c r="H314" s="509"/>
      <c r="I314" s="496"/>
      <c r="J314" s="496"/>
      <c r="K314" s="497">
        <v>0</v>
      </c>
      <c r="L314" s="496"/>
      <c r="M314" s="496"/>
      <c r="N314" s="496"/>
      <c r="O314" s="497">
        <v>0</v>
      </c>
      <c r="P314" s="496"/>
      <c r="Q314" s="496"/>
      <c r="R314" s="496"/>
      <c r="S314" s="497">
        <v>0</v>
      </c>
      <c r="T314" s="496"/>
      <c r="U314" s="496"/>
      <c r="V314" s="496"/>
      <c r="W314" s="516">
        <v>0</v>
      </c>
    </row>
    <row r="315" spans="1:45">
      <c r="A315" s="468"/>
      <c r="B315" s="483"/>
      <c r="C315" s="468"/>
      <c r="D315" s="468"/>
      <c r="E315" s="468"/>
      <c r="F315" s="464" t="s">
        <v>414</v>
      </c>
      <c r="G315" s="464" t="s">
        <v>238</v>
      </c>
      <c r="H315" s="509"/>
      <c r="I315" s="496"/>
      <c r="J315" s="496"/>
      <c r="K315" s="497">
        <v>0</v>
      </c>
      <c r="L315" s="496"/>
      <c r="M315" s="496"/>
      <c r="N315" s="496"/>
      <c r="O315" s="497">
        <v>0</v>
      </c>
      <c r="P315" s="496"/>
      <c r="Q315" s="496"/>
      <c r="R315" s="496"/>
      <c r="S315" s="497">
        <v>0</v>
      </c>
      <c r="T315" s="496"/>
      <c r="U315" s="496"/>
      <c r="V315" s="496"/>
      <c r="W315" s="516">
        <v>0</v>
      </c>
    </row>
    <row r="316" spans="1:45">
      <c r="A316" s="468"/>
      <c r="B316" s="483"/>
      <c r="C316" s="468"/>
      <c r="D316" s="468"/>
      <c r="E316" s="468"/>
      <c r="F316" s="464" t="s">
        <v>416</v>
      </c>
      <c r="G316" s="464" t="s">
        <v>235</v>
      </c>
      <c r="H316" s="509"/>
      <c r="I316" s="496"/>
      <c r="J316" s="496"/>
      <c r="K316" s="497">
        <v>0</v>
      </c>
      <c r="L316" s="496"/>
      <c r="M316" s="496"/>
      <c r="N316" s="496"/>
      <c r="O316" s="497">
        <v>0</v>
      </c>
      <c r="P316" s="496"/>
      <c r="Q316" s="496"/>
      <c r="R316" s="496"/>
      <c r="S316" s="497">
        <v>0</v>
      </c>
      <c r="T316" s="496"/>
      <c r="U316" s="496"/>
      <c r="V316" s="496"/>
      <c r="W316" s="516">
        <v>0</v>
      </c>
    </row>
    <row r="317" spans="1:45">
      <c r="A317" s="468"/>
      <c r="B317" s="483"/>
      <c r="C317" s="468"/>
      <c r="D317" s="468"/>
      <c r="E317" s="468"/>
      <c r="F317" s="464" t="s">
        <v>415</v>
      </c>
      <c r="G317" s="464" t="s">
        <v>236</v>
      </c>
      <c r="H317" s="509"/>
      <c r="I317" s="496"/>
      <c r="J317" s="496"/>
      <c r="K317" s="497">
        <v>0</v>
      </c>
      <c r="L317" s="496"/>
      <c r="M317" s="496"/>
      <c r="N317" s="496"/>
      <c r="O317" s="497">
        <v>0</v>
      </c>
      <c r="P317" s="496"/>
      <c r="Q317" s="496"/>
      <c r="R317" s="496"/>
      <c r="S317" s="497">
        <v>0</v>
      </c>
      <c r="T317" s="496"/>
      <c r="U317" s="496"/>
      <c r="V317" s="496"/>
      <c r="W317" s="516">
        <v>0</v>
      </c>
    </row>
    <row r="318" spans="1:45">
      <c r="A318" s="468"/>
      <c r="B318" s="483"/>
      <c r="C318" s="468"/>
      <c r="D318" s="464" t="s">
        <v>961</v>
      </c>
      <c r="E318" s="464" t="s">
        <v>1122</v>
      </c>
      <c r="F318" s="464" t="s">
        <v>16</v>
      </c>
      <c r="G318" s="464" t="s">
        <v>233</v>
      </c>
      <c r="H318" s="509"/>
      <c r="I318" s="496"/>
      <c r="J318" s="496"/>
      <c r="K318" s="497">
        <v>0</v>
      </c>
      <c r="L318" s="496"/>
      <c r="M318" s="496"/>
      <c r="N318" s="496"/>
      <c r="O318" s="497">
        <v>0</v>
      </c>
      <c r="P318" s="496"/>
      <c r="Q318" s="496"/>
      <c r="R318" s="496"/>
      <c r="S318" s="497">
        <v>0</v>
      </c>
      <c r="T318" s="496"/>
      <c r="U318" s="496"/>
      <c r="V318" s="496"/>
      <c r="W318" s="516">
        <v>0</v>
      </c>
      <c r="X318" s="11"/>
      <c r="Y318" s="11"/>
      <c r="Z318" s="6"/>
      <c r="AA318" s="6"/>
      <c r="AB318" s="11"/>
      <c r="AC318" s="6"/>
      <c r="AD318" s="6"/>
      <c r="AE318" s="11"/>
      <c r="AF318" s="6"/>
      <c r="AG318" s="6"/>
      <c r="AH318" s="11"/>
      <c r="AI318" s="6"/>
      <c r="AJ318" s="6"/>
      <c r="AK318" s="11"/>
      <c r="AL318" s="6"/>
      <c r="AM318" s="6"/>
      <c r="AN318" s="11"/>
      <c r="AO318" s="6"/>
      <c r="AP318" s="6"/>
      <c r="AQ318" s="11"/>
    </row>
    <row r="319" spans="1:45">
      <c r="A319" s="468"/>
      <c r="B319" s="483"/>
      <c r="C319" s="468"/>
      <c r="D319" s="468"/>
      <c r="E319" s="468"/>
      <c r="F319" s="464" t="s">
        <v>886</v>
      </c>
      <c r="G319" s="464" t="s">
        <v>113</v>
      </c>
      <c r="H319" s="509"/>
      <c r="I319" s="496"/>
      <c r="J319" s="496"/>
      <c r="K319" s="497">
        <v>0</v>
      </c>
      <c r="L319" s="496"/>
      <c r="M319" s="496"/>
      <c r="N319" s="496"/>
      <c r="O319" s="497">
        <v>0</v>
      </c>
      <c r="P319" s="496"/>
      <c r="Q319" s="496"/>
      <c r="R319" s="496"/>
      <c r="S319" s="497">
        <v>0</v>
      </c>
      <c r="T319" s="496"/>
      <c r="U319" s="496"/>
      <c r="V319" s="496"/>
      <c r="W319" s="516">
        <v>0</v>
      </c>
      <c r="X319" s="11"/>
      <c r="Y319" s="11"/>
      <c r="Z319" s="6"/>
      <c r="AA319" s="6"/>
      <c r="AB319" s="11"/>
      <c r="AC319" s="6"/>
      <c r="AD319" s="6"/>
      <c r="AE319" s="11"/>
      <c r="AF319" s="6"/>
      <c r="AG319" s="6"/>
      <c r="AH319" s="11"/>
      <c r="AI319" s="6"/>
      <c r="AJ319" s="6"/>
      <c r="AK319" s="11"/>
      <c r="AL319" s="6"/>
      <c r="AM319" s="6"/>
      <c r="AN319" s="11"/>
      <c r="AO319" s="6"/>
      <c r="AP319" s="6"/>
      <c r="AQ319" s="11"/>
    </row>
    <row r="320" spans="1:45">
      <c r="A320" s="468"/>
      <c r="B320" s="483"/>
      <c r="C320" s="468"/>
      <c r="D320" s="468"/>
      <c r="E320" s="468"/>
      <c r="F320" s="464" t="s">
        <v>413</v>
      </c>
      <c r="G320" s="464" t="s">
        <v>234</v>
      </c>
      <c r="H320" s="509"/>
      <c r="I320" s="496"/>
      <c r="J320" s="496"/>
      <c r="K320" s="497">
        <v>0</v>
      </c>
      <c r="L320" s="496"/>
      <c r="M320" s="496"/>
      <c r="N320" s="496"/>
      <c r="O320" s="497">
        <v>0</v>
      </c>
      <c r="P320" s="496"/>
      <c r="Q320" s="496"/>
      <c r="R320" s="496"/>
      <c r="S320" s="497">
        <v>0</v>
      </c>
      <c r="T320" s="496"/>
      <c r="U320" s="496"/>
      <c r="V320" s="496"/>
      <c r="W320" s="516">
        <v>0</v>
      </c>
      <c r="X320" s="11"/>
      <c r="Y320" s="36"/>
      <c r="Z320" s="6"/>
      <c r="AA320" s="6"/>
      <c r="AB320" s="11"/>
      <c r="AC320" s="6"/>
      <c r="AD320" s="6"/>
      <c r="AE320" s="11"/>
      <c r="AF320" s="6"/>
      <c r="AG320" s="6"/>
      <c r="AH320" s="11"/>
      <c r="AI320" s="6"/>
      <c r="AJ320" s="6"/>
      <c r="AK320" s="11"/>
      <c r="AL320" s="6"/>
      <c r="AM320" s="6"/>
      <c r="AN320" s="11"/>
      <c r="AO320" s="6"/>
      <c r="AP320" s="6"/>
      <c r="AQ320" s="49"/>
    </row>
    <row r="321" spans="1:43">
      <c r="A321" s="468"/>
      <c r="B321" s="483"/>
      <c r="C321" s="468"/>
      <c r="D321" s="468"/>
      <c r="E321" s="468"/>
      <c r="F321" s="464" t="s">
        <v>885</v>
      </c>
      <c r="G321" s="464" t="s">
        <v>237</v>
      </c>
      <c r="H321" s="509"/>
      <c r="I321" s="496"/>
      <c r="J321" s="496"/>
      <c r="K321" s="497">
        <v>0</v>
      </c>
      <c r="L321" s="496"/>
      <c r="M321" s="496"/>
      <c r="N321" s="496"/>
      <c r="O321" s="497">
        <v>0</v>
      </c>
      <c r="P321" s="496"/>
      <c r="Q321" s="496"/>
      <c r="R321" s="496"/>
      <c r="S321" s="497">
        <v>0</v>
      </c>
      <c r="T321" s="496"/>
      <c r="U321" s="496"/>
      <c r="V321" s="496"/>
      <c r="W321" s="516">
        <v>0</v>
      </c>
      <c r="X321" s="11"/>
      <c r="Y321" s="36"/>
      <c r="Z321" s="6"/>
      <c r="AA321" s="6"/>
      <c r="AB321" s="11"/>
      <c r="AC321" s="6"/>
      <c r="AD321" s="6"/>
      <c r="AE321" s="11"/>
      <c r="AF321" s="6"/>
      <c r="AG321" s="6"/>
      <c r="AH321" s="11"/>
      <c r="AI321" s="6"/>
      <c r="AJ321" s="6"/>
      <c r="AK321" s="11"/>
      <c r="AL321" s="6"/>
      <c r="AM321" s="6"/>
      <c r="AN321" s="11"/>
      <c r="AO321" s="6"/>
      <c r="AP321" s="6"/>
      <c r="AQ321" s="11"/>
    </row>
    <row r="322" spans="1:43">
      <c r="A322" s="468"/>
      <c r="B322" s="483"/>
      <c r="C322" s="468"/>
      <c r="D322" s="468"/>
      <c r="E322" s="468"/>
      <c r="F322" s="464" t="s">
        <v>414</v>
      </c>
      <c r="G322" s="464" t="s">
        <v>238</v>
      </c>
      <c r="H322" s="509"/>
      <c r="I322" s="496"/>
      <c r="J322" s="496"/>
      <c r="K322" s="497">
        <v>0</v>
      </c>
      <c r="L322" s="496"/>
      <c r="M322" s="496"/>
      <c r="N322" s="496"/>
      <c r="O322" s="497">
        <v>0</v>
      </c>
      <c r="P322" s="496"/>
      <c r="Q322" s="496"/>
      <c r="R322" s="496"/>
      <c r="S322" s="497">
        <v>0</v>
      </c>
      <c r="T322" s="496"/>
      <c r="U322" s="496"/>
      <c r="V322" s="496"/>
      <c r="W322" s="516">
        <v>0</v>
      </c>
      <c r="X322" s="11"/>
      <c r="Y322" s="36"/>
      <c r="Z322" s="6"/>
      <c r="AA322" s="6"/>
      <c r="AB322" s="11"/>
      <c r="AC322" s="6"/>
      <c r="AD322" s="6"/>
      <c r="AE322" s="11"/>
      <c r="AF322" s="6"/>
      <c r="AG322" s="6"/>
      <c r="AH322" s="11"/>
      <c r="AI322" s="6"/>
      <c r="AJ322" s="6"/>
      <c r="AK322" s="11"/>
      <c r="AL322" s="6"/>
      <c r="AM322" s="6"/>
      <c r="AN322" s="11"/>
      <c r="AO322" s="6"/>
      <c r="AP322" s="6"/>
      <c r="AQ322" s="11"/>
    </row>
    <row r="323" spans="1:43">
      <c r="A323" s="468"/>
      <c r="B323" s="483"/>
      <c r="C323" s="468"/>
      <c r="D323" s="468"/>
      <c r="E323" s="468"/>
      <c r="F323" s="464" t="s">
        <v>416</v>
      </c>
      <c r="G323" s="464" t="s">
        <v>235</v>
      </c>
      <c r="H323" s="509"/>
      <c r="I323" s="496"/>
      <c r="J323" s="496"/>
      <c r="K323" s="497">
        <v>0</v>
      </c>
      <c r="L323" s="496"/>
      <c r="M323" s="496"/>
      <c r="N323" s="496"/>
      <c r="O323" s="497">
        <v>0</v>
      </c>
      <c r="P323" s="496"/>
      <c r="Q323" s="496"/>
      <c r="R323" s="496"/>
      <c r="S323" s="497">
        <v>0</v>
      </c>
      <c r="T323" s="496"/>
      <c r="U323" s="496"/>
      <c r="V323" s="496"/>
      <c r="W323" s="516">
        <v>0</v>
      </c>
      <c r="X323" s="11"/>
      <c r="Y323" s="36"/>
      <c r="Z323" s="6"/>
      <c r="AA323" s="6"/>
      <c r="AB323" s="11"/>
      <c r="AC323" s="6"/>
      <c r="AD323" s="6"/>
      <c r="AE323" s="11"/>
      <c r="AF323" s="6"/>
      <c r="AG323" s="6"/>
      <c r="AH323" s="11"/>
      <c r="AI323" s="6"/>
      <c r="AJ323" s="6"/>
      <c r="AK323" s="11"/>
      <c r="AL323" s="6"/>
      <c r="AM323" s="6"/>
      <c r="AN323" s="11"/>
      <c r="AO323" s="6"/>
      <c r="AP323" s="6"/>
      <c r="AQ323" s="11"/>
    </row>
    <row r="324" spans="1:43">
      <c r="A324" s="468"/>
      <c r="B324" s="484"/>
      <c r="C324" s="468"/>
      <c r="D324" s="468"/>
      <c r="E324" s="468"/>
      <c r="F324" s="464" t="s">
        <v>415</v>
      </c>
      <c r="G324" s="464" t="s">
        <v>236</v>
      </c>
      <c r="H324" s="509"/>
      <c r="I324" s="496"/>
      <c r="J324" s="496"/>
      <c r="K324" s="497">
        <v>0</v>
      </c>
      <c r="L324" s="496"/>
      <c r="M324" s="496"/>
      <c r="N324" s="496"/>
      <c r="O324" s="497">
        <v>0</v>
      </c>
      <c r="P324" s="496"/>
      <c r="Q324" s="496"/>
      <c r="R324" s="496"/>
      <c r="S324" s="497">
        <v>0</v>
      </c>
      <c r="T324" s="496"/>
      <c r="U324" s="496"/>
      <c r="V324" s="496"/>
      <c r="W324" s="516">
        <v>0</v>
      </c>
      <c r="X324" s="11"/>
      <c r="Y324" s="36"/>
      <c r="Z324" s="6"/>
      <c r="AA324" s="6"/>
      <c r="AB324" s="11"/>
      <c r="AC324" s="6"/>
      <c r="AD324" s="6"/>
      <c r="AE324" s="11"/>
      <c r="AF324" s="6"/>
      <c r="AG324" s="6"/>
      <c r="AH324" s="11"/>
      <c r="AI324" s="6"/>
      <c r="AJ324" s="6"/>
      <c r="AK324" s="11"/>
      <c r="AL324" s="6"/>
      <c r="AM324" s="6"/>
      <c r="AN324" s="11"/>
      <c r="AO324" s="6"/>
      <c r="AP324" s="6"/>
      <c r="AQ324" s="49"/>
    </row>
    <row r="325" spans="1:43">
      <c r="A325" s="468"/>
      <c r="B325" s="485" t="s">
        <v>845</v>
      </c>
      <c r="C325" s="486"/>
      <c r="D325" s="486"/>
      <c r="E325" s="486"/>
      <c r="F325" s="486"/>
      <c r="G325" s="487"/>
      <c r="H325" s="508"/>
      <c r="I325" s="494"/>
      <c r="J325" s="494"/>
      <c r="K325" s="494">
        <v>0</v>
      </c>
      <c r="L325" s="494"/>
      <c r="M325" s="494"/>
      <c r="N325" s="494"/>
      <c r="O325" s="494">
        <v>0</v>
      </c>
      <c r="P325" s="494"/>
      <c r="Q325" s="494"/>
      <c r="R325" s="494"/>
      <c r="S325" s="494">
        <v>0</v>
      </c>
      <c r="T325" s="494"/>
      <c r="U325" s="494"/>
      <c r="V325" s="494"/>
      <c r="W325" s="495">
        <v>0</v>
      </c>
    </row>
    <row r="326" spans="1:43">
      <c r="A326" s="468"/>
      <c r="B326" s="482" t="s">
        <v>37</v>
      </c>
      <c r="C326" s="482" t="s">
        <v>189</v>
      </c>
      <c r="D326" s="482" t="s">
        <v>419</v>
      </c>
      <c r="E326" s="481" t="s">
        <v>190</v>
      </c>
      <c r="F326" s="481" t="s">
        <v>96</v>
      </c>
      <c r="G326" s="481">
        <v>0</v>
      </c>
      <c r="H326" s="509"/>
      <c r="I326" s="496"/>
      <c r="J326" s="496"/>
      <c r="K326" s="497">
        <v>0</v>
      </c>
      <c r="L326" s="496"/>
      <c r="M326" s="496"/>
      <c r="N326" s="496"/>
      <c r="O326" s="497">
        <v>0</v>
      </c>
      <c r="P326" s="496"/>
      <c r="Q326" s="496"/>
      <c r="R326" s="496"/>
      <c r="S326" s="497">
        <v>0</v>
      </c>
      <c r="T326" s="496"/>
      <c r="U326" s="496"/>
      <c r="V326" s="496"/>
      <c r="W326" s="516">
        <v>0</v>
      </c>
    </row>
    <row r="327" spans="1:43">
      <c r="A327" s="468"/>
      <c r="B327" s="483"/>
      <c r="C327" s="483"/>
      <c r="D327" s="489" t="s">
        <v>420</v>
      </c>
      <c r="E327" s="481" t="s">
        <v>777</v>
      </c>
      <c r="F327" s="464" t="s">
        <v>96</v>
      </c>
      <c r="G327" s="481">
        <v>0</v>
      </c>
      <c r="H327" s="509"/>
      <c r="I327" s="496"/>
      <c r="J327" s="496"/>
      <c r="K327" s="497">
        <v>0</v>
      </c>
      <c r="L327" s="496"/>
      <c r="M327" s="496"/>
      <c r="N327" s="496"/>
      <c r="O327" s="497">
        <v>0</v>
      </c>
      <c r="P327" s="496"/>
      <c r="Q327" s="496"/>
      <c r="R327" s="496"/>
      <c r="S327" s="497">
        <v>0</v>
      </c>
      <c r="T327" s="496"/>
      <c r="U327" s="496"/>
      <c r="V327" s="496"/>
      <c r="W327" s="516">
        <v>0</v>
      </c>
    </row>
    <row r="328" spans="1:43">
      <c r="A328" s="468"/>
      <c r="B328" s="483"/>
      <c r="C328" s="483"/>
      <c r="D328" s="489" t="s">
        <v>422</v>
      </c>
      <c r="E328" s="481" t="s">
        <v>191</v>
      </c>
      <c r="F328" s="464" t="s">
        <v>96</v>
      </c>
      <c r="G328" s="481">
        <v>0</v>
      </c>
      <c r="H328" s="509"/>
      <c r="I328" s="496"/>
      <c r="J328" s="496"/>
      <c r="K328" s="497">
        <v>0</v>
      </c>
      <c r="L328" s="496"/>
      <c r="M328" s="496"/>
      <c r="N328" s="496"/>
      <c r="O328" s="497">
        <v>0</v>
      </c>
      <c r="P328" s="496"/>
      <c r="Q328" s="496"/>
      <c r="R328" s="496"/>
      <c r="S328" s="497">
        <v>0</v>
      </c>
      <c r="T328" s="496">
        <v>1000</v>
      </c>
      <c r="U328" s="496"/>
      <c r="V328" s="496"/>
      <c r="W328" s="516">
        <v>1000</v>
      </c>
    </row>
    <row r="329" spans="1:43">
      <c r="A329" s="468"/>
      <c r="B329" s="483"/>
      <c r="C329" s="483"/>
      <c r="D329" s="489" t="s">
        <v>424</v>
      </c>
      <c r="E329" s="481" t="s">
        <v>193</v>
      </c>
      <c r="F329" s="464" t="s">
        <v>96</v>
      </c>
      <c r="G329" s="481">
        <v>0</v>
      </c>
      <c r="H329" s="509"/>
      <c r="I329" s="496">
        <v>20000</v>
      </c>
      <c r="J329" s="496"/>
      <c r="K329" s="497">
        <v>20000</v>
      </c>
      <c r="L329" s="496"/>
      <c r="M329" s="496">
        <v>20000</v>
      </c>
      <c r="N329" s="496"/>
      <c r="O329" s="497">
        <v>40000</v>
      </c>
      <c r="P329" s="496"/>
      <c r="Q329" s="496">
        <v>20000</v>
      </c>
      <c r="R329" s="496"/>
      <c r="S329" s="497">
        <v>60000</v>
      </c>
      <c r="T329" s="496"/>
      <c r="U329" s="496">
        <v>20000</v>
      </c>
      <c r="V329" s="496"/>
      <c r="W329" s="516">
        <v>80000</v>
      </c>
    </row>
    <row r="330" spans="1:43">
      <c r="A330" s="468"/>
      <c r="B330" s="483"/>
      <c r="C330" s="483"/>
      <c r="D330" s="489" t="s">
        <v>378</v>
      </c>
      <c r="E330" s="481" t="s">
        <v>113</v>
      </c>
      <c r="F330" s="464" t="s">
        <v>96</v>
      </c>
      <c r="G330" s="481">
        <v>0</v>
      </c>
      <c r="H330" s="509"/>
      <c r="I330" s="496"/>
      <c r="J330" s="496"/>
      <c r="K330" s="497">
        <v>0</v>
      </c>
      <c r="L330" s="496"/>
      <c r="M330" s="496"/>
      <c r="N330" s="496"/>
      <c r="O330" s="497">
        <v>0</v>
      </c>
      <c r="P330" s="496"/>
      <c r="Q330" s="496"/>
      <c r="R330" s="496"/>
      <c r="S330" s="497">
        <v>0</v>
      </c>
      <c r="T330" s="496"/>
      <c r="U330" s="496"/>
      <c r="V330" s="496"/>
      <c r="W330" s="516">
        <v>0</v>
      </c>
    </row>
    <row r="331" spans="1:43">
      <c r="A331" s="468"/>
      <c r="B331" s="483"/>
      <c r="C331" s="483"/>
      <c r="D331" s="489" t="s">
        <v>423</v>
      </c>
      <c r="E331" s="481" t="s">
        <v>195</v>
      </c>
      <c r="F331" s="464" t="s">
        <v>96</v>
      </c>
      <c r="G331" s="481">
        <v>0</v>
      </c>
      <c r="H331" s="509"/>
      <c r="I331" s="496"/>
      <c r="J331" s="496"/>
      <c r="K331" s="497">
        <v>0</v>
      </c>
      <c r="L331" s="496"/>
      <c r="M331" s="496"/>
      <c r="N331" s="496"/>
      <c r="O331" s="497">
        <v>0</v>
      </c>
      <c r="P331" s="496"/>
      <c r="Q331" s="496"/>
      <c r="R331" s="496"/>
      <c r="S331" s="497">
        <v>0</v>
      </c>
      <c r="T331" s="496"/>
      <c r="U331" s="496"/>
      <c r="V331" s="496"/>
      <c r="W331" s="516">
        <v>0</v>
      </c>
    </row>
    <row r="332" spans="1:43">
      <c r="A332" s="468"/>
      <c r="B332" s="483"/>
      <c r="C332" s="483"/>
      <c r="D332" s="489" t="s">
        <v>415</v>
      </c>
      <c r="E332" s="481" t="s">
        <v>581</v>
      </c>
      <c r="F332" s="464" t="s">
        <v>96</v>
      </c>
      <c r="G332" s="481">
        <v>0</v>
      </c>
      <c r="H332" s="509"/>
      <c r="I332" s="496"/>
      <c r="J332" s="496"/>
      <c r="K332" s="497">
        <v>0</v>
      </c>
      <c r="L332" s="496"/>
      <c r="M332" s="496"/>
      <c r="N332" s="496"/>
      <c r="O332" s="497">
        <v>0</v>
      </c>
      <c r="P332" s="496"/>
      <c r="Q332" s="496"/>
      <c r="R332" s="496"/>
      <c r="S332" s="497">
        <v>0</v>
      </c>
      <c r="T332" s="496"/>
      <c r="U332" s="496"/>
      <c r="V332" s="496"/>
      <c r="W332" s="516">
        <v>0</v>
      </c>
    </row>
    <row r="333" spans="1:43">
      <c r="A333" s="468"/>
      <c r="B333" s="483"/>
      <c r="C333" s="483"/>
      <c r="D333" s="489" t="s">
        <v>421</v>
      </c>
      <c r="E333" s="481" t="s">
        <v>192</v>
      </c>
      <c r="F333" s="464" t="s">
        <v>96</v>
      </c>
      <c r="G333" s="481">
        <v>0</v>
      </c>
      <c r="H333" s="509"/>
      <c r="I333" s="496"/>
      <c r="J333" s="496"/>
      <c r="K333" s="497">
        <v>0</v>
      </c>
      <c r="L333" s="496"/>
      <c r="M333" s="496"/>
      <c r="N333" s="496"/>
      <c r="O333" s="497">
        <v>0</v>
      </c>
      <c r="P333" s="496"/>
      <c r="Q333" s="496"/>
      <c r="R333" s="496"/>
      <c r="S333" s="497">
        <v>0</v>
      </c>
      <c r="T333" s="496"/>
      <c r="U333" s="496"/>
      <c r="V333" s="496"/>
      <c r="W333" s="516">
        <v>0</v>
      </c>
    </row>
    <row r="334" spans="1:43">
      <c r="A334" s="468"/>
      <c r="B334" s="484"/>
      <c r="C334" s="484"/>
      <c r="D334" s="490" t="s">
        <v>425</v>
      </c>
      <c r="E334" s="481" t="s">
        <v>194</v>
      </c>
      <c r="F334" s="464" t="s">
        <v>96</v>
      </c>
      <c r="G334" s="481">
        <v>0</v>
      </c>
      <c r="H334" s="509"/>
      <c r="I334" s="496"/>
      <c r="J334" s="496"/>
      <c r="K334" s="497">
        <v>0</v>
      </c>
      <c r="L334" s="496"/>
      <c r="M334" s="496"/>
      <c r="N334" s="496"/>
      <c r="O334" s="497">
        <v>0</v>
      </c>
      <c r="P334" s="496"/>
      <c r="Q334" s="496"/>
      <c r="R334" s="496"/>
      <c r="S334" s="497">
        <v>0</v>
      </c>
      <c r="T334" s="496"/>
      <c r="U334" s="496"/>
      <c r="V334" s="496"/>
      <c r="W334" s="516">
        <v>0</v>
      </c>
    </row>
    <row r="335" spans="1:43">
      <c r="A335" s="468"/>
      <c r="B335" s="485" t="s">
        <v>824</v>
      </c>
      <c r="C335" s="486"/>
      <c r="D335" s="486"/>
      <c r="E335" s="486"/>
      <c r="F335" s="486"/>
      <c r="G335" s="487"/>
      <c r="H335" s="508"/>
      <c r="I335" s="494">
        <v>20000</v>
      </c>
      <c r="J335" s="494"/>
      <c r="K335" s="494">
        <v>20000</v>
      </c>
      <c r="L335" s="494"/>
      <c r="M335" s="494">
        <v>20000</v>
      </c>
      <c r="N335" s="494"/>
      <c r="O335" s="494">
        <v>40000</v>
      </c>
      <c r="P335" s="494"/>
      <c r="Q335" s="494">
        <v>20000</v>
      </c>
      <c r="R335" s="494"/>
      <c r="S335" s="494">
        <v>60000</v>
      </c>
      <c r="T335" s="494">
        <v>1000</v>
      </c>
      <c r="U335" s="494">
        <v>20000</v>
      </c>
      <c r="V335" s="494"/>
      <c r="W335" s="495">
        <v>81000</v>
      </c>
    </row>
    <row r="336" spans="1:43">
      <c r="A336" s="468"/>
      <c r="B336" s="482" t="s">
        <v>38</v>
      </c>
      <c r="C336" s="482" t="s">
        <v>277</v>
      </c>
      <c r="D336" s="482" t="s">
        <v>39</v>
      </c>
      <c r="E336" s="481" t="s">
        <v>196</v>
      </c>
      <c r="F336" s="481" t="s">
        <v>96</v>
      </c>
      <c r="G336" s="481">
        <v>0</v>
      </c>
      <c r="H336" s="509"/>
      <c r="I336" s="496"/>
      <c r="J336" s="496"/>
      <c r="K336" s="497">
        <v>0</v>
      </c>
      <c r="L336" s="496"/>
      <c r="M336" s="496"/>
      <c r="N336" s="496"/>
      <c r="O336" s="497">
        <v>0</v>
      </c>
      <c r="P336" s="496"/>
      <c r="Q336" s="496"/>
      <c r="R336" s="496"/>
      <c r="S336" s="497">
        <v>0</v>
      </c>
      <c r="T336" s="496"/>
      <c r="U336" s="496"/>
      <c r="V336" s="496"/>
      <c r="W336" s="516">
        <v>0</v>
      </c>
    </row>
    <row r="337" spans="1:23">
      <c r="A337" s="468"/>
      <c r="B337" s="483"/>
      <c r="C337" s="483"/>
      <c r="D337" s="489" t="s">
        <v>41</v>
      </c>
      <c r="E337" s="481" t="s">
        <v>113</v>
      </c>
      <c r="F337" s="464" t="s">
        <v>96</v>
      </c>
      <c r="G337" s="481">
        <v>0</v>
      </c>
      <c r="H337" s="509"/>
      <c r="I337" s="496"/>
      <c r="J337" s="496"/>
      <c r="K337" s="497">
        <v>0</v>
      </c>
      <c r="L337" s="496"/>
      <c r="M337" s="496"/>
      <c r="N337" s="496"/>
      <c r="O337" s="497">
        <v>0</v>
      </c>
      <c r="P337" s="496"/>
      <c r="Q337" s="496"/>
      <c r="R337" s="496"/>
      <c r="S337" s="497">
        <v>0</v>
      </c>
      <c r="T337" s="496"/>
      <c r="U337" s="496"/>
      <c r="V337" s="496"/>
      <c r="W337" s="516">
        <v>0</v>
      </c>
    </row>
    <row r="338" spans="1:23">
      <c r="A338" s="468"/>
      <c r="B338" s="483"/>
      <c r="C338" s="483"/>
      <c r="D338" s="489" t="s">
        <v>40</v>
      </c>
      <c r="E338" s="481" t="s">
        <v>198</v>
      </c>
      <c r="F338" s="464" t="s">
        <v>96</v>
      </c>
      <c r="G338" s="481">
        <v>0</v>
      </c>
      <c r="H338" s="509"/>
      <c r="I338" s="496"/>
      <c r="J338" s="496"/>
      <c r="K338" s="497">
        <v>0</v>
      </c>
      <c r="L338" s="496"/>
      <c r="M338" s="496"/>
      <c r="N338" s="496"/>
      <c r="O338" s="497">
        <v>0</v>
      </c>
      <c r="P338" s="496"/>
      <c r="Q338" s="496"/>
      <c r="R338" s="496"/>
      <c r="S338" s="497">
        <v>0</v>
      </c>
      <c r="T338" s="496"/>
      <c r="U338" s="496"/>
      <c r="V338" s="496"/>
      <c r="W338" s="516">
        <v>0</v>
      </c>
    </row>
    <row r="339" spans="1:23">
      <c r="A339" s="468"/>
      <c r="B339" s="484"/>
      <c r="C339" s="484"/>
      <c r="D339" s="490" t="s">
        <v>426</v>
      </c>
      <c r="E339" s="481" t="s">
        <v>199</v>
      </c>
      <c r="F339" s="464" t="s">
        <v>96</v>
      </c>
      <c r="G339" s="481">
        <v>0</v>
      </c>
      <c r="H339" s="509"/>
      <c r="I339" s="496"/>
      <c r="J339" s="496"/>
      <c r="K339" s="497">
        <v>0</v>
      </c>
      <c r="L339" s="496"/>
      <c r="M339" s="496"/>
      <c r="N339" s="496"/>
      <c r="O339" s="497">
        <v>0</v>
      </c>
      <c r="P339" s="496"/>
      <c r="Q339" s="496"/>
      <c r="R339" s="496"/>
      <c r="S339" s="497">
        <v>0</v>
      </c>
      <c r="T339" s="496"/>
      <c r="U339" s="496"/>
      <c r="V339" s="496"/>
      <c r="W339" s="516">
        <v>0</v>
      </c>
    </row>
    <row r="340" spans="1:23">
      <c r="A340" s="468"/>
      <c r="B340" s="485" t="s">
        <v>825</v>
      </c>
      <c r="C340" s="486"/>
      <c r="D340" s="486"/>
      <c r="E340" s="486"/>
      <c r="F340" s="486"/>
      <c r="G340" s="487"/>
      <c r="H340" s="508"/>
      <c r="I340" s="494"/>
      <c r="J340" s="494"/>
      <c r="K340" s="494">
        <v>0</v>
      </c>
      <c r="L340" s="494"/>
      <c r="M340" s="494"/>
      <c r="N340" s="494"/>
      <c r="O340" s="494">
        <v>0</v>
      </c>
      <c r="P340" s="494"/>
      <c r="Q340" s="494"/>
      <c r="R340" s="494"/>
      <c r="S340" s="494">
        <v>0</v>
      </c>
      <c r="T340" s="494"/>
      <c r="U340" s="494"/>
      <c r="V340" s="494"/>
      <c r="W340" s="495">
        <v>0</v>
      </c>
    </row>
    <row r="341" spans="1:23">
      <c r="A341" s="468"/>
      <c r="B341" s="464" t="s">
        <v>1089</v>
      </c>
      <c r="C341" s="464" t="s">
        <v>1092</v>
      </c>
      <c r="D341" s="464" t="s">
        <v>96</v>
      </c>
      <c r="E341" s="464">
        <v>0</v>
      </c>
      <c r="F341" s="464" t="s">
        <v>96</v>
      </c>
      <c r="G341" s="464">
        <v>0</v>
      </c>
      <c r="H341" s="509"/>
      <c r="I341" s="496"/>
      <c r="J341" s="496"/>
      <c r="K341" s="497">
        <v>0</v>
      </c>
      <c r="L341" s="496"/>
      <c r="M341" s="496"/>
      <c r="N341" s="496"/>
      <c r="O341" s="497">
        <v>0</v>
      </c>
      <c r="P341" s="496"/>
      <c r="Q341" s="496"/>
      <c r="R341" s="496"/>
      <c r="S341" s="497">
        <v>0</v>
      </c>
      <c r="T341" s="496"/>
      <c r="U341" s="496"/>
      <c r="V341" s="496"/>
      <c r="W341" s="516">
        <v>0</v>
      </c>
    </row>
    <row r="342" spans="1:23">
      <c r="A342" s="468"/>
      <c r="B342" s="472" t="s">
        <v>1178</v>
      </c>
      <c r="C342" s="473"/>
      <c r="D342" s="473"/>
      <c r="E342" s="473"/>
      <c r="F342" s="473"/>
      <c r="G342" s="473"/>
      <c r="H342" s="508"/>
      <c r="I342" s="494"/>
      <c r="J342" s="494"/>
      <c r="K342" s="494">
        <v>0</v>
      </c>
      <c r="L342" s="494"/>
      <c r="M342" s="494"/>
      <c r="N342" s="494"/>
      <c r="O342" s="494">
        <v>0</v>
      </c>
      <c r="P342" s="494"/>
      <c r="Q342" s="494"/>
      <c r="R342" s="494"/>
      <c r="S342" s="494">
        <v>0</v>
      </c>
      <c r="T342" s="494"/>
      <c r="U342" s="494"/>
      <c r="V342" s="494"/>
      <c r="W342" s="495">
        <v>0</v>
      </c>
    </row>
    <row r="343" spans="1:23">
      <c r="A343" s="468"/>
      <c r="B343" s="464" t="s">
        <v>43</v>
      </c>
      <c r="C343" s="464" t="s">
        <v>200</v>
      </c>
      <c r="D343" s="464" t="s">
        <v>634</v>
      </c>
      <c r="E343" s="464" t="s">
        <v>203</v>
      </c>
      <c r="F343" s="464" t="s">
        <v>96</v>
      </c>
      <c r="G343" s="464">
        <v>0</v>
      </c>
      <c r="H343" s="509"/>
      <c r="I343" s="496"/>
      <c r="J343" s="496"/>
      <c r="K343" s="497">
        <v>0</v>
      </c>
      <c r="L343" s="496"/>
      <c r="M343" s="496"/>
      <c r="N343" s="496"/>
      <c r="O343" s="497">
        <v>0</v>
      </c>
      <c r="P343" s="496"/>
      <c r="Q343" s="496"/>
      <c r="R343" s="496"/>
      <c r="S343" s="497">
        <v>0</v>
      </c>
      <c r="T343" s="496"/>
      <c r="U343" s="496"/>
      <c r="V343" s="496"/>
      <c r="W343" s="516">
        <v>0</v>
      </c>
    </row>
    <row r="344" spans="1:23">
      <c r="A344" s="468"/>
      <c r="B344" s="468"/>
      <c r="C344" s="468"/>
      <c r="D344" s="464" t="s">
        <v>599</v>
      </c>
      <c r="E344" s="464" t="s">
        <v>201</v>
      </c>
      <c r="F344" s="464" t="s">
        <v>96</v>
      </c>
      <c r="G344" s="464">
        <v>0</v>
      </c>
      <c r="H344" s="509"/>
      <c r="I344" s="496"/>
      <c r="J344" s="496"/>
      <c r="K344" s="497">
        <v>0</v>
      </c>
      <c r="L344" s="496"/>
      <c r="M344" s="496"/>
      <c r="N344" s="496"/>
      <c r="O344" s="497">
        <v>0</v>
      </c>
      <c r="P344" s="496"/>
      <c r="Q344" s="496"/>
      <c r="R344" s="496"/>
      <c r="S344" s="497">
        <v>0</v>
      </c>
      <c r="T344" s="496"/>
      <c r="U344" s="496"/>
      <c r="V344" s="496"/>
      <c r="W344" s="516">
        <v>0</v>
      </c>
    </row>
    <row r="345" spans="1:23">
      <c r="A345" s="468"/>
      <c r="B345" s="468"/>
      <c r="C345" s="468"/>
      <c r="D345" s="464" t="s">
        <v>700</v>
      </c>
      <c r="E345" s="464" t="s">
        <v>724</v>
      </c>
      <c r="F345" s="464" t="s">
        <v>96</v>
      </c>
      <c r="G345" s="464">
        <v>0</v>
      </c>
      <c r="H345" s="509"/>
      <c r="I345" s="496"/>
      <c r="J345" s="496"/>
      <c r="K345" s="497">
        <v>0</v>
      </c>
      <c r="L345" s="496"/>
      <c r="M345" s="496"/>
      <c r="N345" s="496"/>
      <c r="O345" s="497">
        <v>0</v>
      </c>
      <c r="P345" s="496"/>
      <c r="Q345" s="496"/>
      <c r="R345" s="496"/>
      <c r="S345" s="497">
        <v>0</v>
      </c>
      <c r="T345" s="496"/>
      <c r="U345" s="496"/>
      <c r="V345" s="496"/>
      <c r="W345" s="516">
        <v>0</v>
      </c>
    </row>
    <row r="346" spans="1:23">
      <c r="A346" s="468"/>
      <c r="B346" s="468"/>
      <c r="C346" s="468"/>
      <c r="D346" s="464" t="s">
        <v>975</v>
      </c>
      <c r="E346" s="464" t="s">
        <v>1012</v>
      </c>
      <c r="F346" s="464" t="s">
        <v>96</v>
      </c>
      <c r="G346" s="464">
        <v>0</v>
      </c>
      <c r="H346" s="509"/>
      <c r="I346" s="496"/>
      <c r="J346" s="496"/>
      <c r="K346" s="497">
        <v>0</v>
      </c>
      <c r="L346" s="496"/>
      <c r="M346" s="496"/>
      <c r="N346" s="496"/>
      <c r="O346" s="497">
        <v>0</v>
      </c>
      <c r="P346" s="496"/>
      <c r="Q346" s="496"/>
      <c r="R346" s="496"/>
      <c r="S346" s="497">
        <v>0</v>
      </c>
      <c r="T346" s="496"/>
      <c r="U346" s="496"/>
      <c r="V346" s="496"/>
      <c r="W346" s="516">
        <v>0</v>
      </c>
    </row>
    <row r="347" spans="1:23">
      <c r="A347" s="468"/>
      <c r="B347" s="468"/>
      <c r="C347" s="468"/>
      <c r="D347" s="464" t="s">
        <v>977</v>
      </c>
      <c r="E347" s="464" t="s">
        <v>1013</v>
      </c>
      <c r="F347" s="464" t="s">
        <v>96</v>
      </c>
      <c r="G347" s="464">
        <v>0</v>
      </c>
      <c r="H347" s="509"/>
      <c r="I347" s="496"/>
      <c r="J347" s="496"/>
      <c r="K347" s="497">
        <v>0</v>
      </c>
      <c r="L347" s="496"/>
      <c r="M347" s="496"/>
      <c r="N347" s="496"/>
      <c r="O347" s="497">
        <v>0</v>
      </c>
      <c r="P347" s="496"/>
      <c r="Q347" s="496"/>
      <c r="R347" s="496"/>
      <c r="S347" s="497">
        <v>0</v>
      </c>
      <c r="T347" s="496"/>
      <c r="U347" s="496"/>
      <c r="V347" s="496"/>
      <c r="W347" s="516">
        <v>0</v>
      </c>
    </row>
    <row r="348" spans="1:23">
      <c r="A348" s="468"/>
      <c r="B348" s="468"/>
      <c r="C348" s="468"/>
      <c r="D348" s="464" t="s">
        <v>600</v>
      </c>
      <c r="E348" s="464" t="s">
        <v>279</v>
      </c>
      <c r="F348" s="464" t="s">
        <v>96</v>
      </c>
      <c r="G348" s="464">
        <v>0</v>
      </c>
      <c r="H348" s="509"/>
      <c r="I348" s="496"/>
      <c r="J348" s="496"/>
      <c r="K348" s="497">
        <v>0</v>
      </c>
      <c r="L348" s="496"/>
      <c r="M348" s="496"/>
      <c r="N348" s="496"/>
      <c r="O348" s="497">
        <v>0</v>
      </c>
      <c r="P348" s="496"/>
      <c r="Q348" s="496"/>
      <c r="R348" s="496"/>
      <c r="S348" s="497">
        <v>0</v>
      </c>
      <c r="T348" s="496"/>
      <c r="U348" s="496"/>
      <c r="V348" s="496"/>
      <c r="W348" s="516">
        <v>0</v>
      </c>
    </row>
    <row r="349" spans="1:23">
      <c r="A349" s="468"/>
      <c r="B349" s="468"/>
      <c r="C349" s="468"/>
      <c r="D349" s="464" t="s">
        <v>761</v>
      </c>
      <c r="E349" s="464" t="s">
        <v>202</v>
      </c>
      <c r="F349" s="464" t="s">
        <v>96</v>
      </c>
      <c r="G349" s="464">
        <v>0</v>
      </c>
      <c r="H349" s="509"/>
      <c r="I349" s="496"/>
      <c r="J349" s="496"/>
      <c r="K349" s="497">
        <v>0</v>
      </c>
      <c r="L349" s="496"/>
      <c r="M349" s="496"/>
      <c r="N349" s="496"/>
      <c r="O349" s="497">
        <v>0</v>
      </c>
      <c r="P349" s="496"/>
      <c r="Q349" s="496"/>
      <c r="R349" s="496"/>
      <c r="S349" s="497">
        <v>0</v>
      </c>
      <c r="T349" s="496"/>
      <c r="U349" s="496"/>
      <c r="V349" s="496"/>
      <c r="W349" s="516">
        <v>0</v>
      </c>
    </row>
    <row r="350" spans="1:23">
      <c r="A350" s="468"/>
      <c r="B350" s="472" t="s">
        <v>830</v>
      </c>
      <c r="C350" s="473"/>
      <c r="D350" s="473"/>
      <c r="E350" s="473"/>
      <c r="F350" s="473"/>
      <c r="G350" s="473"/>
      <c r="H350" s="508"/>
      <c r="I350" s="494"/>
      <c r="J350" s="494"/>
      <c r="K350" s="494">
        <v>0</v>
      </c>
      <c r="L350" s="494"/>
      <c r="M350" s="494"/>
      <c r="N350" s="494"/>
      <c r="O350" s="494">
        <v>0</v>
      </c>
      <c r="P350" s="494"/>
      <c r="Q350" s="494"/>
      <c r="R350" s="494"/>
      <c r="S350" s="494">
        <v>0</v>
      </c>
      <c r="T350" s="494"/>
      <c r="U350" s="494"/>
      <c r="V350" s="494"/>
      <c r="W350" s="495">
        <v>0</v>
      </c>
    </row>
    <row r="351" spans="1:23">
      <c r="A351" s="468"/>
      <c r="B351" s="482" t="s">
        <v>53</v>
      </c>
      <c r="C351" s="482" t="s">
        <v>204</v>
      </c>
      <c r="D351" s="482" t="s">
        <v>630</v>
      </c>
      <c r="E351" s="481" t="s">
        <v>123</v>
      </c>
      <c r="F351" s="481" t="s">
        <v>96</v>
      </c>
      <c r="G351" s="481">
        <v>0</v>
      </c>
      <c r="H351" s="509"/>
      <c r="I351" s="496"/>
      <c r="J351" s="496"/>
      <c r="K351" s="497">
        <v>0</v>
      </c>
      <c r="L351" s="496"/>
      <c r="M351" s="496"/>
      <c r="N351" s="496"/>
      <c r="O351" s="497">
        <v>0</v>
      </c>
      <c r="P351" s="496"/>
      <c r="Q351" s="496"/>
      <c r="R351" s="496"/>
      <c r="S351" s="497">
        <v>0</v>
      </c>
      <c r="T351" s="496"/>
      <c r="U351" s="496"/>
      <c r="V351" s="496"/>
      <c r="W351" s="516">
        <v>0</v>
      </c>
    </row>
    <row r="352" spans="1:23">
      <c r="A352" s="468"/>
      <c r="B352" s="483"/>
      <c r="C352" s="483"/>
      <c r="D352" s="489" t="s">
        <v>70</v>
      </c>
      <c r="E352" s="481" t="s">
        <v>120</v>
      </c>
      <c r="F352" s="464" t="s">
        <v>96</v>
      </c>
      <c r="G352" s="481">
        <v>0</v>
      </c>
      <c r="H352" s="509"/>
      <c r="I352" s="496"/>
      <c r="J352" s="496"/>
      <c r="K352" s="497">
        <v>0</v>
      </c>
      <c r="L352" s="496"/>
      <c r="M352" s="496"/>
      <c r="N352" s="496"/>
      <c r="O352" s="497">
        <v>0</v>
      </c>
      <c r="P352" s="496"/>
      <c r="Q352" s="496"/>
      <c r="R352" s="496"/>
      <c r="S352" s="497">
        <v>0</v>
      </c>
      <c r="T352" s="496"/>
      <c r="U352" s="496"/>
      <c r="V352" s="496"/>
      <c r="W352" s="516">
        <v>0</v>
      </c>
    </row>
    <row r="353" spans="1:23">
      <c r="A353" s="468"/>
      <c r="B353" s="483"/>
      <c r="C353" s="483"/>
      <c r="D353" s="490" t="s">
        <v>714</v>
      </c>
      <c r="E353" s="481" t="s">
        <v>726</v>
      </c>
      <c r="F353" s="464" t="s">
        <v>96</v>
      </c>
      <c r="G353" s="481">
        <v>0</v>
      </c>
      <c r="H353" s="509"/>
      <c r="I353" s="496"/>
      <c r="J353" s="496"/>
      <c r="K353" s="497">
        <v>0</v>
      </c>
      <c r="L353" s="496"/>
      <c r="M353" s="496"/>
      <c r="N353" s="496"/>
      <c r="O353" s="497">
        <v>0</v>
      </c>
      <c r="P353" s="496"/>
      <c r="Q353" s="496"/>
      <c r="R353" s="496"/>
      <c r="S353" s="497">
        <v>0</v>
      </c>
      <c r="T353" s="496"/>
      <c r="U353" s="496"/>
      <c r="V353" s="496"/>
      <c r="W353" s="516">
        <v>0</v>
      </c>
    </row>
    <row r="354" spans="1:23">
      <c r="A354" s="468"/>
      <c r="B354" s="483"/>
      <c r="C354" s="483"/>
      <c r="D354" s="464" t="s">
        <v>957</v>
      </c>
      <c r="E354" s="464" t="s">
        <v>1015</v>
      </c>
      <c r="F354" s="464" t="s">
        <v>96</v>
      </c>
      <c r="G354" s="464">
        <v>0</v>
      </c>
      <c r="H354" s="509"/>
      <c r="I354" s="496"/>
      <c r="J354" s="496"/>
      <c r="K354" s="497">
        <v>0</v>
      </c>
      <c r="L354" s="496"/>
      <c r="M354" s="496"/>
      <c r="N354" s="496"/>
      <c r="O354" s="497">
        <v>0</v>
      </c>
      <c r="P354" s="496"/>
      <c r="Q354" s="496"/>
      <c r="R354" s="496"/>
      <c r="S354" s="497">
        <v>0</v>
      </c>
      <c r="T354" s="496"/>
      <c r="U354" s="496"/>
      <c r="V354" s="496"/>
      <c r="W354" s="516">
        <v>0</v>
      </c>
    </row>
    <row r="355" spans="1:23">
      <c r="A355" s="468"/>
      <c r="B355" s="483"/>
      <c r="C355" s="483"/>
      <c r="D355" s="464" t="s">
        <v>958</v>
      </c>
      <c r="E355" s="464" t="s">
        <v>1016</v>
      </c>
      <c r="F355" s="464" t="s">
        <v>96</v>
      </c>
      <c r="G355" s="464">
        <v>0</v>
      </c>
      <c r="H355" s="509"/>
      <c r="I355" s="496"/>
      <c r="J355" s="496"/>
      <c r="K355" s="497">
        <v>0</v>
      </c>
      <c r="L355" s="496"/>
      <c r="M355" s="496"/>
      <c r="N355" s="496"/>
      <c r="O355" s="497">
        <v>0</v>
      </c>
      <c r="P355" s="496"/>
      <c r="Q355" s="496"/>
      <c r="R355" s="496"/>
      <c r="S355" s="497">
        <v>0</v>
      </c>
      <c r="T355" s="496"/>
      <c r="U355" s="496"/>
      <c r="V355" s="496"/>
      <c r="W355" s="516">
        <v>0</v>
      </c>
    </row>
    <row r="356" spans="1:23">
      <c r="A356" s="468"/>
      <c r="B356" s="483"/>
      <c r="C356" s="483"/>
      <c r="D356" s="482" t="s">
        <v>83</v>
      </c>
      <c r="E356" s="481" t="s">
        <v>121</v>
      </c>
      <c r="F356" s="464" t="s">
        <v>96</v>
      </c>
      <c r="G356" s="481">
        <v>0</v>
      </c>
      <c r="H356" s="509"/>
      <c r="I356" s="496"/>
      <c r="J356" s="496"/>
      <c r="K356" s="497">
        <v>0</v>
      </c>
      <c r="L356" s="496"/>
      <c r="M356" s="496"/>
      <c r="N356" s="496"/>
      <c r="O356" s="497">
        <v>0</v>
      </c>
      <c r="P356" s="496"/>
      <c r="Q356" s="496"/>
      <c r="R356" s="496"/>
      <c r="S356" s="497">
        <v>0</v>
      </c>
      <c r="T356" s="496"/>
      <c r="U356" s="496"/>
      <c r="V356" s="496"/>
      <c r="W356" s="516">
        <v>0</v>
      </c>
    </row>
    <row r="357" spans="1:23">
      <c r="A357" s="468"/>
      <c r="B357" s="483"/>
      <c r="C357" s="483"/>
      <c r="D357" s="490" t="s">
        <v>662</v>
      </c>
      <c r="E357" s="481" t="s">
        <v>122</v>
      </c>
      <c r="F357" s="464" t="s">
        <v>96</v>
      </c>
      <c r="G357" s="481">
        <v>0</v>
      </c>
      <c r="H357" s="509"/>
      <c r="I357" s="496"/>
      <c r="J357" s="496"/>
      <c r="K357" s="497">
        <v>0</v>
      </c>
      <c r="L357" s="496"/>
      <c r="M357" s="496"/>
      <c r="N357" s="496"/>
      <c r="O357" s="497">
        <v>0</v>
      </c>
      <c r="P357" s="496"/>
      <c r="Q357" s="496"/>
      <c r="R357" s="496"/>
      <c r="S357" s="497">
        <v>0</v>
      </c>
      <c r="T357" s="496"/>
      <c r="U357" s="496"/>
      <c r="V357" s="496"/>
      <c r="W357" s="516">
        <v>0</v>
      </c>
    </row>
    <row r="358" spans="1:23">
      <c r="A358" s="468"/>
      <c r="B358" s="483"/>
      <c r="C358" s="483"/>
      <c r="D358" s="464" t="s">
        <v>1014</v>
      </c>
      <c r="E358" s="464" t="s">
        <v>1036</v>
      </c>
      <c r="F358" s="464" t="s">
        <v>96</v>
      </c>
      <c r="G358" s="464">
        <v>0</v>
      </c>
      <c r="H358" s="509"/>
      <c r="I358" s="496"/>
      <c r="J358" s="496"/>
      <c r="K358" s="497">
        <v>0</v>
      </c>
      <c r="L358" s="496"/>
      <c r="M358" s="496"/>
      <c r="N358" s="496"/>
      <c r="O358" s="497">
        <v>0</v>
      </c>
      <c r="P358" s="496"/>
      <c r="Q358" s="496"/>
      <c r="R358" s="496"/>
      <c r="S358" s="497">
        <v>0</v>
      </c>
      <c r="T358" s="496"/>
      <c r="U358" s="496"/>
      <c r="V358" s="496"/>
      <c r="W358" s="516">
        <v>0</v>
      </c>
    </row>
    <row r="359" spans="1:23">
      <c r="A359" s="468"/>
      <c r="B359" s="483"/>
      <c r="C359" s="483"/>
      <c r="D359" s="464" t="s">
        <v>987</v>
      </c>
      <c r="E359" s="464" t="s">
        <v>1035</v>
      </c>
      <c r="F359" s="464" t="s">
        <v>96</v>
      </c>
      <c r="G359" s="464">
        <v>0</v>
      </c>
      <c r="H359" s="509"/>
      <c r="I359" s="496"/>
      <c r="J359" s="496"/>
      <c r="K359" s="497">
        <v>0</v>
      </c>
      <c r="L359" s="496"/>
      <c r="M359" s="496"/>
      <c r="N359" s="496"/>
      <c r="O359" s="497">
        <v>0</v>
      </c>
      <c r="P359" s="496"/>
      <c r="Q359" s="496"/>
      <c r="R359" s="496"/>
      <c r="S359" s="497">
        <v>0</v>
      </c>
      <c r="T359" s="496"/>
      <c r="U359" s="496"/>
      <c r="V359" s="496"/>
      <c r="W359" s="516">
        <v>0</v>
      </c>
    </row>
    <row r="360" spans="1:23">
      <c r="A360" s="468"/>
      <c r="B360" s="484"/>
      <c r="C360" s="484"/>
      <c r="D360" s="481" t="s">
        <v>42</v>
      </c>
      <c r="E360" s="481" t="s">
        <v>124</v>
      </c>
      <c r="F360" s="464" t="s">
        <v>96</v>
      </c>
      <c r="G360" s="481">
        <v>0</v>
      </c>
      <c r="H360" s="509"/>
      <c r="I360" s="496"/>
      <c r="J360" s="496"/>
      <c r="K360" s="497">
        <v>0</v>
      </c>
      <c r="L360" s="496"/>
      <c r="M360" s="496"/>
      <c r="N360" s="496"/>
      <c r="O360" s="497">
        <v>0</v>
      </c>
      <c r="P360" s="496"/>
      <c r="Q360" s="496"/>
      <c r="R360" s="496"/>
      <c r="S360" s="497">
        <v>0</v>
      </c>
      <c r="T360" s="496"/>
      <c r="U360" s="496"/>
      <c r="V360" s="496"/>
      <c r="W360" s="516">
        <v>0</v>
      </c>
    </row>
    <row r="361" spans="1:23">
      <c r="A361" s="468"/>
      <c r="B361" s="485" t="s">
        <v>105</v>
      </c>
      <c r="C361" s="486"/>
      <c r="D361" s="486"/>
      <c r="E361" s="486"/>
      <c r="F361" s="486"/>
      <c r="G361" s="487"/>
      <c r="H361" s="508"/>
      <c r="I361" s="494"/>
      <c r="J361" s="494"/>
      <c r="K361" s="494">
        <v>0</v>
      </c>
      <c r="L361" s="494"/>
      <c r="M361" s="494"/>
      <c r="N361" s="494"/>
      <c r="O361" s="494">
        <v>0</v>
      </c>
      <c r="P361" s="494"/>
      <c r="Q361" s="494"/>
      <c r="R361" s="494"/>
      <c r="S361" s="494">
        <v>0</v>
      </c>
      <c r="T361" s="494"/>
      <c r="U361" s="494"/>
      <c r="V361" s="494"/>
      <c r="W361" s="495">
        <v>0</v>
      </c>
    </row>
    <row r="362" spans="1:23">
      <c r="A362" s="468"/>
      <c r="B362" s="482" t="s">
        <v>280</v>
      </c>
      <c r="C362" s="482" t="s">
        <v>281</v>
      </c>
      <c r="D362" s="482" t="s">
        <v>561</v>
      </c>
      <c r="E362" s="481" t="s">
        <v>563</v>
      </c>
      <c r="F362" s="481" t="s">
        <v>96</v>
      </c>
      <c r="G362" s="481">
        <v>0</v>
      </c>
      <c r="H362" s="509"/>
      <c r="I362" s="496"/>
      <c r="J362" s="496"/>
      <c r="K362" s="497">
        <v>0</v>
      </c>
      <c r="L362" s="496"/>
      <c r="M362" s="496"/>
      <c r="N362" s="496"/>
      <c r="O362" s="497">
        <v>0</v>
      </c>
      <c r="P362" s="496"/>
      <c r="Q362" s="496"/>
      <c r="R362" s="496"/>
      <c r="S362" s="497">
        <v>0</v>
      </c>
      <c r="T362" s="496"/>
      <c r="U362" s="496"/>
      <c r="V362" s="496"/>
      <c r="W362" s="516">
        <v>0</v>
      </c>
    </row>
    <row r="363" spans="1:23">
      <c r="A363" s="468"/>
      <c r="B363" s="484"/>
      <c r="C363" s="484"/>
      <c r="D363" s="490" t="s">
        <v>562</v>
      </c>
      <c r="E363" s="481" t="s">
        <v>524</v>
      </c>
      <c r="F363" s="464" t="s">
        <v>96</v>
      </c>
      <c r="G363" s="481">
        <v>0</v>
      </c>
      <c r="H363" s="509"/>
      <c r="I363" s="496"/>
      <c r="J363" s="496"/>
      <c r="K363" s="497">
        <v>0</v>
      </c>
      <c r="L363" s="496"/>
      <c r="M363" s="496"/>
      <c r="N363" s="496"/>
      <c r="O363" s="497">
        <v>0</v>
      </c>
      <c r="P363" s="496"/>
      <c r="Q363" s="496"/>
      <c r="R363" s="496"/>
      <c r="S363" s="497">
        <v>0</v>
      </c>
      <c r="T363" s="496"/>
      <c r="U363" s="496"/>
      <c r="V363" s="496"/>
      <c r="W363" s="516">
        <v>0</v>
      </c>
    </row>
    <row r="364" spans="1:23">
      <c r="A364" s="468"/>
      <c r="B364" s="485" t="s">
        <v>1179</v>
      </c>
      <c r="C364" s="486"/>
      <c r="D364" s="486"/>
      <c r="E364" s="486"/>
      <c r="F364" s="486"/>
      <c r="G364" s="487"/>
      <c r="H364" s="508"/>
      <c r="I364" s="494"/>
      <c r="J364" s="494"/>
      <c r="K364" s="494">
        <v>0</v>
      </c>
      <c r="L364" s="494"/>
      <c r="M364" s="494"/>
      <c r="N364" s="494"/>
      <c r="O364" s="494">
        <v>0</v>
      </c>
      <c r="P364" s="494"/>
      <c r="Q364" s="494"/>
      <c r="R364" s="494"/>
      <c r="S364" s="494">
        <v>0</v>
      </c>
      <c r="T364" s="494"/>
      <c r="U364" s="494"/>
      <c r="V364" s="494"/>
      <c r="W364" s="495">
        <v>0</v>
      </c>
    </row>
    <row r="365" spans="1:23">
      <c r="A365" s="468"/>
      <c r="B365" s="464" t="s">
        <v>1090</v>
      </c>
      <c r="C365" s="464" t="s">
        <v>1093</v>
      </c>
      <c r="D365" s="464" t="s">
        <v>96</v>
      </c>
      <c r="E365" s="464">
        <v>0</v>
      </c>
      <c r="F365" s="464" t="s">
        <v>96</v>
      </c>
      <c r="G365" s="464">
        <v>0</v>
      </c>
      <c r="H365" s="509"/>
      <c r="I365" s="496"/>
      <c r="J365" s="496"/>
      <c r="K365" s="497">
        <v>0</v>
      </c>
      <c r="L365" s="496"/>
      <c r="M365" s="496"/>
      <c r="N365" s="496"/>
      <c r="O365" s="497">
        <v>0</v>
      </c>
      <c r="P365" s="496"/>
      <c r="Q365" s="496"/>
      <c r="R365" s="496"/>
      <c r="S365" s="497">
        <v>0</v>
      </c>
      <c r="T365" s="496"/>
      <c r="U365" s="496"/>
      <c r="V365" s="496"/>
      <c r="W365" s="516">
        <v>0</v>
      </c>
    </row>
    <row r="366" spans="1:23">
      <c r="A366" s="468"/>
      <c r="B366" s="472" t="s">
        <v>1180</v>
      </c>
      <c r="C366" s="473"/>
      <c r="D366" s="473"/>
      <c r="E366" s="473"/>
      <c r="F366" s="473"/>
      <c r="G366" s="473"/>
      <c r="H366" s="508"/>
      <c r="I366" s="494"/>
      <c r="J366" s="494"/>
      <c r="K366" s="494">
        <v>0</v>
      </c>
      <c r="L366" s="494"/>
      <c r="M366" s="494"/>
      <c r="N366" s="494"/>
      <c r="O366" s="494">
        <v>0</v>
      </c>
      <c r="P366" s="494"/>
      <c r="Q366" s="494"/>
      <c r="R366" s="494"/>
      <c r="S366" s="494">
        <v>0</v>
      </c>
      <c r="T366" s="494"/>
      <c r="U366" s="494"/>
      <c r="V366" s="494"/>
      <c r="W366" s="495">
        <v>0</v>
      </c>
    </row>
    <row r="367" spans="1:23">
      <c r="A367" s="468"/>
      <c r="B367" s="482" t="s">
        <v>564</v>
      </c>
      <c r="C367" s="464" t="s">
        <v>1124</v>
      </c>
      <c r="D367" s="464" t="s">
        <v>383</v>
      </c>
      <c r="E367" s="464" t="s">
        <v>1126</v>
      </c>
      <c r="F367" s="464" t="s">
        <v>96</v>
      </c>
      <c r="G367" s="464">
        <v>0</v>
      </c>
      <c r="H367" s="509"/>
      <c r="I367" s="496"/>
      <c r="J367" s="496"/>
      <c r="K367" s="497">
        <v>0</v>
      </c>
      <c r="L367" s="496"/>
      <c r="M367" s="496"/>
      <c r="N367" s="496"/>
      <c r="O367" s="497">
        <v>0</v>
      </c>
      <c r="P367" s="496"/>
      <c r="Q367" s="496"/>
      <c r="R367" s="496"/>
      <c r="S367" s="497">
        <v>0</v>
      </c>
      <c r="T367" s="496"/>
      <c r="U367" s="496"/>
      <c r="V367" s="496"/>
      <c r="W367" s="516">
        <v>0</v>
      </c>
    </row>
    <row r="368" spans="1:23">
      <c r="A368" s="468"/>
      <c r="B368" s="483"/>
      <c r="C368" s="468"/>
      <c r="D368" s="464" t="s">
        <v>385</v>
      </c>
      <c r="E368" s="464" t="s">
        <v>1127</v>
      </c>
      <c r="F368" s="464" t="s">
        <v>96</v>
      </c>
      <c r="G368" s="464">
        <v>0</v>
      </c>
      <c r="H368" s="509"/>
      <c r="I368" s="496"/>
      <c r="J368" s="496"/>
      <c r="K368" s="497">
        <v>0</v>
      </c>
      <c r="L368" s="496"/>
      <c r="M368" s="496"/>
      <c r="N368" s="496"/>
      <c r="O368" s="497">
        <v>0</v>
      </c>
      <c r="P368" s="496"/>
      <c r="Q368" s="496"/>
      <c r="R368" s="496"/>
      <c r="S368" s="497">
        <v>0</v>
      </c>
      <c r="T368" s="496"/>
      <c r="U368" s="496"/>
      <c r="V368" s="496"/>
      <c r="W368" s="516">
        <v>0</v>
      </c>
    </row>
    <row r="369" spans="1:23">
      <c r="A369" s="468"/>
      <c r="B369" s="484"/>
      <c r="C369" s="468"/>
      <c r="D369" s="464" t="s">
        <v>384</v>
      </c>
      <c r="E369" s="464" t="s">
        <v>1128</v>
      </c>
      <c r="F369" s="464" t="s">
        <v>96</v>
      </c>
      <c r="G369" s="464">
        <v>0</v>
      </c>
      <c r="H369" s="509"/>
      <c r="I369" s="496"/>
      <c r="J369" s="496"/>
      <c r="K369" s="497">
        <v>0</v>
      </c>
      <c r="L369" s="496"/>
      <c r="M369" s="496"/>
      <c r="N369" s="496"/>
      <c r="O369" s="497">
        <v>0</v>
      </c>
      <c r="P369" s="496"/>
      <c r="Q369" s="496"/>
      <c r="R369" s="496"/>
      <c r="S369" s="497">
        <v>0</v>
      </c>
      <c r="T369" s="496"/>
      <c r="U369" s="496"/>
      <c r="V369" s="496"/>
      <c r="W369" s="516">
        <v>0</v>
      </c>
    </row>
    <row r="370" spans="1:23">
      <c r="A370" s="468"/>
      <c r="B370" s="485" t="s">
        <v>846</v>
      </c>
      <c r="C370" s="486"/>
      <c r="D370" s="486"/>
      <c r="E370" s="486"/>
      <c r="F370" s="486"/>
      <c r="G370" s="487"/>
      <c r="H370" s="508"/>
      <c r="I370" s="494"/>
      <c r="J370" s="494"/>
      <c r="K370" s="494">
        <v>0</v>
      </c>
      <c r="L370" s="494"/>
      <c r="M370" s="494"/>
      <c r="N370" s="494"/>
      <c r="O370" s="494">
        <v>0</v>
      </c>
      <c r="P370" s="494"/>
      <c r="Q370" s="494"/>
      <c r="R370" s="494"/>
      <c r="S370" s="494">
        <v>0</v>
      </c>
      <c r="T370" s="494"/>
      <c r="U370" s="494"/>
      <c r="V370" s="494"/>
      <c r="W370" s="495">
        <v>0</v>
      </c>
    </row>
    <row r="371" spans="1:23">
      <c r="A371" s="468"/>
      <c r="B371" s="482" t="s">
        <v>498</v>
      </c>
      <c r="C371" s="464" t="s">
        <v>1125</v>
      </c>
      <c r="D371" s="464" t="s">
        <v>386</v>
      </c>
      <c r="E371" s="464" t="s">
        <v>1129</v>
      </c>
      <c r="F371" s="464" t="s">
        <v>96</v>
      </c>
      <c r="G371" s="464">
        <v>0</v>
      </c>
      <c r="H371" s="509"/>
      <c r="I371" s="496"/>
      <c r="J371" s="496"/>
      <c r="K371" s="497">
        <v>0</v>
      </c>
      <c r="L371" s="496"/>
      <c r="M371" s="496"/>
      <c r="N371" s="496"/>
      <c r="O371" s="497">
        <v>0</v>
      </c>
      <c r="P371" s="496"/>
      <c r="Q371" s="496"/>
      <c r="R371" s="496"/>
      <c r="S371" s="497">
        <v>0</v>
      </c>
      <c r="T371" s="496"/>
      <c r="U371" s="496"/>
      <c r="V371" s="496"/>
      <c r="W371" s="516">
        <v>0</v>
      </c>
    </row>
    <row r="372" spans="1:23">
      <c r="A372" s="468"/>
      <c r="B372" s="483"/>
      <c r="C372" s="468"/>
      <c r="D372" s="464" t="s">
        <v>388</v>
      </c>
      <c r="E372" s="464" t="s">
        <v>1130</v>
      </c>
      <c r="F372" s="464" t="s">
        <v>96</v>
      </c>
      <c r="G372" s="464">
        <v>0</v>
      </c>
      <c r="H372" s="509"/>
      <c r="I372" s="496"/>
      <c r="J372" s="496"/>
      <c r="K372" s="497">
        <v>0</v>
      </c>
      <c r="L372" s="496"/>
      <c r="M372" s="496"/>
      <c r="N372" s="496"/>
      <c r="O372" s="497">
        <v>0</v>
      </c>
      <c r="P372" s="496"/>
      <c r="Q372" s="496"/>
      <c r="R372" s="496"/>
      <c r="S372" s="497">
        <v>0</v>
      </c>
      <c r="T372" s="496"/>
      <c r="U372" s="496"/>
      <c r="V372" s="496"/>
      <c r="W372" s="516">
        <v>0</v>
      </c>
    </row>
    <row r="373" spans="1:23">
      <c r="A373" s="468"/>
      <c r="B373" s="484"/>
      <c r="C373" s="468"/>
      <c r="D373" s="464" t="s">
        <v>387</v>
      </c>
      <c r="E373" s="464" t="s">
        <v>1131</v>
      </c>
      <c r="F373" s="464" t="s">
        <v>96</v>
      </c>
      <c r="G373" s="464">
        <v>0</v>
      </c>
      <c r="H373" s="509"/>
      <c r="I373" s="496"/>
      <c r="J373" s="496"/>
      <c r="K373" s="497">
        <v>0</v>
      </c>
      <c r="L373" s="496"/>
      <c r="M373" s="496"/>
      <c r="N373" s="496"/>
      <c r="O373" s="497">
        <v>0</v>
      </c>
      <c r="P373" s="496"/>
      <c r="Q373" s="496"/>
      <c r="R373" s="496"/>
      <c r="S373" s="497">
        <v>0</v>
      </c>
      <c r="T373" s="496"/>
      <c r="U373" s="496"/>
      <c r="V373" s="496"/>
      <c r="W373" s="516">
        <v>0</v>
      </c>
    </row>
    <row r="374" spans="1:23">
      <c r="A374" s="468"/>
      <c r="B374" s="485" t="s">
        <v>1181</v>
      </c>
      <c r="C374" s="486"/>
      <c r="D374" s="486"/>
      <c r="E374" s="486"/>
      <c r="F374" s="486"/>
      <c r="G374" s="487"/>
      <c r="H374" s="508"/>
      <c r="I374" s="494"/>
      <c r="J374" s="494"/>
      <c r="K374" s="494">
        <v>0</v>
      </c>
      <c r="L374" s="494"/>
      <c r="M374" s="494"/>
      <c r="N374" s="494"/>
      <c r="O374" s="494">
        <v>0</v>
      </c>
      <c r="P374" s="494"/>
      <c r="Q374" s="494"/>
      <c r="R374" s="494"/>
      <c r="S374" s="494">
        <v>0</v>
      </c>
      <c r="T374" s="494"/>
      <c r="U374" s="494"/>
      <c r="V374" s="494"/>
      <c r="W374" s="495">
        <v>0</v>
      </c>
    </row>
    <row r="375" spans="1:23">
      <c r="A375" s="468"/>
      <c r="B375" s="482" t="s">
        <v>427</v>
      </c>
      <c r="C375" s="464" t="s">
        <v>1097</v>
      </c>
      <c r="D375" s="464" t="s">
        <v>428</v>
      </c>
      <c r="E375" s="464" t="s">
        <v>206</v>
      </c>
      <c r="F375" s="464" t="s">
        <v>96</v>
      </c>
      <c r="G375" s="464">
        <v>0</v>
      </c>
      <c r="H375" s="509"/>
      <c r="I375" s="496"/>
      <c r="J375" s="496"/>
      <c r="K375" s="497">
        <v>0</v>
      </c>
      <c r="L375" s="496"/>
      <c r="M375" s="496"/>
      <c r="N375" s="496"/>
      <c r="O375" s="497">
        <v>0</v>
      </c>
      <c r="P375" s="496"/>
      <c r="Q375" s="496"/>
      <c r="R375" s="496"/>
      <c r="S375" s="497">
        <v>0</v>
      </c>
      <c r="T375" s="496"/>
      <c r="U375" s="496"/>
      <c r="V375" s="496"/>
      <c r="W375" s="516">
        <v>0</v>
      </c>
    </row>
    <row r="376" spans="1:23">
      <c r="A376" s="468"/>
      <c r="B376" s="484"/>
      <c r="C376" s="468"/>
      <c r="D376" s="464" t="s">
        <v>29</v>
      </c>
      <c r="E376" s="464" t="s">
        <v>207</v>
      </c>
      <c r="F376" s="464" t="s">
        <v>96</v>
      </c>
      <c r="G376" s="464">
        <v>0</v>
      </c>
      <c r="H376" s="509"/>
      <c r="I376" s="496"/>
      <c r="J376" s="496"/>
      <c r="K376" s="497">
        <v>0</v>
      </c>
      <c r="L376" s="496"/>
      <c r="M376" s="496"/>
      <c r="N376" s="496"/>
      <c r="O376" s="497">
        <v>0</v>
      </c>
      <c r="P376" s="496"/>
      <c r="Q376" s="496"/>
      <c r="R376" s="496"/>
      <c r="S376" s="497">
        <v>0</v>
      </c>
      <c r="T376" s="496"/>
      <c r="U376" s="496"/>
      <c r="V376" s="496"/>
      <c r="W376" s="516">
        <v>0</v>
      </c>
    </row>
    <row r="377" spans="1:23">
      <c r="A377" s="468"/>
      <c r="B377" s="485" t="s">
        <v>826</v>
      </c>
      <c r="C377" s="486"/>
      <c r="D377" s="486"/>
      <c r="E377" s="486"/>
      <c r="F377" s="486"/>
      <c r="G377" s="487"/>
      <c r="H377" s="508"/>
      <c r="I377" s="494"/>
      <c r="J377" s="494"/>
      <c r="K377" s="494">
        <v>0</v>
      </c>
      <c r="L377" s="494"/>
      <c r="M377" s="494"/>
      <c r="N377" s="494"/>
      <c r="O377" s="494">
        <v>0</v>
      </c>
      <c r="P377" s="494"/>
      <c r="Q377" s="494"/>
      <c r="R377" s="494"/>
      <c r="S377" s="494">
        <v>0</v>
      </c>
      <c r="T377" s="494"/>
      <c r="U377" s="494"/>
      <c r="V377" s="494"/>
      <c r="W377" s="495">
        <v>0</v>
      </c>
    </row>
    <row r="378" spans="1:23">
      <c r="A378" s="468"/>
      <c r="B378" s="481" t="s">
        <v>55</v>
      </c>
      <c r="C378" s="481" t="s">
        <v>208</v>
      </c>
      <c r="D378" s="481" t="s">
        <v>96</v>
      </c>
      <c r="E378" s="481">
        <v>0</v>
      </c>
      <c r="F378" s="481" t="s">
        <v>96</v>
      </c>
      <c r="G378" s="481">
        <v>0</v>
      </c>
      <c r="H378" s="509"/>
      <c r="I378" s="496"/>
      <c r="J378" s="496"/>
      <c r="K378" s="497">
        <v>0</v>
      </c>
      <c r="L378" s="496"/>
      <c r="M378" s="496"/>
      <c r="N378" s="496"/>
      <c r="O378" s="497">
        <v>0</v>
      </c>
      <c r="P378" s="496"/>
      <c r="Q378" s="496"/>
      <c r="R378" s="496"/>
      <c r="S378" s="497">
        <v>0</v>
      </c>
      <c r="T378" s="496"/>
      <c r="U378" s="496"/>
      <c r="V378" s="496"/>
      <c r="W378" s="516">
        <v>0</v>
      </c>
    </row>
    <row r="379" spans="1:23">
      <c r="A379" s="468"/>
      <c r="B379" s="485" t="s">
        <v>847</v>
      </c>
      <c r="C379" s="486"/>
      <c r="D379" s="486"/>
      <c r="E379" s="486"/>
      <c r="F379" s="486"/>
      <c r="G379" s="487"/>
      <c r="H379" s="508"/>
      <c r="I379" s="494"/>
      <c r="J379" s="494"/>
      <c r="K379" s="494">
        <v>0</v>
      </c>
      <c r="L379" s="494"/>
      <c r="M379" s="494"/>
      <c r="N379" s="494"/>
      <c r="O379" s="494">
        <v>0</v>
      </c>
      <c r="P379" s="494"/>
      <c r="Q379" s="494"/>
      <c r="R379" s="494"/>
      <c r="S379" s="494">
        <v>0</v>
      </c>
      <c r="T379" s="494"/>
      <c r="U379" s="494"/>
      <c r="V379" s="494"/>
      <c r="W379" s="495">
        <v>0</v>
      </c>
    </row>
    <row r="380" spans="1:23">
      <c r="A380" s="468"/>
      <c r="B380" s="482" t="s">
        <v>57</v>
      </c>
      <c r="C380" s="482" t="s">
        <v>209</v>
      </c>
      <c r="D380" s="482" t="s">
        <v>432</v>
      </c>
      <c r="E380" s="481" t="s">
        <v>211</v>
      </c>
      <c r="F380" s="481" t="s">
        <v>96</v>
      </c>
      <c r="G380" s="481">
        <v>0</v>
      </c>
      <c r="H380" s="509"/>
      <c r="I380" s="496"/>
      <c r="J380" s="496"/>
      <c r="K380" s="497">
        <v>0</v>
      </c>
      <c r="L380" s="496"/>
      <c r="M380" s="496"/>
      <c r="N380" s="496"/>
      <c r="O380" s="497">
        <v>0</v>
      </c>
      <c r="P380" s="496"/>
      <c r="Q380" s="496"/>
      <c r="R380" s="496"/>
      <c r="S380" s="497">
        <v>0</v>
      </c>
      <c r="T380" s="496"/>
      <c r="U380" s="496"/>
      <c r="V380" s="496"/>
      <c r="W380" s="516">
        <v>0</v>
      </c>
    </row>
    <row r="381" spans="1:23">
      <c r="A381" s="468"/>
      <c r="B381" s="483"/>
      <c r="C381" s="483"/>
      <c r="D381" s="489" t="s">
        <v>430</v>
      </c>
      <c r="E381" s="481" t="s">
        <v>210</v>
      </c>
      <c r="F381" s="464" t="s">
        <v>96</v>
      </c>
      <c r="G381" s="481">
        <v>0</v>
      </c>
      <c r="H381" s="509"/>
      <c r="I381" s="496"/>
      <c r="J381" s="496"/>
      <c r="K381" s="497">
        <v>0</v>
      </c>
      <c r="L381" s="496"/>
      <c r="M381" s="496"/>
      <c r="N381" s="496"/>
      <c r="O381" s="497">
        <v>0</v>
      </c>
      <c r="P381" s="496"/>
      <c r="Q381" s="496"/>
      <c r="R381" s="496"/>
      <c r="S381" s="497">
        <v>0</v>
      </c>
      <c r="T381" s="496"/>
      <c r="U381" s="496"/>
      <c r="V381" s="496"/>
      <c r="W381" s="516">
        <v>0</v>
      </c>
    </row>
    <row r="382" spans="1:23">
      <c r="A382" s="468"/>
      <c r="B382" s="483"/>
      <c r="C382" s="483"/>
      <c r="D382" s="489" t="s">
        <v>431</v>
      </c>
      <c r="E382" s="481" t="s">
        <v>212</v>
      </c>
      <c r="F382" s="464" t="s">
        <v>96</v>
      </c>
      <c r="G382" s="481">
        <v>0</v>
      </c>
      <c r="H382" s="509"/>
      <c r="I382" s="496"/>
      <c r="J382" s="496"/>
      <c r="K382" s="497">
        <v>0</v>
      </c>
      <c r="L382" s="496"/>
      <c r="M382" s="496"/>
      <c r="N382" s="496"/>
      <c r="O382" s="497">
        <v>0</v>
      </c>
      <c r="P382" s="496"/>
      <c r="Q382" s="496"/>
      <c r="R382" s="496"/>
      <c r="S382" s="497">
        <v>0</v>
      </c>
      <c r="T382" s="496"/>
      <c r="U382" s="496"/>
      <c r="V382" s="496"/>
      <c r="W382" s="516">
        <v>0</v>
      </c>
    </row>
    <row r="383" spans="1:23">
      <c r="A383" s="468"/>
      <c r="B383" s="483"/>
      <c r="C383" s="483"/>
      <c r="D383" s="489" t="s">
        <v>63</v>
      </c>
      <c r="E383" s="481" t="s">
        <v>213</v>
      </c>
      <c r="F383" s="464" t="s">
        <v>96</v>
      </c>
      <c r="G383" s="481">
        <v>0</v>
      </c>
      <c r="H383" s="509"/>
      <c r="I383" s="496"/>
      <c r="J383" s="496"/>
      <c r="K383" s="497">
        <v>0</v>
      </c>
      <c r="L383" s="496"/>
      <c r="M383" s="496"/>
      <c r="N383" s="496"/>
      <c r="O383" s="497">
        <v>0</v>
      </c>
      <c r="P383" s="496"/>
      <c r="Q383" s="496"/>
      <c r="R383" s="496"/>
      <c r="S383" s="497">
        <v>0</v>
      </c>
      <c r="T383" s="496"/>
      <c r="U383" s="496"/>
      <c r="V383" s="496"/>
      <c r="W383" s="516">
        <v>0</v>
      </c>
    </row>
    <row r="384" spans="1:23">
      <c r="A384" s="468"/>
      <c r="B384" s="483"/>
      <c r="C384" s="483"/>
      <c r="D384" s="489" t="s">
        <v>65</v>
      </c>
      <c r="E384" s="481" t="s">
        <v>214</v>
      </c>
      <c r="F384" s="464" t="s">
        <v>96</v>
      </c>
      <c r="G384" s="481">
        <v>0</v>
      </c>
      <c r="H384" s="509"/>
      <c r="I384" s="496"/>
      <c r="J384" s="496"/>
      <c r="K384" s="497">
        <v>0</v>
      </c>
      <c r="L384" s="496"/>
      <c r="M384" s="496"/>
      <c r="N384" s="496"/>
      <c r="O384" s="497">
        <v>0</v>
      </c>
      <c r="P384" s="496"/>
      <c r="Q384" s="496"/>
      <c r="R384" s="496"/>
      <c r="S384" s="497">
        <v>0</v>
      </c>
      <c r="T384" s="496"/>
      <c r="U384" s="496"/>
      <c r="V384" s="496"/>
      <c r="W384" s="516">
        <v>0</v>
      </c>
    </row>
    <row r="385" spans="1:23">
      <c r="A385" s="468"/>
      <c r="B385" s="483"/>
      <c r="C385" s="483"/>
      <c r="D385" s="489" t="s">
        <v>64</v>
      </c>
      <c r="E385" s="481" t="s">
        <v>215</v>
      </c>
      <c r="F385" s="464" t="s">
        <v>96</v>
      </c>
      <c r="G385" s="481">
        <v>0</v>
      </c>
      <c r="H385" s="509"/>
      <c r="I385" s="496"/>
      <c r="J385" s="496"/>
      <c r="K385" s="497">
        <v>0</v>
      </c>
      <c r="L385" s="496"/>
      <c r="M385" s="496"/>
      <c r="N385" s="496"/>
      <c r="O385" s="497">
        <v>0</v>
      </c>
      <c r="P385" s="496"/>
      <c r="Q385" s="496"/>
      <c r="R385" s="496"/>
      <c r="S385" s="497">
        <v>0</v>
      </c>
      <c r="T385" s="496"/>
      <c r="U385" s="496"/>
      <c r="V385" s="496"/>
      <c r="W385" s="516">
        <v>0</v>
      </c>
    </row>
    <row r="386" spans="1:23">
      <c r="A386" s="468"/>
      <c r="B386" s="483"/>
      <c r="C386" s="483"/>
      <c r="D386" s="489" t="s">
        <v>58</v>
      </c>
      <c r="E386" s="482" t="s">
        <v>216</v>
      </c>
      <c r="F386" s="464" t="s">
        <v>639</v>
      </c>
      <c r="G386" s="464" t="s">
        <v>241</v>
      </c>
      <c r="H386" s="509"/>
      <c r="I386" s="496"/>
      <c r="J386" s="496"/>
      <c r="K386" s="497">
        <v>0</v>
      </c>
      <c r="L386" s="496"/>
      <c r="M386" s="496"/>
      <c r="N386" s="496"/>
      <c r="O386" s="497">
        <v>0</v>
      </c>
      <c r="P386" s="496"/>
      <c r="Q386" s="496"/>
      <c r="R386" s="496"/>
      <c r="S386" s="497">
        <v>0</v>
      </c>
      <c r="T386" s="496"/>
      <c r="U386" s="496"/>
      <c r="V386" s="496"/>
      <c r="W386" s="516">
        <v>0</v>
      </c>
    </row>
    <row r="387" spans="1:23">
      <c r="A387" s="468"/>
      <c r="B387" s="483"/>
      <c r="C387" s="483"/>
      <c r="D387" s="483"/>
      <c r="E387" s="483"/>
      <c r="F387" s="464" t="s">
        <v>59</v>
      </c>
      <c r="G387" s="464" t="s">
        <v>239</v>
      </c>
      <c r="H387" s="509"/>
      <c r="I387" s="496"/>
      <c r="J387" s="496"/>
      <c r="K387" s="497">
        <v>0</v>
      </c>
      <c r="L387" s="496"/>
      <c r="M387" s="496"/>
      <c r="N387" s="496"/>
      <c r="O387" s="497">
        <v>0</v>
      </c>
      <c r="P387" s="496"/>
      <c r="Q387" s="496"/>
      <c r="R387" s="496"/>
      <c r="S387" s="497">
        <v>0</v>
      </c>
      <c r="T387" s="496"/>
      <c r="U387" s="496"/>
      <c r="V387" s="496"/>
      <c r="W387" s="516">
        <v>0</v>
      </c>
    </row>
    <row r="388" spans="1:23">
      <c r="A388" s="468"/>
      <c r="B388" s="483"/>
      <c r="C388" s="483"/>
      <c r="D388" s="483"/>
      <c r="E388" s="483"/>
      <c r="F388" s="464" t="s">
        <v>713</v>
      </c>
      <c r="G388" s="464" t="s">
        <v>725</v>
      </c>
      <c r="H388" s="509"/>
      <c r="I388" s="496"/>
      <c r="J388" s="496"/>
      <c r="K388" s="497">
        <v>0</v>
      </c>
      <c r="L388" s="496"/>
      <c r="M388" s="496"/>
      <c r="N388" s="496"/>
      <c r="O388" s="497">
        <v>0</v>
      </c>
      <c r="P388" s="496"/>
      <c r="Q388" s="496"/>
      <c r="R388" s="496"/>
      <c r="S388" s="497">
        <v>0</v>
      </c>
      <c r="T388" s="496"/>
      <c r="U388" s="496"/>
      <c r="V388" s="496"/>
      <c r="W388" s="516">
        <v>0</v>
      </c>
    </row>
    <row r="389" spans="1:23">
      <c r="A389" s="468"/>
      <c r="B389" s="483"/>
      <c r="C389" s="483"/>
      <c r="D389" s="483"/>
      <c r="E389" s="483"/>
      <c r="F389" s="464" t="s">
        <v>1050</v>
      </c>
      <c r="G389" s="464" t="s">
        <v>1063</v>
      </c>
      <c r="H389" s="509"/>
      <c r="I389" s="496"/>
      <c r="J389" s="496"/>
      <c r="K389" s="497">
        <v>0</v>
      </c>
      <c r="L389" s="496"/>
      <c r="M389" s="496"/>
      <c r="N389" s="496"/>
      <c r="O389" s="497">
        <v>0</v>
      </c>
      <c r="P389" s="496"/>
      <c r="Q389" s="496"/>
      <c r="R389" s="496"/>
      <c r="S389" s="497">
        <v>0</v>
      </c>
      <c r="T389" s="496"/>
      <c r="U389" s="496"/>
      <c r="V389" s="496"/>
      <c r="W389" s="516">
        <v>0</v>
      </c>
    </row>
    <row r="390" spans="1:23">
      <c r="A390" s="468"/>
      <c r="B390" s="483"/>
      <c r="C390" s="483"/>
      <c r="D390" s="483"/>
      <c r="E390" s="483"/>
      <c r="F390" s="464" t="s">
        <v>1051</v>
      </c>
      <c r="G390" s="464" t="s">
        <v>1064</v>
      </c>
      <c r="H390" s="509"/>
      <c r="I390" s="496"/>
      <c r="J390" s="496"/>
      <c r="K390" s="497">
        <v>0</v>
      </c>
      <c r="L390" s="496"/>
      <c r="M390" s="496"/>
      <c r="N390" s="496"/>
      <c r="O390" s="497">
        <v>0</v>
      </c>
      <c r="P390" s="496"/>
      <c r="Q390" s="496"/>
      <c r="R390" s="496"/>
      <c r="S390" s="497">
        <v>0</v>
      </c>
      <c r="T390" s="496"/>
      <c r="U390" s="496"/>
      <c r="V390" s="496"/>
      <c r="W390" s="516">
        <v>0</v>
      </c>
    </row>
    <row r="391" spans="1:23">
      <c r="A391" s="468"/>
      <c r="B391" s="483"/>
      <c r="C391" s="483"/>
      <c r="D391" s="483"/>
      <c r="E391" s="483"/>
      <c r="F391" s="464" t="s">
        <v>60</v>
      </c>
      <c r="G391" s="464" t="s">
        <v>240</v>
      </c>
      <c r="H391" s="509"/>
      <c r="I391" s="496"/>
      <c r="J391" s="496"/>
      <c r="K391" s="497">
        <v>0</v>
      </c>
      <c r="L391" s="496"/>
      <c r="M391" s="496"/>
      <c r="N391" s="496"/>
      <c r="O391" s="497">
        <v>0</v>
      </c>
      <c r="P391" s="496"/>
      <c r="Q391" s="496"/>
      <c r="R391" s="496"/>
      <c r="S391" s="497">
        <v>0</v>
      </c>
      <c r="T391" s="496"/>
      <c r="U391" s="496"/>
      <c r="V391" s="496"/>
      <c r="W391" s="516">
        <v>0</v>
      </c>
    </row>
    <row r="392" spans="1:23">
      <c r="A392" s="468"/>
      <c r="B392" s="483"/>
      <c r="C392" s="483"/>
      <c r="D392" s="483"/>
      <c r="E392" s="483"/>
      <c r="F392" s="464" t="s">
        <v>712</v>
      </c>
      <c r="G392" s="464" t="s">
        <v>242</v>
      </c>
      <c r="H392" s="509"/>
      <c r="I392" s="496"/>
      <c r="J392" s="496"/>
      <c r="K392" s="497">
        <v>0</v>
      </c>
      <c r="L392" s="496"/>
      <c r="M392" s="496"/>
      <c r="N392" s="496"/>
      <c r="O392" s="497">
        <v>0</v>
      </c>
      <c r="P392" s="496"/>
      <c r="Q392" s="496"/>
      <c r="R392" s="496"/>
      <c r="S392" s="497">
        <v>0</v>
      </c>
      <c r="T392" s="496"/>
      <c r="U392" s="496"/>
      <c r="V392" s="496"/>
      <c r="W392" s="516">
        <v>0</v>
      </c>
    </row>
    <row r="393" spans="1:23">
      <c r="A393" s="468"/>
      <c r="B393" s="483"/>
      <c r="C393" s="483"/>
      <c r="D393" s="483"/>
      <c r="E393" s="484"/>
      <c r="F393" s="464" t="s">
        <v>96</v>
      </c>
      <c r="G393" s="481">
        <v>0</v>
      </c>
      <c r="H393" s="509"/>
      <c r="I393" s="496"/>
      <c r="J393" s="496"/>
      <c r="K393" s="497">
        <v>0</v>
      </c>
      <c r="L393" s="496"/>
      <c r="M393" s="496"/>
      <c r="N393" s="496"/>
      <c r="O393" s="497">
        <v>0</v>
      </c>
      <c r="P393" s="496"/>
      <c r="Q393" s="496"/>
      <c r="R393" s="496"/>
      <c r="S393" s="497">
        <v>0</v>
      </c>
      <c r="T393" s="496"/>
      <c r="U393" s="496"/>
      <c r="V393" s="496"/>
      <c r="W393" s="516">
        <v>0</v>
      </c>
    </row>
    <row r="394" spans="1:23">
      <c r="A394" s="468"/>
      <c r="B394" s="483"/>
      <c r="C394" s="483"/>
      <c r="D394" s="489" t="s">
        <v>61</v>
      </c>
      <c r="E394" s="481" t="s">
        <v>217</v>
      </c>
      <c r="F394" s="464" t="s">
        <v>96</v>
      </c>
      <c r="G394" s="481">
        <v>0</v>
      </c>
      <c r="H394" s="509"/>
      <c r="I394" s="496"/>
      <c r="J394" s="496"/>
      <c r="K394" s="497">
        <v>0</v>
      </c>
      <c r="L394" s="496"/>
      <c r="M394" s="496"/>
      <c r="N394" s="496"/>
      <c r="O394" s="497">
        <v>0</v>
      </c>
      <c r="P394" s="496"/>
      <c r="Q394" s="496"/>
      <c r="R394" s="496"/>
      <c r="S394" s="497">
        <v>0</v>
      </c>
      <c r="T394" s="496"/>
      <c r="U394" s="496"/>
      <c r="V394" s="496"/>
      <c r="W394" s="516">
        <v>0</v>
      </c>
    </row>
    <row r="395" spans="1:23">
      <c r="A395" s="468"/>
      <c r="B395" s="484"/>
      <c r="C395" s="484"/>
      <c r="D395" s="490" t="s">
        <v>62</v>
      </c>
      <c r="E395" s="481" t="s">
        <v>218</v>
      </c>
      <c r="F395" s="464" t="s">
        <v>96</v>
      </c>
      <c r="G395" s="481">
        <v>0</v>
      </c>
      <c r="H395" s="509"/>
      <c r="I395" s="496">
        <v>8000</v>
      </c>
      <c r="J395" s="496"/>
      <c r="K395" s="497">
        <v>8000</v>
      </c>
      <c r="L395" s="496"/>
      <c r="M395" s="496">
        <v>8000</v>
      </c>
      <c r="N395" s="496"/>
      <c r="O395" s="497">
        <v>16000</v>
      </c>
      <c r="P395" s="496"/>
      <c r="Q395" s="496">
        <v>8000</v>
      </c>
      <c r="R395" s="496"/>
      <c r="S395" s="497">
        <v>24000</v>
      </c>
      <c r="T395" s="496"/>
      <c r="U395" s="496">
        <v>8000</v>
      </c>
      <c r="V395" s="496"/>
      <c r="W395" s="516">
        <v>32000</v>
      </c>
    </row>
    <row r="396" spans="1:23">
      <c r="A396" s="468"/>
      <c r="B396" s="485" t="s">
        <v>848</v>
      </c>
      <c r="C396" s="486"/>
      <c r="D396" s="486"/>
      <c r="E396" s="486"/>
      <c r="F396" s="486"/>
      <c r="G396" s="487"/>
      <c r="H396" s="508"/>
      <c r="I396" s="494">
        <v>8000</v>
      </c>
      <c r="J396" s="494"/>
      <c r="K396" s="494">
        <v>8000</v>
      </c>
      <c r="L396" s="494"/>
      <c r="M396" s="494">
        <v>8000</v>
      </c>
      <c r="N396" s="494"/>
      <c r="O396" s="494">
        <v>16000</v>
      </c>
      <c r="P396" s="494"/>
      <c r="Q396" s="494">
        <v>8000</v>
      </c>
      <c r="R396" s="494"/>
      <c r="S396" s="494">
        <v>24000</v>
      </c>
      <c r="T396" s="494"/>
      <c r="U396" s="494">
        <v>8000</v>
      </c>
      <c r="V396" s="494"/>
      <c r="W396" s="495">
        <v>32000</v>
      </c>
    </row>
    <row r="397" spans="1:23">
      <c r="A397" s="468"/>
      <c r="B397" s="481" t="s">
        <v>36</v>
      </c>
      <c r="C397" s="481" t="s">
        <v>219</v>
      </c>
      <c r="D397" s="481" t="s">
        <v>249</v>
      </c>
      <c r="E397" s="481" t="s">
        <v>255</v>
      </c>
      <c r="F397" s="464" t="s">
        <v>96</v>
      </c>
      <c r="G397" s="481">
        <v>0</v>
      </c>
      <c r="H397" s="509"/>
      <c r="I397" s="496"/>
      <c r="J397" s="496"/>
      <c r="K397" s="497">
        <v>0</v>
      </c>
      <c r="L397" s="496"/>
      <c r="M397" s="496"/>
      <c r="N397" s="496"/>
      <c r="O397" s="497">
        <v>0</v>
      </c>
      <c r="P397" s="496"/>
      <c r="Q397" s="496"/>
      <c r="R397" s="496"/>
      <c r="S397" s="497">
        <v>0</v>
      </c>
      <c r="T397" s="496"/>
      <c r="U397" s="496"/>
      <c r="V397" s="496"/>
      <c r="W397" s="516">
        <v>0</v>
      </c>
    </row>
    <row r="398" spans="1:23">
      <c r="A398" s="468"/>
      <c r="B398" s="485" t="s">
        <v>849</v>
      </c>
      <c r="C398" s="486"/>
      <c r="D398" s="486"/>
      <c r="E398" s="486"/>
      <c r="F398" s="486"/>
      <c r="G398" s="487"/>
      <c r="H398" s="508"/>
      <c r="I398" s="494"/>
      <c r="J398" s="494"/>
      <c r="K398" s="494">
        <v>0</v>
      </c>
      <c r="L398" s="494"/>
      <c r="M398" s="494"/>
      <c r="N398" s="494"/>
      <c r="O398" s="494">
        <v>0</v>
      </c>
      <c r="P398" s="494"/>
      <c r="Q398" s="494"/>
      <c r="R398" s="494"/>
      <c r="S398" s="494">
        <v>0</v>
      </c>
      <c r="T398" s="494"/>
      <c r="U398" s="494"/>
      <c r="V398" s="494"/>
      <c r="W398" s="495">
        <v>0</v>
      </c>
    </row>
    <row r="399" spans="1:23">
      <c r="A399" s="468"/>
      <c r="B399" s="481" t="s">
        <v>30</v>
      </c>
      <c r="C399" s="481" t="s">
        <v>220</v>
      </c>
      <c r="D399" s="481" t="s">
        <v>96</v>
      </c>
      <c r="E399" s="481">
        <v>0</v>
      </c>
      <c r="F399" s="481" t="s">
        <v>96</v>
      </c>
      <c r="G399" s="481">
        <v>0</v>
      </c>
      <c r="H399" s="509"/>
      <c r="I399" s="496"/>
      <c r="J399" s="496"/>
      <c r="K399" s="497">
        <v>0</v>
      </c>
      <c r="L399" s="496"/>
      <c r="M399" s="496"/>
      <c r="N399" s="496"/>
      <c r="O399" s="497">
        <v>0</v>
      </c>
      <c r="P399" s="496"/>
      <c r="Q399" s="496"/>
      <c r="R399" s="496"/>
      <c r="S399" s="497">
        <v>0</v>
      </c>
      <c r="T399" s="496"/>
      <c r="U399" s="496"/>
      <c r="V399" s="496"/>
      <c r="W399" s="516">
        <v>0</v>
      </c>
    </row>
    <row r="400" spans="1:23">
      <c r="A400" s="468"/>
      <c r="B400" s="485" t="s">
        <v>827</v>
      </c>
      <c r="C400" s="486"/>
      <c r="D400" s="486"/>
      <c r="E400" s="486"/>
      <c r="F400" s="486"/>
      <c r="G400" s="487"/>
      <c r="H400" s="508"/>
      <c r="I400" s="494"/>
      <c r="J400" s="494"/>
      <c r="K400" s="494">
        <v>0</v>
      </c>
      <c r="L400" s="494"/>
      <c r="M400" s="494"/>
      <c r="N400" s="494"/>
      <c r="O400" s="494">
        <v>0</v>
      </c>
      <c r="P400" s="494"/>
      <c r="Q400" s="494"/>
      <c r="R400" s="494"/>
      <c r="S400" s="494">
        <v>0</v>
      </c>
      <c r="T400" s="494"/>
      <c r="U400" s="494"/>
      <c r="V400" s="494"/>
      <c r="W400" s="495">
        <v>0</v>
      </c>
    </row>
    <row r="401" spans="1:23">
      <c r="A401" s="468"/>
      <c r="B401" s="482" t="s">
        <v>399</v>
      </c>
      <c r="C401" s="464" t="s">
        <v>1132</v>
      </c>
      <c r="D401" s="464" t="s">
        <v>1075</v>
      </c>
      <c r="E401" s="464" t="s">
        <v>1076</v>
      </c>
      <c r="F401" s="464" t="s">
        <v>96</v>
      </c>
      <c r="G401" s="464">
        <v>0</v>
      </c>
      <c r="H401" s="509"/>
      <c r="I401" s="496"/>
      <c r="J401" s="496"/>
      <c r="K401" s="497">
        <v>0</v>
      </c>
      <c r="L401" s="496"/>
      <c r="M401" s="496"/>
      <c r="N401" s="496"/>
      <c r="O401" s="497">
        <v>0</v>
      </c>
      <c r="P401" s="496"/>
      <c r="Q401" s="496"/>
      <c r="R401" s="496"/>
      <c r="S401" s="497">
        <v>0</v>
      </c>
      <c r="T401" s="496"/>
      <c r="U401" s="496"/>
      <c r="V401" s="496"/>
      <c r="W401" s="516">
        <v>0</v>
      </c>
    </row>
    <row r="402" spans="1:23">
      <c r="A402" s="468"/>
      <c r="B402" s="483"/>
      <c r="C402" s="468"/>
      <c r="D402" s="464" t="s">
        <v>86</v>
      </c>
      <c r="E402" s="464" t="s">
        <v>780</v>
      </c>
      <c r="F402" s="464" t="s">
        <v>96</v>
      </c>
      <c r="G402" s="464">
        <v>0</v>
      </c>
      <c r="H402" s="509">
        <v>20000</v>
      </c>
      <c r="I402" s="496">
        <v>20000</v>
      </c>
      <c r="J402" s="496">
        <v>20000</v>
      </c>
      <c r="K402" s="497">
        <v>60000</v>
      </c>
      <c r="L402" s="496">
        <v>20000</v>
      </c>
      <c r="M402" s="496">
        <v>20000</v>
      </c>
      <c r="N402" s="496">
        <v>20000</v>
      </c>
      <c r="O402" s="497">
        <v>120000</v>
      </c>
      <c r="P402" s="496">
        <v>20000</v>
      </c>
      <c r="Q402" s="496">
        <v>20000</v>
      </c>
      <c r="R402" s="496">
        <v>20000</v>
      </c>
      <c r="S402" s="497">
        <v>180000</v>
      </c>
      <c r="T402" s="496">
        <v>20000</v>
      </c>
      <c r="U402" s="496">
        <v>20000</v>
      </c>
      <c r="V402" s="496">
        <v>20000</v>
      </c>
      <c r="W402" s="516">
        <v>240000</v>
      </c>
    </row>
    <row r="403" spans="1:23">
      <c r="A403" s="468"/>
      <c r="B403" s="483"/>
      <c r="C403" s="468"/>
      <c r="D403" s="464" t="s">
        <v>867</v>
      </c>
      <c r="E403" s="464" t="s">
        <v>868</v>
      </c>
      <c r="F403" s="464" t="s">
        <v>96</v>
      </c>
      <c r="G403" s="464">
        <v>0</v>
      </c>
      <c r="H403" s="509"/>
      <c r="I403" s="496"/>
      <c r="J403" s="496"/>
      <c r="K403" s="497">
        <v>0</v>
      </c>
      <c r="L403" s="496"/>
      <c r="M403" s="496"/>
      <c r="N403" s="496"/>
      <c r="O403" s="497">
        <v>0</v>
      </c>
      <c r="P403" s="496"/>
      <c r="Q403" s="496"/>
      <c r="R403" s="496"/>
      <c r="S403" s="497">
        <v>0</v>
      </c>
      <c r="T403" s="496"/>
      <c r="U403" s="496"/>
      <c r="V403" s="496"/>
      <c r="W403" s="516">
        <v>0</v>
      </c>
    </row>
    <row r="404" spans="1:23">
      <c r="A404" s="468"/>
      <c r="B404" s="483"/>
      <c r="C404" s="468"/>
      <c r="D404" s="464" t="s">
        <v>882</v>
      </c>
      <c r="E404" s="464" t="s">
        <v>882</v>
      </c>
      <c r="F404" s="464" t="s">
        <v>96</v>
      </c>
      <c r="G404" s="464">
        <v>0</v>
      </c>
      <c r="H404" s="509">
        <v>500</v>
      </c>
      <c r="I404" s="496">
        <v>500</v>
      </c>
      <c r="J404" s="496">
        <v>500</v>
      </c>
      <c r="K404" s="497">
        <v>1500</v>
      </c>
      <c r="L404" s="496">
        <v>1500</v>
      </c>
      <c r="M404" s="496">
        <v>1500</v>
      </c>
      <c r="N404" s="496">
        <v>1500</v>
      </c>
      <c r="O404" s="497">
        <v>6000</v>
      </c>
      <c r="P404" s="496">
        <v>500</v>
      </c>
      <c r="Q404" s="496">
        <v>500</v>
      </c>
      <c r="R404" s="496">
        <v>500</v>
      </c>
      <c r="S404" s="497">
        <v>7500</v>
      </c>
      <c r="T404" s="496">
        <v>500</v>
      </c>
      <c r="U404" s="496">
        <v>500</v>
      </c>
      <c r="V404" s="496">
        <v>500</v>
      </c>
      <c r="W404" s="516">
        <v>9000</v>
      </c>
    </row>
    <row r="405" spans="1:23">
      <c r="A405" s="468"/>
      <c r="B405" s="483"/>
      <c r="C405" s="468"/>
      <c r="D405" s="464" t="s">
        <v>601</v>
      </c>
      <c r="E405" s="464" t="s">
        <v>602</v>
      </c>
      <c r="F405" s="464" t="s">
        <v>96</v>
      </c>
      <c r="G405" s="464">
        <v>0</v>
      </c>
      <c r="H405" s="509">
        <v>10000</v>
      </c>
      <c r="I405" s="496">
        <v>10000</v>
      </c>
      <c r="J405" s="496">
        <v>10000</v>
      </c>
      <c r="K405" s="497">
        <v>30000</v>
      </c>
      <c r="L405" s="496">
        <v>10000</v>
      </c>
      <c r="M405" s="496">
        <v>10000</v>
      </c>
      <c r="N405" s="496">
        <v>10000</v>
      </c>
      <c r="O405" s="497">
        <v>60000</v>
      </c>
      <c r="P405" s="496">
        <v>10000</v>
      </c>
      <c r="Q405" s="496">
        <v>10000</v>
      </c>
      <c r="R405" s="496">
        <v>10000</v>
      </c>
      <c r="S405" s="497">
        <v>90000</v>
      </c>
      <c r="T405" s="496">
        <v>10000</v>
      </c>
      <c r="U405" s="496">
        <v>10000</v>
      </c>
      <c r="V405" s="496">
        <v>10000</v>
      </c>
      <c r="W405" s="516">
        <v>120000</v>
      </c>
    </row>
    <row r="406" spans="1:23">
      <c r="A406" s="468"/>
      <c r="B406" s="484"/>
      <c r="C406" s="468"/>
      <c r="D406" s="464" t="s">
        <v>85</v>
      </c>
      <c r="E406" s="464" t="s">
        <v>138</v>
      </c>
      <c r="F406" s="464" t="s">
        <v>96</v>
      </c>
      <c r="G406" s="464">
        <v>0</v>
      </c>
      <c r="H406" s="509">
        <v>1000</v>
      </c>
      <c r="I406" s="496">
        <v>1000</v>
      </c>
      <c r="J406" s="496">
        <v>1000</v>
      </c>
      <c r="K406" s="497">
        <v>3000</v>
      </c>
      <c r="L406" s="496">
        <v>1000</v>
      </c>
      <c r="M406" s="496">
        <v>1000</v>
      </c>
      <c r="N406" s="496">
        <v>1000</v>
      </c>
      <c r="O406" s="497">
        <v>6000</v>
      </c>
      <c r="P406" s="496">
        <v>1000</v>
      </c>
      <c r="Q406" s="496">
        <v>1000</v>
      </c>
      <c r="R406" s="496">
        <v>1000</v>
      </c>
      <c r="S406" s="497">
        <v>9000</v>
      </c>
      <c r="T406" s="496">
        <v>1000</v>
      </c>
      <c r="U406" s="496">
        <v>1000</v>
      </c>
      <c r="V406" s="496">
        <v>1000</v>
      </c>
      <c r="W406" s="516">
        <v>12000</v>
      </c>
    </row>
    <row r="407" spans="1:23">
      <c r="A407" s="468"/>
      <c r="B407" s="485" t="s">
        <v>852</v>
      </c>
      <c r="C407" s="486"/>
      <c r="D407" s="486"/>
      <c r="E407" s="486"/>
      <c r="F407" s="486"/>
      <c r="G407" s="487"/>
      <c r="H407" s="508">
        <v>31500</v>
      </c>
      <c r="I407" s="494">
        <v>31500</v>
      </c>
      <c r="J407" s="494">
        <v>31500</v>
      </c>
      <c r="K407" s="494">
        <v>94500</v>
      </c>
      <c r="L407" s="494">
        <v>32500</v>
      </c>
      <c r="M407" s="494">
        <v>32500</v>
      </c>
      <c r="N407" s="494">
        <v>32500</v>
      </c>
      <c r="O407" s="494">
        <v>192000</v>
      </c>
      <c r="P407" s="494">
        <v>31500</v>
      </c>
      <c r="Q407" s="494">
        <v>31500</v>
      </c>
      <c r="R407" s="494">
        <v>31500</v>
      </c>
      <c r="S407" s="494">
        <v>286500</v>
      </c>
      <c r="T407" s="494">
        <v>31500</v>
      </c>
      <c r="U407" s="494">
        <v>31500</v>
      </c>
      <c r="V407" s="494">
        <v>31500</v>
      </c>
      <c r="W407" s="495">
        <v>381000</v>
      </c>
    </row>
    <row r="408" spans="1:23">
      <c r="A408" s="474" t="s">
        <v>98</v>
      </c>
      <c r="B408" s="478"/>
      <c r="C408" s="479"/>
      <c r="D408" s="479"/>
      <c r="E408" s="479"/>
      <c r="F408" s="479"/>
      <c r="G408" s="480"/>
      <c r="H408" s="510">
        <v>287410</v>
      </c>
      <c r="I408" s="498">
        <v>223410</v>
      </c>
      <c r="J408" s="498">
        <v>190110</v>
      </c>
      <c r="K408" s="498">
        <v>700930</v>
      </c>
      <c r="L408" s="498">
        <v>251410</v>
      </c>
      <c r="M408" s="498">
        <v>237410</v>
      </c>
      <c r="N408" s="498">
        <v>191110</v>
      </c>
      <c r="O408" s="498">
        <v>1380860</v>
      </c>
      <c r="P408" s="498">
        <v>195410</v>
      </c>
      <c r="Q408" s="498">
        <v>290410</v>
      </c>
      <c r="R408" s="498">
        <v>190110</v>
      </c>
      <c r="S408" s="498">
        <v>2056790</v>
      </c>
      <c r="T408" s="498">
        <v>216410</v>
      </c>
      <c r="U408" s="498">
        <v>270410</v>
      </c>
      <c r="V408" s="498">
        <v>190110</v>
      </c>
      <c r="W408" s="499">
        <v>2733720</v>
      </c>
    </row>
    <row r="409" spans="1:23">
      <c r="A409" s="464" t="s">
        <v>96</v>
      </c>
      <c r="B409" s="464" t="s">
        <v>1184</v>
      </c>
      <c r="C409" s="464" t="s">
        <v>821</v>
      </c>
      <c r="D409" s="464" t="s">
        <v>96</v>
      </c>
      <c r="E409" s="464">
        <v>0</v>
      </c>
      <c r="F409" s="464" t="s">
        <v>96</v>
      </c>
      <c r="G409" s="464">
        <v>0</v>
      </c>
      <c r="H409" s="509"/>
      <c r="I409" s="496"/>
      <c r="J409" s="496"/>
      <c r="K409" s="497">
        <v>0</v>
      </c>
      <c r="L409" s="496"/>
      <c r="M409" s="496"/>
      <c r="N409" s="496"/>
      <c r="O409" s="497">
        <v>0</v>
      </c>
      <c r="P409" s="496"/>
      <c r="Q409" s="496"/>
      <c r="R409" s="496"/>
      <c r="S409" s="497">
        <v>0</v>
      </c>
      <c r="T409" s="496"/>
      <c r="U409" s="496"/>
      <c r="V409" s="496"/>
      <c r="W409" s="516">
        <v>0</v>
      </c>
    </row>
    <row r="410" spans="1:23">
      <c r="A410" s="468"/>
      <c r="B410" s="472" t="s">
        <v>1196</v>
      </c>
      <c r="C410" s="473"/>
      <c r="D410" s="473"/>
      <c r="E410" s="473"/>
      <c r="F410" s="473"/>
      <c r="G410" s="473"/>
      <c r="H410" s="508"/>
      <c r="I410" s="494"/>
      <c r="J410" s="494"/>
      <c r="K410" s="494">
        <v>0</v>
      </c>
      <c r="L410" s="494"/>
      <c r="M410" s="494"/>
      <c r="N410" s="494"/>
      <c r="O410" s="494">
        <v>0</v>
      </c>
      <c r="P410" s="494"/>
      <c r="Q410" s="494"/>
      <c r="R410" s="494"/>
      <c r="S410" s="494">
        <v>0</v>
      </c>
      <c r="T410" s="494"/>
      <c r="U410" s="494"/>
      <c r="V410" s="494"/>
      <c r="W410" s="495">
        <v>0</v>
      </c>
    </row>
    <row r="411" spans="1:23">
      <c r="A411" s="468"/>
      <c r="B411" s="464" t="s">
        <v>344</v>
      </c>
      <c r="C411" s="464" t="s">
        <v>624</v>
      </c>
      <c r="D411" s="464" t="s">
        <v>86</v>
      </c>
      <c r="E411" s="464" t="s">
        <v>780</v>
      </c>
      <c r="F411" s="464" t="s">
        <v>96</v>
      </c>
      <c r="G411" s="464">
        <v>0</v>
      </c>
      <c r="H411" s="509"/>
      <c r="I411" s="496"/>
      <c r="J411" s="496"/>
      <c r="K411" s="497">
        <v>0</v>
      </c>
      <c r="L411" s="496"/>
      <c r="M411" s="496"/>
      <c r="N411" s="496"/>
      <c r="O411" s="497">
        <v>0</v>
      </c>
      <c r="P411" s="496"/>
      <c r="Q411" s="496"/>
      <c r="R411" s="496"/>
      <c r="S411" s="497">
        <v>0</v>
      </c>
      <c r="T411" s="496"/>
      <c r="U411" s="496"/>
      <c r="V411" s="496"/>
      <c r="W411" s="516">
        <v>0</v>
      </c>
    </row>
    <row r="412" spans="1:23">
      <c r="A412" s="468"/>
      <c r="B412" s="468"/>
      <c r="C412" s="468"/>
      <c r="D412" s="464" t="s">
        <v>601</v>
      </c>
      <c r="E412" s="464" t="s">
        <v>602</v>
      </c>
      <c r="F412" s="464" t="s">
        <v>96</v>
      </c>
      <c r="G412" s="464">
        <v>0</v>
      </c>
      <c r="H412" s="509"/>
      <c r="I412" s="496"/>
      <c r="J412" s="496"/>
      <c r="K412" s="497">
        <v>0</v>
      </c>
      <c r="L412" s="496"/>
      <c r="M412" s="496"/>
      <c r="N412" s="496"/>
      <c r="O412" s="497">
        <v>0</v>
      </c>
      <c r="P412" s="496"/>
      <c r="Q412" s="496"/>
      <c r="R412" s="496"/>
      <c r="S412" s="497">
        <v>0</v>
      </c>
      <c r="T412" s="496"/>
      <c r="U412" s="496"/>
      <c r="V412" s="496"/>
      <c r="W412" s="516">
        <v>0</v>
      </c>
    </row>
    <row r="413" spans="1:23">
      <c r="A413" s="468"/>
      <c r="B413" s="472" t="s">
        <v>1197</v>
      </c>
      <c r="C413" s="473"/>
      <c r="D413" s="473"/>
      <c r="E413" s="473"/>
      <c r="F413" s="473"/>
      <c r="G413" s="473"/>
      <c r="H413" s="508"/>
      <c r="I413" s="494"/>
      <c r="J413" s="494"/>
      <c r="K413" s="494">
        <v>0</v>
      </c>
      <c r="L413" s="494"/>
      <c r="M413" s="494"/>
      <c r="N413" s="494"/>
      <c r="O413" s="494">
        <v>0</v>
      </c>
      <c r="P413" s="494"/>
      <c r="Q413" s="494"/>
      <c r="R413" s="494"/>
      <c r="S413" s="494">
        <v>0</v>
      </c>
      <c r="T413" s="494"/>
      <c r="U413" s="494"/>
      <c r="V413" s="494"/>
      <c r="W413" s="495">
        <v>0</v>
      </c>
    </row>
    <row r="414" spans="1:23">
      <c r="A414" s="468"/>
      <c r="B414" s="464" t="s">
        <v>894</v>
      </c>
      <c r="C414" s="464" t="s">
        <v>895</v>
      </c>
      <c r="D414" s="464" t="s">
        <v>96</v>
      </c>
      <c r="E414" s="464">
        <v>0</v>
      </c>
      <c r="F414" s="464" t="s">
        <v>96</v>
      </c>
      <c r="G414" s="464">
        <v>0</v>
      </c>
      <c r="H414" s="509"/>
      <c r="I414" s="496"/>
      <c r="J414" s="496"/>
      <c r="K414" s="497">
        <v>0</v>
      </c>
      <c r="L414" s="496"/>
      <c r="M414" s="496"/>
      <c r="N414" s="496"/>
      <c r="O414" s="497">
        <v>0</v>
      </c>
      <c r="P414" s="496"/>
      <c r="Q414" s="496"/>
      <c r="R414" s="496"/>
      <c r="S414" s="497">
        <v>0</v>
      </c>
      <c r="T414" s="496"/>
      <c r="U414" s="496"/>
      <c r="V414" s="496"/>
      <c r="W414" s="516">
        <v>0</v>
      </c>
    </row>
    <row r="415" spans="1:23">
      <c r="A415" s="468"/>
      <c r="B415" s="472" t="s">
        <v>1198</v>
      </c>
      <c r="C415" s="473"/>
      <c r="D415" s="473"/>
      <c r="E415" s="473"/>
      <c r="F415" s="473"/>
      <c r="G415" s="473"/>
      <c r="H415" s="508"/>
      <c r="I415" s="494"/>
      <c r="J415" s="494"/>
      <c r="K415" s="494">
        <v>0</v>
      </c>
      <c r="L415" s="494"/>
      <c r="M415" s="494"/>
      <c r="N415" s="494"/>
      <c r="O415" s="494">
        <v>0</v>
      </c>
      <c r="P415" s="494"/>
      <c r="Q415" s="494"/>
      <c r="R415" s="494"/>
      <c r="S415" s="494">
        <v>0</v>
      </c>
      <c r="T415" s="494"/>
      <c r="U415" s="494"/>
      <c r="V415" s="494"/>
      <c r="W415" s="495">
        <v>0</v>
      </c>
    </row>
    <row r="416" spans="1:23">
      <c r="A416" s="468"/>
      <c r="B416" s="464" t="s">
        <v>617</v>
      </c>
      <c r="C416" s="464" t="s">
        <v>623</v>
      </c>
      <c r="D416" s="464" t="s">
        <v>86</v>
      </c>
      <c r="E416" s="464" t="s">
        <v>780</v>
      </c>
      <c r="F416" s="464" t="s">
        <v>96</v>
      </c>
      <c r="G416" s="464">
        <v>0</v>
      </c>
      <c r="H416" s="509"/>
      <c r="I416" s="496"/>
      <c r="J416" s="496"/>
      <c r="K416" s="497">
        <v>0</v>
      </c>
      <c r="L416" s="496"/>
      <c r="M416" s="496"/>
      <c r="N416" s="496"/>
      <c r="O416" s="497">
        <v>0</v>
      </c>
      <c r="P416" s="496"/>
      <c r="Q416" s="496"/>
      <c r="R416" s="496"/>
      <c r="S416" s="497">
        <v>0</v>
      </c>
      <c r="T416" s="496"/>
      <c r="U416" s="496"/>
      <c r="V416" s="496"/>
      <c r="W416" s="516">
        <v>0</v>
      </c>
    </row>
    <row r="417" spans="1:23">
      <c r="A417" s="468"/>
      <c r="B417" s="468"/>
      <c r="C417" s="468"/>
      <c r="D417" s="464" t="s">
        <v>601</v>
      </c>
      <c r="E417" s="464" t="s">
        <v>602</v>
      </c>
      <c r="F417" s="464" t="s">
        <v>96</v>
      </c>
      <c r="G417" s="464">
        <v>0</v>
      </c>
      <c r="H417" s="509"/>
      <c r="I417" s="496"/>
      <c r="J417" s="496"/>
      <c r="K417" s="497">
        <v>0</v>
      </c>
      <c r="L417" s="496"/>
      <c r="M417" s="496"/>
      <c r="N417" s="496"/>
      <c r="O417" s="497">
        <v>0</v>
      </c>
      <c r="P417" s="496"/>
      <c r="Q417" s="496"/>
      <c r="R417" s="496"/>
      <c r="S417" s="497">
        <v>0</v>
      </c>
      <c r="T417" s="496"/>
      <c r="U417" s="496"/>
      <c r="V417" s="496"/>
      <c r="W417" s="516">
        <v>0</v>
      </c>
    </row>
    <row r="418" spans="1:23">
      <c r="A418" s="468"/>
      <c r="B418" s="472" t="s">
        <v>1199</v>
      </c>
      <c r="C418" s="473"/>
      <c r="D418" s="473"/>
      <c r="E418" s="473"/>
      <c r="F418" s="473"/>
      <c r="G418" s="473"/>
      <c r="H418" s="508"/>
      <c r="I418" s="494"/>
      <c r="J418" s="494"/>
      <c r="K418" s="494">
        <v>0</v>
      </c>
      <c r="L418" s="494"/>
      <c r="M418" s="494"/>
      <c r="N418" s="494"/>
      <c r="O418" s="494">
        <v>0</v>
      </c>
      <c r="P418" s="494"/>
      <c r="Q418" s="494"/>
      <c r="R418" s="494"/>
      <c r="S418" s="494">
        <v>0</v>
      </c>
      <c r="T418" s="494"/>
      <c r="U418" s="494"/>
      <c r="V418" s="494"/>
      <c r="W418" s="495">
        <v>0</v>
      </c>
    </row>
    <row r="419" spans="1:23">
      <c r="A419" s="468"/>
      <c r="B419" s="464" t="s">
        <v>96</v>
      </c>
      <c r="C419" s="464" t="s">
        <v>96</v>
      </c>
      <c r="D419" s="464" t="s">
        <v>96</v>
      </c>
      <c r="E419" s="464" t="s">
        <v>96</v>
      </c>
      <c r="F419" s="464" t="s">
        <v>96</v>
      </c>
      <c r="G419" s="464" t="s">
        <v>96</v>
      </c>
      <c r="H419" s="509"/>
      <c r="I419" s="496"/>
      <c r="J419" s="496"/>
      <c r="K419" s="497">
        <v>0</v>
      </c>
      <c r="L419" s="496"/>
      <c r="M419" s="496"/>
      <c r="N419" s="496"/>
      <c r="O419" s="497">
        <v>0</v>
      </c>
      <c r="P419" s="496"/>
      <c r="Q419" s="496"/>
      <c r="R419" s="496"/>
      <c r="S419" s="497">
        <v>0</v>
      </c>
      <c r="T419" s="496"/>
      <c r="U419" s="496"/>
      <c r="V419" s="496"/>
      <c r="W419" s="516">
        <v>0</v>
      </c>
    </row>
    <row r="420" spans="1:23">
      <c r="A420" s="468"/>
      <c r="B420" s="472" t="s">
        <v>1200</v>
      </c>
      <c r="C420" s="473"/>
      <c r="D420" s="473"/>
      <c r="E420" s="473"/>
      <c r="F420" s="473"/>
      <c r="G420" s="473"/>
      <c r="H420" s="508"/>
      <c r="I420" s="494"/>
      <c r="J420" s="494"/>
      <c r="K420" s="494">
        <v>0</v>
      </c>
      <c r="L420" s="494"/>
      <c r="M420" s="494"/>
      <c r="N420" s="494"/>
      <c r="O420" s="494">
        <v>0</v>
      </c>
      <c r="P420" s="494"/>
      <c r="Q420" s="494"/>
      <c r="R420" s="494"/>
      <c r="S420" s="494">
        <v>0</v>
      </c>
      <c r="T420" s="494"/>
      <c r="U420" s="494"/>
      <c r="V420" s="494"/>
      <c r="W420" s="495">
        <v>0</v>
      </c>
    </row>
    <row r="421" spans="1:23">
      <c r="A421" s="475" t="s">
        <v>1200</v>
      </c>
      <c r="B421" s="476"/>
      <c r="C421" s="476"/>
      <c r="D421" s="476"/>
      <c r="E421" s="476"/>
      <c r="F421" s="476"/>
      <c r="G421" s="476"/>
      <c r="H421" s="512"/>
      <c r="I421" s="501"/>
      <c r="J421" s="501"/>
      <c r="K421" s="501">
        <v>0</v>
      </c>
      <c r="L421" s="501"/>
      <c r="M421" s="501"/>
      <c r="N421" s="501"/>
      <c r="O421" s="501">
        <v>0</v>
      </c>
      <c r="P421" s="501"/>
      <c r="Q421" s="501"/>
      <c r="R421" s="501"/>
      <c r="S421" s="501">
        <v>0</v>
      </c>
      <c r="T421" s="501"/>
      <c r="U421" s="501"/>
      <c r="V421" s="501"/>
      <c r="W421" s="502">
        <v>0</v>
      </c>
    </row>
    <row r="422" spans="1:23">
      <c r="E422" s="44"/>
      <c r="F422" s="44"/>
      <c r="G422" s="44"/>
      <c r="H422" s="44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3">
      <c r="E423" s="44"/>
      <c r="F423" s="44"/>
      <c r="G423" s="44"/>
      <c r="H423" s="44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</row>
    <row r="424" spans="1:23">
      <c r="E424" s="44"/>
      <c r="F424" s="44"/>
      <c r="G424" s="44"/>
      <c r="H424" s="44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</row>
    <row r="425" spans="1:23">
      <c r="E425" s="44"/>
      <c r="F425" s="44"/>
      <c r="G425" s="44"/>
      <c r="H425" s="44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</row>
    <row r="426" spans="1:23">
      <c r="E426" s="44"/>
      <c r="F426" s="44"/>
      <c r="G426" s="44"/>
      <c r="H426" s="44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3">
      <c r="E427" s="44"/>
      <c r="F427" s="44"/>
      <c r="G427" s="44"/>
      <c r="H427" s="44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3">
      <c r="E428" s="44"/>
      <c r="F428" s="44"/>
      <c r="G428" s="44"/>
      <c r="H428" s="44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</row>
    <row r="429" spans="1:23">
      <c r="E429" s="44"/>
      <c r="F429" s="44"/>
      <c r="G429" s="44"/>
      <c r="H429" s="44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</row>
    <row r="430" spans="1:23">
      <c r="E430" s="44"/>
      <c r="F430" s="44"/>
      <c r="G430" s="44"/>
      <c r="H430" s="44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</row>
    <row r="431" spans="1:23">
      <c r="E431" s="44"/>
      <c r="F431" s="44"/>
      <c r="G431" s="44"/>
      <c r="H431" s="44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3">
      <c r="E432" s="44"/>
      <c r="F432" s="44"/>
      <c r="G432" s="44"/>
      <c r="H432" s="44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5:20">
      <c r="E433" s="44"/>
      <c r="F433" s="44"/>
      <c r="G433" s="44"/>
      <c r="H433" s="44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</row>
    <row r="434" spans="5:20">
      <c r="E434" s="44"/>
      <c r="F434" s="44"/>
      <c r="G434" s="44"/>
      <c r="H434" s="44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</row>
    <row r="435" spans="5:20">
      <c r="E435" s="44"/>
      <c r="F435" s="44"/>
      <c r="G435" s="44"/>
      <c r="H435" s="44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</row>
    <row r="436" spans="5:20">
      <c r="E436" s="44"/>
      <c r="F436" s="44"/>
      <c r="G436" s="44"/>
      <c r="H436" s="44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5:20">
      <c r="E437" s="44"/>
      <c r="F437" s="44"/>
      <c r="G437" s="44"/>
      <c r="H437" s="44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5:20">
      <c r="E438" s="44"/>
      <c r="F438" s="44"/>
      <c r="G438" s="44"/>
      <c r="H438" s="44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</row>
    <row r="439" spans="5:20">
      <c r="E439" s="44"/>
      <c r="F439" s="44"/>
      <c r="G439" s="44"/>
      <c r="H439" s="44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</row>
    <row r="440" spans="5:20">
      <c r="E440" s="44"/>
      <c r="F440" s="44"/>
      <c r="G440" s="44"/>
      <c r="H440" s="44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</row>
    <row r="441" spans="5:20">
      <c r="E441" s="44"/>
      <c r="F441" s="44"/>
      <c r="G441" s="44"/>
      <c r="H441" s="44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5:20">
      <c r="E442" s="44"/>
      <c r="F442" s="44"/>
      <c r="G442" s="44"/>
      <c r="H442" s="44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5:20">
      <c r="E443" s="44"/>
      <c r="F443" s="44"/>
      <c r="G443" s="44"/>
      <c r="H443" s="44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</row>
    <row r="444" spans="5:20">
      <c r="E444" s="44"/>
      <c r="F444" s="44"/>
      <c r="G444" s="44"/>
      <c r="H444" s="44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</row>
    <row r="445" spans="5:20">
      <c r="E445" s="44"/>
      <c r="F445" s="44"/>
      <c r="G445" s="44"/>
      <c r="H445" s="44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</row>
    <row r="446" spans="5:20">
      <c r="E446" s="44"/>
      <c r="F446" s="44"/>
      <c r="G446" s="44"/>
      <c r="H446" s="44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5:20">
      <c r="E447" s="44"/>
      <c r="F447" s="44"/>
      <c r="G447" s="44"/>
      <c r="H447" s="44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5:20">
      <c r="E448" s="44"/>
      <c r="F448" s="44"/>
      <c r="G448" s="44"/>
      <c r="H448" s="44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</row>
    <row r="449" spans="5:20">
      <c r="E449" s="44"/>
      <c r="F449" s="44"/>
      <c r="G449" s="44"/>
      <c r="H449" s="44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</row>
    <row r="450" spans="5:20">
      <c r="E450" s="44"/>
      <c r="F450" s="44"/>
      <c r="G450" s="44"/>
      <c r="H450" s="44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</row>
    <row r="451" spans="5:20">
      <c r="E451" s="44"/>
      <c r="F451" s="44"/>
      <c r="G451" s="44"/>
      <c r="H451" s="44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5:20">
      <c r="E452" s="44"/>
      <c r="F452" s="44"/>
      <c r="G452" s="44"/>
      <c r="H452" s="44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5:20">
      <c r="E453" s="44"/>
      <c r="F453" s="44"/>
      <c r="G453" s="44"/>
      <c r="H453" s="44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</row>
    <row r="454" spans="5:20">
      <c r="E454" s="44"/>
      <c r="F454" s="44"/>
      <c r="G454" s="44"/>
      <c r="H454" s="44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</row>
    <row r="455" spans="5:20">
      <c r="E455" s="44"/>
      <c r="F455" s="44"/>
      <c r="G455" s="44"/>
      <c r="H455" s="44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</row>
    <row r="456" spans="5:20">
      <c r="E456" s="44"/>
      <c r="F456" s="44"/>
      <c r="G456" s="44"/>
      <c r="H456" s="44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5:20">
      <c r="E457" s="44"/>
      <c r="F457" s="44"/>
      <c r="G457" s="44"/>
      <c r="H457" s="44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5:20">
      <c r="E458" s="44"/>
      <c r="F458" s="44"/>
      <c r="G458" s="44"/>
      <c r="H458" s="44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</row>
    <row r="459" spans="5:20">
      <c r="E459" s="44"/>
      <c r="F459" s="44"/>
      <c r="G459" s="44"/>
      <c r="H459" s="44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</row>
    <row r="460" spans="5:20">
      <c r="E460" s="44"/>
      <c r="F460" s="44"/>
      <c r="G460" s="44"/>
      <c r="H460" s="44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</row>
    <row r="461" spans="5:20">
      <c r="E461" s="44"/>
      <c r="F461" s="44"/>
      <c r="G461" s="44"/>
      <c r="H461" s="44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5:20">
      <c r="E462" s="44"/>
      <c r="F462" s="44"/>
      <c r="G462" s="44"/>
      <c r="H462" s="44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5:20">
      <c r="E463" s="44"/>
      <c r="F463" s="44"/>
      <c r="G463" s="44"/>
      <c r="H463" s="44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</row>
    <row r="464" spans="5:20">
      <c r="E464" s="44"/>
      <c r="F464" s="44"/>
      <c r="G464" s="44"/>
      <c r="H464" s="44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</row>
    <row r="465" spans="5:20">
      <c r="E465" s="44"/>
      <c r="F465" s="44"/>
      <c r="G465" s="44"/>
      <c r="H465" s="44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</row>
    <row r="466" spans="5:20">
      <c r="E466" s="44"/>
      <c r="F466" s="44"/>
      <c r="G466" s="44"/>
      <c r="H466" s="44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5:20">
      <c r="E467" s="44"/>
      <c r="F467" s="44"/>
      <c r="G467" s="44"/>
      <c r="H467" s="44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5:20">
      <c r="E468" s="44"/>
      <c r="F468" s="44"/>
      <c r="G468" s="44"/>
      <c r="H468" s="44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</row>
    <row r="469" spans="5:20">
      <c r="E469" s="44"/>
      <c r="F469" s="44"/>
      <c r="G469" s="44"/>
      <c r="H469" s="44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</row>
    <row r="470" spans="5:20">
      <c r="E470" s="44"/>
      <c r="F470" s="44"/>
      <c r="G470" s="44"/>
      <c r="H470" s="44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</row>
    <row r="471" spans="5:20">
      <c r="E471" s="44"/>
      <c r="F471" s="44"/>
      <c r="G471" s="44"/>
      <c r="H471" s="44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5:20">
      <c r="E472" s="44"/>
      <c r="F472" s="44"/>
      <c r="G472" s="44"/>
      <c r="H472" s="44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5:20">
      <c r="E473" s="44"/>
      <c r="F473" s="44"/>
      <c r="G473" s="44"/>
      <c r="H473" s="44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</row>
    <row r="474" spans="5:20">
      <c r="E474" s="44"/>
      <c r="F474" s="44"/>
      <c r="G474" s="44"/>
      <c r="H474" s="44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</row>
    <row r="475" spans="5:20">
      <c r="E475" s="44"/>
      <c r="F475" s="44"/>
      <c r="G475" s="44"/>
      <c r="H475" s="44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</row>
    <row r="476" spans="5:20">
      <c r="E476" s="44"/>
      <c r="F476" s="44"/>
      <c r="G476" s="44"/>
      <c r="H476" s="44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5:20">
      <c r="E477" s="44"/>
      <c r="F477" s="44"/>
      <c r="G477" s="44"/>
      <c r="H477" s="44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5:20">
      <c r="E478" s="44"/>
      <c r="F478" s="44"/>
      <c r="G478" s="44"/>
      <c r="H478" s="44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</row>
    <row r="479" spans="5:20">
      <c r="E479" s="44"/>
      <c r="F479" s="44"/>
      <c r="G479" s="44"/>
      <c r="H479" s="44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</row>
    <row r="480" spans="5:20">
      <c r="E480" s="44"/>
      <c r="F480" s="44"/>
      <c r="G480" s="44"/>
      <c r="H480" s="44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</row>
    <row r="481" spans="5:20">
      <c r="E481" s="44"/>
      <c r="F481" s="44"/>
      <c r="G481" s="44"/>
      <c r="H481" s="44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5:20">
      <c r="E482" s="44"/>
      <c r="F482" s="44"/>
      <c r="G482" s="44"/>
      <c r="H482" s="44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5:20">
      <c r="E483" s="44"/>
      <c r="F483" s="44"/>
      <c r="G483" s="44"/>
      <c r="H483" s="44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</row>
    <row r="484" spans="5:20">
      <c r="E484" s="44"/>
      <c r="F484" s="44"/>
      <c r="G484" s="44"/>
      <c r="H484" s="44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</row>
    <row r="485" spans="5:20">
      <c r="E485" s="44"/>
      <c r="F485" s="44"/>
      <c r="G485" s="44"/>
      <c r="H485" s="44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</row>
    <row r="486" spans="5:20">
      <c r="E486" s="44"/>
      <c r="F486" s="44"/>
      <c r="G486" s="44"/>
      <c r="H486" s="44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5:20">
      <c r="E487" s="44"/>
      <c r="F487" s="44"/>
      <c r="G487" s="44"/>
      <c r="H487" s="44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5:20">
      <c r="E488" s="44"/>
      <c r="F488" s="44"/>
      <c r="G488" s="44"/>
      <c r="H488" s="44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</row>
    <row r="489" spans="5:20">
      <c r="E489" s="44"/>
      <c r="F489" s="44"/>
      <c r="G489" s="44"/>
      <c r="H489" s="44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</row>
    <row r="490" spans="5:20">
      <c r="E490" s="44"/>
      <c r="F490" s="44"/>
      <c r="G490" s="44"/>
      <c r="H490" s="44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</row>
    <row r="491" spans="5:20">
      <c r="E491" s="44"/>
      <c r="F491" s="44"/>
      <c r="G491" s="44"/>
      <c r="H491" s="44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5:20">
      <c r="E492" s="44"/>
      <c r="F492" s="44"/>
      <c r="G492" s="44"/>
      <c r="H492" s="44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5:20">
      <c r="E493" s="44"/>
      <c r="F493" s="44"/>
      <c r="G493" s="44"/>
      <c r="H493" s="44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</row>
    <row r="494" spans="5:20">
      <c r="E494" s="44"/>
      <c r="F494" s="44"/>
      <c r="G494" s="44"/>
      <c r="H494" s="44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</row>
    <row r="495" spans="5:20">
      <c r="E495" s="44"/>
      <c r="F495" s="44"/>
      <c r="G495" s="44"/>
      <c r="H495" s="44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</row>
    <row r="496" spans="5:20">
      <c r="E496" s="44"/>
      <c r="F496" s="44"/>
      <c r="G496" s="44"/>
      <c r="H496" s="44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5:20">
      <c r="E497" s="44"/>
      <c r="F497" s="44"/>
      <c r="G497" s="44"/>
      <c r="H497" s="44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5:20">
      <c r="E498" s="44"/>
      <c r="F498" s="44"/>
      <c r="G498" s="44"/>
      <c r="H498" s="44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</row>
    <row r="499" spans="5:20">
      <c r="E499" s="44"/>
      <c r="F499" s="44"/>
      <c r="G499" s="44"/>
      <c r="H499" s="44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</row>
    <row r="500" spans="5:20">
      <c r="E500" s="44"/>
      <c r="F500" s="44"/>
      <c r="G500" s="44"/>
      <c r="H500" s="44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</row>
    <row r="501" spans="5:20">
      <c r="E501" s="44"/>
      <c r="F501" s="44"/>
      <c r="G501" s="44"/>
      <c r="H501" s="44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5:20">
      <c r="E502" s="44"/>
      <c r="F502" s="44"/>
      <c r="G502" s="44"/>
      <c r="H502" s="44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5:20">
      <c r="E503" s="44"/>
      <c r="F503" s="44"/>
      <c r="G503" s="44"/>
      <c r="H503" s="44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</row>
    <row r="504" spans="5:20">
      <c r="E504" s="44"/>
      <c r="F504" s="44"/>
      <c r="G504" s="44"/>
      <c r="H504" s="44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</row>
    <row r="505" spans="5:20">
      <c r="E505" s="44"/>
      <c r="F505" s="44"/>
      <c r="G505" s="44"/>
      <c r="H505" s="44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</row>
    <row r="506" spans="5:20">
      <c r="E506" s="44"/>
      <c r="F506" s="44"/>
      <c r="G506" s="44"/>
      <c r="H506" s="44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5:20">
      <c r="E507" s="44"/>
      <c r="F507" s="44"/>
      <c r="G507" s="44"/>
      <c r="H507" s="44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5:20">
      <c r="E508" s="44"/>
      <c r="F508" s="44"/>
      <c r="G508" s="44"/>
      <c r="H508" s="44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</row>
    <row r="509" spans="5:20">
      <c r="E509" s="44"/>
      <c r="F509" s="44"/>
      <c r="G509" s="44"/>
      <c r="H509" s="44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</row>
    <row r="510" spans="5:20">
      <c r="E510" s="44"/>
      <c r="F510" s="44"/>
      <c r="G510" s="44"/>
      <c r="H510" s="44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</row>
    <row r="511" spans="5:20">
      <c r="E511" s="44"/>
      <c r="F511" s="44"/>
      <c r="G511" s="44"/>
      <c r="H511" s="44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5:20">
      <c r="E512" s="44"/>
      <c r="F512" s="44"/>
      <c r="G512" s="44"/>
      <c r="H512" s="44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 spans="5:20">
      <c r="E513" s="44"/>
      <c r="F513" s="44"/>
      <c r="G513" s="44"/>
      <c r="H513" s="44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</row>
    <row r="514" spans="5:20">
      <c r="E514" s="44"/>
      <c r="F514" s="44"/>
      <c r="G514" s="44"/>
      <c r="H514" s="44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</row>
    <row r="515" spans="5:20">
      <c r="E515" s="44"/>
      <c r="F515" s="44"/>
      <c r="G515" s="44"/>
      <c r="H515" s="44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</row>
    <row r="516" spans="5:20">
      <c r="E516" s="44"/>
      <c r="F516" s="44"/>
      <c r="G516" s="44"/>
      <c r="H516" s="44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 spans="5:20">
      <c r="E517" s="44"/>
      <c r="F517" s="44"/>
      <c r="G517" s="44"/>
      <c r="H517" s="44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 spans="5:20">
      <c r="E518" s="44"/>
      <c r="F518" s="44"/>
      <c r="G518" s="44"/>
      <c r="H518" s="44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</row>
    <row r="519" spans="5:20">
      <c r="E519" s="44"/>
      <c r="F519" s="44"/>
      <c r="G519" s="44"/>
      <c r="H519" s="44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</row>
    <row r="520" spans="5:20">
      <c r="E520" s="44"/>
      <c r="F520" s="44"/>
      <c r="G520" s="44"/>
      <c r="H520" s="44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</row>
    <row r="521" spans="5:20">
      <c r="E521" s="44"/>
      <c r="F521" s="44"/>
      <c r="G521" s="44"/>
      <c r="H521" s="44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 spans="5:20">
      <c r="E522" s="44"/>
      <c r="F522" s="44"/>
      <c r="G522" s="44"/>
      <c r="H522" s="44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 spans="5:20">
      <c r="E523" s="44"/>
      <c r="F523" s="44"/>
      <c r="G523" s="44"/>
      <c r="H523" s="44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</row>
    <row r="524" spans="5:20">
      <c r="E524" s="44"/>
      <c r="F524" s="44"/>
      <c r="G524" s="44"/>
      <c r="H524" s="44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</row>
    <row r="525" spans="5:20">
      <c r="E525" s="44"/>
      <c r="F525" s="44"/>
      <c r="G525" s="44"/>
      <c r="H525" s="44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</row>
    <row r="526" spans="5:20">
      <c r="E526" s="44"/>
      <c r="F526" s="44"/>
      <c r="G526" s="44"/>
      <c r="H526" s="44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 spans="5:20">
      <c r="E527" s="44"/>
      <c r="F527" s="44"/>
      <c r="G527" s="44"/>
      <c r="H527" s="44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</row>
    <row r="528" spans="5:20">
      <c r="E528" s="44"/>
      <c r="F528" s="44"/>
      <c r="G528" s="44"/>
      <c r="H528" s="44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</row>
    <row r="529" spans="5:20">
      <c r="E529" s="44"/>
      <c r="F529" s="44"/>
      <c r="G529" s="44"/>
      <c r="H529" s="44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</row>
    <row r="530" spans="5:20">
      <c r="E530" s="44"/>
      <c r="F530" s="44"/>
      <c r="G530" s="44"/>
      <c r="H530" s="44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 spans="5:20">
      <c r="E531" s="44"/>
      <c r="F531" s="44"/>
      <c r="G531" s="44"/>
      <c r="H531" s="44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 spans="5:20">
      <c r="E532" s="44"/>
      <c r="F532" s="44"/>
      <c r="G532" s="44"/>
      <c r="H532" s="44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</row>
    <row r="533" spans="5:20">
      <c r="E533" s="44"/>
      <c r="F533" s="44"/>
      <c r="G533" s="44"/>
      <c r="H533" s="44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</row>
    <row r="534" spans="5:20">
      <c r="E534" s="44"/>
      <c r="F534" s="44"/>
      <c r="G534" s="44"/>
      <c r="H534" s="44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</row>
    <row r="535" spans="5:20">
      <c r="E535" s="44"/>
      <c r="F535" s="44"/>
      <c r="G535" s="44"/>
      <c r="H535" s="44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</row>
    <row r="536" spans="5:20">
      <c r="E536" s="44"/>
      <c r="F536" s="44"/>
      <c r="G536" s="44"/>
      <c r="H536" s="44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 spans="5:20">
      <c r="E537" s="44"/>
      <c r="F537" s="44"/>
      <c r="G537" s="44"/>
      <c r="H537" s="44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</row>
    <row r="538" spans="5:20">
      <c r="E538" s="44"/>
      <c r="F538" s="44"/>
      <c r="G538" s="44"/>
      <c r="H538" s="44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</row>
    <row r="539" spans="5:20">
      <c r="E539" s="44"/>
      <c r="F539" s="44"/>
      <c r="G539" s="44"/>
      <c r="H539" s="44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</row>
    <row r="540" spans="5:20">
      <c r="E540" s="44"/>
      <c r="F540" s="44"/>
      <c r="G540" s="44"/>
      <c r="H540" s="44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</row>
    <row r="541" spans="5:20">
      <c r="E541" s="44"/>
      <c r="F541" s="44"/>
      <c r="G541" s="44"/>
      <c r="H541" s="44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 spans="5:20">
      <c r="E542" s="44"/>
      <c r="F542" s="44"/>
      <c r="G542" s="44"/>
      <c r="H542" s="44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</row>
    <row r="543" spans="5:20">
      <c r="E543" s="44"/>
      <c r="F543" s="44"/>
      <c r="G543" s="44"/>
      <c r="H543" s="44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</row>
    <row r="544" spans="5:20">
      <c r="E544" s="44"/>
      <c r="F544" s="44"/>
      <c r="G544" s="44"/>
      <c r="H544" s="44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</row>
    <row r="545" spans="5:20">
      <c r="E545" s="44"/>
      <c r="F545" s="44"/>
      <c r="G545" s="44"/>
      <c r="H545" s="44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</row>
    <row r="546" spans="5:20">
      <c r="E546" s="44"/>
      <c r="F546" s="44"/>
      <c r="G546" s="44"/>
      <c r="H546" s="44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 spans="5:20">
      <c r="E547" s="44"/>
      <c r="F547" s="44"/>
      <c r="G547" s="44"/>
      <c r="H547" s="44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</row>
    <row r="548" spans="5:20">
      <c r="E548" s="44"/>
      <c r="F548" s="44"/>
      <c r="G548" s="44"/>
      <c r="H548" s="44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</row>
    <row r="549" spans="5:20">
      <c r="E549" s="44"/>
      <c r="F549" s="44"/>
      <c r="G549" s="44"/>
      <c r="H549" s="44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</row>
    <row r="550" spans="5:20">
      <c r="E550" s="44"/>
      <c r="F550" s="44"/>
      <c r="G550" s="44"/>
      <c r="H550" s="44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</row>
    <row r="551" spans="5:20">
      <c r="E551" s="44"/>
      <c r="F551" s="44"/>
      <c r="G551" s="44"/>
      <c r="H551" s="44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 spans="5:20">
      <c r="E552" s="44"/>
      <c r="F552" s="44"/>
      <c r="G552" s="44"/>
      <c r="H552" s="44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</row>
    <row r="553" spans="5:20">
      <c r="E553" s="44"/>
      <c r="F553" s="44"/>
      <c r="G553" s="44"/>
      <c r="H553" s="44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</row>
    <row r="554" spans="5:20">
      <c r="E554" s="44"/>
      <c r="F554" s="44"/>
      <c r="G554" s="44"/>
      <c r="H554" s="44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</row>
    <row r="555" spans="5:20">
      <c r="E555" s="44"/>
      <c r="F555" s="44"/>
      <c r="G555" s="44"/>
      <c r="H555" s="44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</row>
    <row r="556" spans="5:20">
      <c r="E556" s="44"/>
      <c r="F556" s="44"/>
      <c r="G556" s="44"/>
      <c r="H556" s="44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</row>
    <row r="557" spans="5:20">
      <c r="E557" s="44"/>
      <c r="F557" s="44"/>
      <c r="G557" s="44"/>
      <c r="H557" s="44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</row>
    <row r="558" spans="5:20">
      <c r="E558" s="44"/>
      <c r="F558" s="44"/>
      <c r="G558" s="44"/>
      <c r="H558" s="44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</row>
    <row r="559" spans="5:20">
      <c r="E559" s="44"/>
      <c r="F559" s="44"/>
      <c r="G559" s="44"/>
      <c r="H559" s="44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</row>
    <row r="560" spans="5:20">
      <c r="E560" s="44"/>
      <c r="F560" s="44"/>
      <c r="G560" s="44"/>
      <c r="H560" s="44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</row>
    <row r="561" spans="5:20">
      <c r="E561" s="44"/>
      <c r="F561" s="44"/>
      <c r="G561" s="44"/>
      <c r="H561" s="44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</row>
    <row r="562" spans="5:20">
      <c r="E562" s="44"/>
      <c r="F562" s="44"/>
      <c r="G562" s="44"/>
      <c r="H562" s="44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</row>
    <row r="563" spans="5:20">
      <c r="E563" s="44"/>
      <c r="F563" s="44"/>
      <c r="G563" s="44"/>
      <c r="H563" s="44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</row>
    <row r="564" spans="5:20">
      <c r="E564" s="44"/>
      <c r="F564" s="44"/>
      <c r="G564" s="44"/>
      <c r="H564" s="44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</row>
    <row r="565" spans="5:20">
      <c r="E565" s="44"/>
      <c r="F565" s="44"/>
      <c r="G565" s="44"/>
      <c r="H565" s="44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</row>
    <row r="566" spans="5:20">
      <c r="E566" s="44"/>
      <c r="F566" s="44"/>
      <c r="G566" s="44"/>
      <c r="H566" s="44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</row>
    <row r="567" spans="5:20">
      <c r="E567" s="44"/>
      <c r="F567" s="44"/>
      <c r="G567" s="44"/>
      <c r="H567" s="44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</row>
    <row r="568" spans="5:20">
      <c r="E568" s="44"/>
      <c r="F568" s="44"/>
      <c r="G568" s="44"/>
      <c r="H568" s="44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</row>
    <row r="569" spans="5:20">
      <c r="E569" s="44"/>
      <c r="F569" s="44"/>
      <c r="G569" s="44"/>
      <c r="H569" s="44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</row>
    <row r="570" spans="5:20">
      <c r="E570" s="44"/>
      <c r="F570" s="44"/>
      <c r="G570" s="44"/>
      <c r="H570" s="44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</row>
    <row r="571" spans="5:20">
      <c r="E571" s="44"/>
      <c r="F571" s="44"/>
      <c r="G571" s="44"/>
      <c r="H571" s="44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</row>
    <row r="572" spans="5:20">
      <c r="E572" s="44"/>
      <c r="F572" s="44"/>
      <c r="G572" s="44"/>
      <c r="H572" s="44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</row>
    <row r="573" spans="5:20">
      <c r="E573" s="44"/>
      <c r="F573" s="44"/>
      <c r="G573" s="44"/>
      <c r="H573" s="44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</row>
    <row r="574" spans="5:20">
      <c r="E574" s="44"/>
      <c r="F574" s="44"/>
      <c r="G574" s="44"/>
      <c r="H574" s="44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</row>
    <row r="575" spans="5:20">
      <c r="E575" s="44"/>
      <c r="F575" s="44"/>
      <c r="G575" s="44"/>
      <c r="H575" s="44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</row>
    <row r="576" spans="5:20">
      <c r="E576" s="44"/>
      <c r="F576" s="44"/>
      <c r="G576" s="44"/>
      <c r="H576" s="44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 spans="5:20">
      <c r="E577" s="44"/>
      <c r="F577" s="44"/>
      <c r="G577" s="44"/>
      <c r="H577" s="44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</row>
    <row r="578" spans="5:20">
      <c r="E578" s="44"/>
      <c r="F578" s="44"/>
      <c r="G578" s="44"/>
      <c r="H578" s="44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</row>
    <row r="579" spans="5:20">
      <c r="E579" s="44"/>
      <c r="F579" s="44"/>
      <c r="G579" s="44"/>
      <c r="H579" s="44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</row>
    <row r="580" spans="5:20">
      <c r="E580" s="44"/>
      <c r="F580" s="44"/>
      <c r="G580" s="44"/>
      <c r="H580" s="44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</row>
    <row r="581" spans="5:20">
      <c r="E581" s="44"/>
      <c r="F581" s="44"/>
      <c r="G581" s="44"/>
      <c r="H581" s="44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</row>
    <row r="582" spans="5:20">
      <c r="E582" s="44"/>
      <c r="F582" s="44"/>
      <c r="G582" s="44"/>
      <c r="H582" s="44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</row>
    <row r="583" spans="5:20">
      <c r="E583" s="44"/>
      <c r="F583" s="44"/>
      <c r="G583" s="44"/>
      <c r="H583" s="44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</row>
    <row r="584" spans="5:20">
      <c r="E584" s="44"/>
      <c r="F584" s="44"/>
      <c r="G584" s="44"/>
      <c r="H584" s="44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</row>
    <row r="585" spans="5:20">
      <c r="E585" s="44"/>
      <c r="F585" s="44"/>
      <c r="G585" s="44"/>
      <c r="H585" s="44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</row>
    <row r="586" spans="5:20">
      <c r="E586" s="44"/>
      <c r="F586" s="44"/>
      <c r="G586" s="44"/>
      <c r="H586" s="44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</row>
    <row r="587" spans="5:20">
      <c r="E587" s="44"/>
      <c r="F587" s="44"/>
      <c r="G587" s="44"/>
      <c r="H587" s="44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</row>
    <row r="588" spans="5:20">
      <c r="E588" s="44"/>
      <c r="F588" s="44"/>
      <c r="G588" s="44"/>
      <c r="H588" s="44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</row>
    <row r="589" spans="5:20">
      <c r="E589" s="44"/>
      <c r="F589" s="44"/>
      <c r="G589" s="44"/>
      <c r="H589" s="44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</row>
    <row r="590" spans="5:20">
      <c r="E590" s="44"/>
      <c r="F590" s="44"/>
      <c r="G590" s="44"/>
      <c r="H590" s="44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</row>
    <row r="591" spans="5:20">
      <c r="E591" s="44"/>
      <c r="F591" s="44"/>
      <c r="G591" s="44"/>
      <c r="H591" s="44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</row>
    <row r="592" spans="5:20">
      <c r="E592" s="44"/>
      <c r="F592" s="44"/>
      <c r="G592" s="44"/>
      <c r="H592" s="44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</row>
    <row r="593" spans="5:20">
      <c r="E593" s="44"/>
      <c r="F593" s="44"/>
      <c r="G593" s="44"/>
      <c r="H593" s="44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</row>
    <row r="594" spans="5:20">
      <c r="E594" s="44"/>
      <c r="F594" s="44"/>
      <c r="G594" s="44"/>
      <c r="H594" s="44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</row>
    <row r="595" spans="5:20">
      <c r="E595" s="44"/>
      <c r="F595" s="44"/>
      <c r="G595" s="44"/>
      <c r="H595" s="44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</row>
    <row r="596" spans="5:20">
      <c r="E596" s="44"/>
      <c r="F596" s="44"/>
      <c r="G596" s="44"/>
      <c r="H596" s="44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</row>
    <row r="597" spans="5:20">
      <c r="E597" s="44"/>
      <c r="F597" s="44"/>
      <c r="G597" s="44"/>
      <c r="H597" s="44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</row>
    <row r="598" spans="5:20">
      <c r="E598" s="44"/>
      <c r="F598" s="44"/>
      <c r="G598" s="44"/>
      <c r="H598" s="44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</row>
    <row r="599" spans="5:20">
      <c r="E599" s="44"/>
      <c r="F599" s="44"/>
      <c r="G599" s="44"/>
      <c r="H599" s="44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</row>
    <row r="600" spans="5:20">
      <c r="E600" s="44"/>
      <c r="F600" s="44"/>
      <c r="G600" s="44"/>
      <c r="H600" s="44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</row>
    <row r="601" spans="5:20">
      <c r="E601" s="44"/>
      <c r="F601" s="44"/>
      <c r="G601" s="44"/>
      <c r="H601" s="44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</row>
    <row r="602" spans="5:20">
      <c r="E602" s="44"/>
      <c r="F602" s="44"/>
      <c r="G602" s="44"/>
      <c r="H602" s="44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</row>
    <row r="603" spans="5:20">
      <c r="E603" s="44"/>
      <c r="F603" s="44"/>
      <c r="G603" s="44"/>
      <c r="H603" s="44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</row>
    <row r="604" spans="5:20">
      <c r="E604" s="44"/>
      <c r="F604" s="44"/>
      <c r="G604" s="44"/>
      <c r="H604" s="44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</row>
    <row r="605" spans="5:20">
      <c r="E605" s="44"/>
      <c r="F605" s="44"/>
      <c r="G605" s="44"/>
      <c r="H605" s="44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</row>
    <row r="606" spans="5:20">
      <c r="E606" s="44"/>
      <c r="F606" s="44"/>
      <c r="G606" s="44"/>
      <c r="H606" s="44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</row>
    <row r="607" spans="5:20">
      <c r="E607" s="44"/>
      <c r="F607" s="44"/>
      <c r="G607" s="44"/>
      <c r="H607" s="44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</row>
    <row r="608" spans="5:20">
      <c r="E608" s="44"/>
      <c r="F608" s="44"/>
      <c r="G608" s="44"/>
      <c r="H608" s="44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</row>
    <row r="609" spans="5:20">
      <c r="E609" s="44"/>
      <c r="F609" s="44"/>
      <c r="G609" s="44"/>
      <c r="H609" s="44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</row>
    <row r="610" spans="5:20">
      <c r="E610" s="44"/>
      <c r="F610" s="44"/>
      <c r="G610" s="44"/>
      <c r="H610" s="44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</row>
    <row r="611" spans="5:20">
      <c r="E611" s="44"/>
      <c r="F611" s="44"/>
      <c r="G611" s="44"/>
      <c r="H611" s="44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</row>
    <row r="612" spans="5:20">
      <c r="E612" s="44"/>
      <c r="F612" s="44"/>
      <c r="G612" s="44"/>
      <c r="H612" s="44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</row>
    <row r="613" spans="5:20">
      <c r="E613" s="44"/>
      <c r="F613" s="44"/>
      <c r="G613" s="44"/>
      <c r="H613" s="44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</row>
    <row r="614" spans="5:20">
      <c r="E614" s="44"/>
      <c r="F614" s="44"/>
      <c r="G614" s="44"/>
      <c r="H614" s="44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</row>
    <row r="615" spans="5:20">
      <c r="E615" s="44"/>
      <c r="F615" s="44"/>
      <c r="G615" s="44"/>
      <c r="H615" s="44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</row>
    <row r="616" spans="5:20">
      <c r="E616" s="44"/>
      <c r="F616" s="44"/>
      <c r="G616" s="44"/>
      <c r="H616" s="44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</row>
    <row r="617" spans="5:20">
      <c r="E617" s="44"/>
      <c r="F617" s="44"/>
      <c r="G617" s="44"/>
      <c r="H617" s="44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</row>
    <row r="618" spans="5:20">
      <c r="E618" s="44"/>
      <c r="F618" s="44"/>
      <c r="G618" s="44"/>
      <c r="H618" s="44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</row>
    <row r="619" spans="5:20">
      <c r="E619" s="44"/>
      <c r="F619" s="44"/>
      <c r="G619" s="44"/>
      <c r="H619" s="44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</row>
    <row r="620" spans="5:20">
      <c r="E620" s="44"/>
      <c r="F620" s="44"/>
      <c r="G620" s="44"/>
      <c r="H620" s="44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</row>
    <row r="621" spans="5:20">
      <c r="E621" s="44"/>
      <c r="F621" s="44"/>
      <c r="G621" s="44"/>
      <c r="H621" s="44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</row>
    <row r="622" spans="5:20">
      <c r="E622" s="44"/>
      <c r="F622" s="44"/>
      <c r="G622" s="44"/>
      <c r="H622" s="44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</row>
    <row r="623" spans="5:20">
      <c r="E623" s="44"/>
      <c r="F623" s="44"/>
      <c r="G623" s="44"/>
      <c r="H623" s="44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</row>
    <row r="624" spans="5:20">
      <c r="E624" s="44"/>
      <c r="F624" s="44"/>
      <c r="G624" s="44"/>
      <c r="H624" s="44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</row>
    <row r="625" spans="5:20">
      <c r="E625" s="44"/>
      <c r="F625" s="44"/>
      <c r="G625" s="44"/>
      <c r="H625" s="44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</row>
    <row r="626" spans="5:20">
      <c r="E626" s="44"/>
      <c r="F626" s="44"/>
      <c r="G626" s="44"/>
      <c r="H626" s="44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</row>
    <row r="627" spans="5:20">
      <c r="E627" s="44"/>
      <c r="F627" s="44"/>
      <c r="G627" s="44"/>
      <c r="H627" s="44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</row>
    <row r="628" spans="5:20">
      <c r="E628" s="44"/>
      <c r="F628" s="44"/>
      <c r="G628" s="44"/>
      <c r="H628" s="44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</row>
    <row r="629" spans="5:20">
      <c r="E629" s="44"/>
      <c r="F629" s="44"/>
      <c r="G629" s="44"/>
      <c r="H629" s="44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</row>
    <row r="630" spans="5:20">
      <c r="E630" s="44"/>
      <c r="F630" s="44"/>
      <c r="G630" s="44"/>
      <c r="H630" s="44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</row>
    <row r="631" spans="5:20">
      <c r="E631" s="44"/>
      <c r="F631" s="44"/>
      <c r="G631" s="44"/>
      <c r="H631" s="44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</row>
    <row r="632" spans="5:20">
      <c r="E632" s="44"/>
      <c r="F632" s="44"/>
      <c r="G632" s="44"/>
      <c r="H632" s="44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</row>
    <row r="633" spans="5:20">
      <c r="E633" s="44"/>
      <c r="F633" s="44"/>
      <c r="G633" s="44"/>
      <c r="H633" s="44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</row>
    <row r="634" spans="5:20">
      <c r="E634" s="44"/>
      <c r="F634" s="44"/>
      <c r="G634" s="44"/>
      <c r="H634" s="44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</row>
    <row r="635" spans="5:20">
      <c r="E635" s="44"/>
      <c r="F635" s="44"/>
      <c r="G635" s="44"/>
      <c r="H635" s="44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</row>
    <row r="636" spans="5:20">
      <c r="E636" s="44"/>
      <c r="F636" s="44"/>
      <c r="G636" s="44"/>
      <c r="H636" s="44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</row>
    <row r="637" spans="5:20">
      <c r="E637" s="44"/>
      <c r="F637" s="44"/>
      <c r="G637" s="44"/>
      <c r="H637" s="44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</row>
    <row r="638" spans="5:20">
      <c r="E638" s="44"/>
      <c r="F638" s="44"/>
      <c r="G638" s="44"/>
      <c r="H638" s="44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</row>
    <row r="639" spans="5:20">
      <c r="E639" s="44"/>
      <c r="F639" s="44"/>
      <c r="G639" s="44"/>
      <c r="H639" s="44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</row>
    <row r="640" spans="5:20">
      <c r="E640" s="44"/>
      <c r="F640" s="44"/>
      <c r="G640" s="44"/>
      <c r="H640" s="44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</row>
    <row r="641" spans="5:20">
      <c r="E641" s="44"/>
      <c r="F641" s="44"/>
      <c r="G641" s="44"/>
      <c r="H641" s="44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</row>
    <row r="642" spans="5:20">
      <c r="E642" s="44"/>
      <c r="F642" s="44"/>
      <c r="G642" s="44"/>
      <c r="H642" s="44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</row>
    <row r="643" spans="5:20">
      <c r="E643" s="44"/>
      <c r="F643" s="44"/>
      <c r="G643" s="44"/>
      <c r="H643" s="44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</row>
    <row r="644" spans="5:20">
      <c r="E644" s="44"/>
      <c r="F644" s="44"/>
      <c r="G644" s="44"/>
      <c r="H644" s="44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</row>
    <row r="645" spans="5:20">
      <c r="E645" s="44"/>
      <c r="F645" s="44"/>
      <c r="G645" s="44"/>
      <c r="H645" s="44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</row>
    <row r="646" spans="5:20">
      <c r="E646" s="44"/>
      <c r="F646" s="44"/>
      <c r="G646" s="44"/>
      <c r="H646" s="44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</row>
    <row r="647" spans="5:20">
      <c r="E647" s="44"/>
      <c r="F647" s="44"/>
      <c r="G647" s="44"/>
      <c r="H647" s="44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</row>
    <row r="648" spans="5:20">
      <c r="E648" s="44"/>
      <c r="F648" s="44"/>
      <c r="G648" s="44"/>
      <c r="H648" s="44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</row>
    <row r="649" spans="5:20">
      <c r="E649" s="44"/>
      <c r="F649" s="44"/>
      <c r="G649" s="44"/>
      <c r="H649" s="44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</row>
    <row r="650" spans="5:20">
      <c r="E650" s="44"/>
      <c r="F650" s="44"/>
      <c r="G650" s="44"/>
      <c r="H650" s="44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</row>
    <row r="651" spans="5:20">
      <c r="E651" s="44"/>
      <c r="F651" s="44"/>
      <c r="G651" s="44"/>
      <c r="H651" s="44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</row>
    <row r="652" spans="5:20">
      <c r="E652" s="44"/>
      <c r="F652" s="44"/>
      <c r="G652" s="44"/>
      <c r="H652" s="44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</row>
    <row r="653" spans="5:20">
      <c r="E653" s="44"/>
      <c r="F653" s="44"/>
      <c r="G653" s="44"/>
      <c r="H653" s="44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</row>
    <row r="654" spans="5:20">
      <c r="E654" s="44"/>
      <c r="F654" s="44"/>
      <c r="G654" s="44"/>
      <c r="H654" s="44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</row>
    <row r="655" spans="5:20">
      <c r="E655" s="44"/>
      <c r="F655" s="44"/>
      <c r="G655" s="44"/>
      <c r="H655" s="44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</row>
    <row r="656" spans="5:20">
      <c r="E656" s="44"/>
      <c r="F656" s="44"/>
      <c r="G656" s="44"/>
      <c r="H656" s="44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</row>
    <row r="657" spans="5:20">
      <c r="E657" s="44"/>
      <c r="F657" s="44"/>
      <c r="G657" s="44"/>
      <c r="H657" s="44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</row>
    <row r="658" spans="5:20">
      <c r="E658" s="44"/>
      <c r="F658" s="44"/>
      <c r="G658" s="44"/>
      <c r="H658" s="44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</row>
    <row r="659" spans="5:20">
      <c r="E659" s="44"/>
      <c r="F659" s="44"/>
      <c r="G659" s="44"/>
      <c r="H659" s="44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</row>
    <row r="660" spans="5:20">
      <c r="E660" s="44"/>
      <c r="F660" s="44"/>
      <c r="G660" s="44"/>
      <c r="H660" s="44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</row>
    <row r="661" spans="5:20">
      <c r="E661" s="44"/>
      <c r="F661" s="44"/>
      <c r="G661" s="44"/>
      <c r="H661" s="44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</row>
    <row r="662" spans="5:20">
      <c r="E662" s="44"/>
      <c r="F662" s="44"/>
      <c r="G662" s="44"/>
      <c r="H662" s="44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</row>
    <row r="663" spans="5:20">
      <c r="E663" s="44"/>
      <c r="F663" s="44"/>
      <c r="G663" s="44"/>
      <c r="H663" s="44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</row>
    <row r="664" spans="5:20">
      <c r="E664" s="44"/>
      <c r="F664" s="44"/>
      <c r="G664" s="44"/>
      <c r="H664" s="44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</row>
    <row r="665" spans="5:20">
      <c r="E665" s="44"/>
      <c r="F665" s="44"/>
      <c r="G665" s="44"/>
      <c r="H665" s="44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</row>
    <row r="666" spans="5:20">
      <c r="E666" s="44"/>
      <c r="F666" s="44"/>
      <c r="G666" s="44"/>
      <c r="H666" s="44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</row>
    <row r="667" spans="5:20">
      <c r="E667" s="44"/>
      <c r="F667" s="44"/>
      <c r="G667" s="44"/>
      <c r="H667" s="44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</row>
    <row r="668" spans="5:20">
      <c r="E668" s="44"/>
      <c r="F668" s="44"/>
      <c r="G668" s="44"/>
      <c r="H668" s="44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</row>
    <row r="669" spans="5:20">
      <c r="E669" s="44"/>
      <c r="F669" s="44"/>
      <c r="G669" s="44"/>
      <c r="H669" s="44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</row>
    <row r="670" spans="5:20">
      <c r="E670" s="44"/>
      <c r="F670" s="44"/>
      <c r="G670" s="44"/>
      <c r="H670" s="44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</row>
    <row r="671" spans="5:20">
      <c r="E671" s="44"/>
      <c r="F671" s="44"/>
      <c r="G671" s="44"/>
      <c r="H671" s="44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</row>
    <row r="672" spans="5:20">
      <c r="E672" s="44"/>
      <c r="F672" s="44"/>
      <c r="G672" s="44"/>
      <c r="H672" s="44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</row>
    <row r="673" spans="5:20">
      <c r="E673" s="44"/>
      <c r="F673" s="44"/>
      <c r="G673" s="44"/>
      <c r="H673" s="44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</row>
    <row r="674" spans="5:20">
      <c r="E674" s="44"/>
      <c r="F674" s="44"/>
      <c r="G674" s="44"/>
      <c r="H674" s="44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</row>
    <row r="675" spans="5:20">
      <c r="E675" s="44"/>
      <c r="F675" s="44"/>
      <c r="G675" s="44"/>
      <c r="H675" s="44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</row>
    <row r="676" spans="5:20">
      <c r="E676" s="44"/>
      <c r="F676" s="44"/>
      <c r="G676" s="44"/>
      <c r="H676" s="44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</row>
    <row r="677" spans="5:20">
      <c r="E677" s="44"/>
      <c r="F677" s="44"/>
      <c r="G677" s="44"/>
      <c r="H677" s="44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</row>
    <row r="678" spans="5:20">
      <c r="E678" s="44"/>
      <c r="F678" s="44"/>
      <c r="G678" s="44"/>
      <c r="H678" s="44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</row>
    <row r="679" spans="5:20">
      <c r="E679" s="44"/>
      <c r="F679" s="44"/>
      <c r="G679" s="44"/>
      <c r="H679" s="44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</row>
    <row r="680" spans="5:20">
      <c r="E680" s="44"/>
      <c r="F680" s="44"/>
      <c r="G680" s="44"/>
      <c r="H680" s="44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</row>
    <row r="681" spans="5:20">
      <c r="E681" s="44"/>
      <c r="F681" s="44"/>
      <c r="G681" s="44"/>
      <c r="H681" s="44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</row>
    <row r="682" spans="5:20">
      <c r="E682" s="44"/>
      <c r="F682" s="44"/>
      <c r="G682" s="44"/>
      <c r="H682" s="44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</row>
    <row r="683" spans="5:20">
      <c r="E683" s="44"/>
      <c r="F683" s="44"/>
      <c r="G683" s="44"/>
      <c r="H683" s="44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</row>
    <row r="684" spans="5:20">
      <c r="E684" s="44"/>
      <c r="F684" s="44"/>
      <c r="G684" s="44"/>
      <c r="H684" s="44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</row>
    <row r="685" spans="5:20">
      <c r="E685" s="44"/>
      <c r="F685" s="44"/>
      <c r="G685" s="44"/>
      <c r="H685" s="44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</row>
    <row r="686" spans="5:20">
      <c r="E686" s="44"/>
      <c r="F686" s="44"/>
      <c r="G686" s="44"/>
      <c r="H686" s="44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</row>
    <row r="687" spans="5:20">
      <c r="E687" s="44"/>
      <c r="F687" s="44"/>
      <c r="G687" s="44"/>
      <c r="H687" s="44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</row>
    <row r="688" spans="5:20">
      <c r="E688" s="44"/>
      <c r="F688" s="44"/>
      <c r="G688" s="44"/>
      <c r="H688" s="44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</row>
    <row r="689" spans="5:20">
      <c r="E689" s="44"/>
      <c r="F689" s="44"/>
      <c r="G689" s="44"/>
      <c r="H689" s="44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</row>
    <row r="690" spans="5:20">
      <c r="E690" s="44"/>
      <c r="F690" s="44"/>
      <c r="G690" s="44"/>
      <c r="H690" s="44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</row>
    <row r="691" spans="5:20">
      <c r="E691" s="44"/>
      <c r="F691" s="44"/>
      <c r="G691" s="44"/>
      <c r="H691" s="44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</row>
    <row r="692" spans="5:20">
      <c r="E692" s="44"/>
      <c r="F692" s="44"/>
      <c r="G692" s="44"/>
      <c r="H692" s="44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</row>
    <row r="693" spans="5:20">
      <c r="E693" s="44"/>
      <c r="F693" s="44"/>
      <c r="G693" s="44"/>
      <c r="H693" s="44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</row>
    <row r="694" spans="5:20">
      <c r="E694" s="44"/>
      <c r="F694" s="44"/>
      <c r="G694" s="44"/>
      <c r="H694" s="44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</row>
    <row r="695" spans="5:20">
      <c r="E695" s="44"/>
      <c r="F695" s="44"/>
      <c r="G695" s="44"/>
      <c r="H695" s="44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</row>
    <row r="696" spans="5:20">
      <c r="E696" s="44"/>
      <c r="F696" s="44"/>
      <c r="G696" s="44"/>
      <c r="H696" s="44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</row>
    <row r="697" spans="5:20">
      <c r="E697" s="44"/>
      <c r="F697" s="44"/>
      <c r="G697" s="44"/>
      <c r="H697" s="44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</row>
    <row r="698" spans="5:20">
      <c r="E698" s="44"/>
      <c r="F698" s="44"/>
      <c r="G698" s="44"/>
      <c r="H698" s="44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</row>
    <row r="699" spans="5:20">
      <c r="E699" s="44"/>
      <c r="F699" s="44"/>
      <c r="G699" s="44"/>
      <c r="H699" s="44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</row>
    <row r="700" spans="5:20">
      <c r="E700" s="44"/>
      <c r="F700" s="44"/>
      <c r="G700" s="44"/>
      <c r="H700" s="44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</row>
    <row r="701" spans="5:20">
      <c r="E701" s="44"/>
      <c r="F701" s="44"/>
      <c r="G701" s="44"/>
      <c r="H701" s="44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</row>
    <row r="702" spans="5:20">
      <c r="E702" s="44"/>
      <c r="F702" s="44"/>
      <c r="G702" s="44"/>
      <c r="H702" s="44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</row>
    <row r="703" spans="5:20">
      <c r="E703" s="44"/>
      <c r="F703" s="44"/>
      <c r="G703" s="44"/>
      <c r="H703" s="44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</row>
    <row r="704" spans="5:20">
      <c r="E704" s="44"/>
      <c r="F704" s="44"/>
      <c r="G704" s="44"/>
      <c r="H704" s="44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</row>
    <row r="705" spans="5:20">
      <c r="E705" s="44"/>
      <c r="F705" s="44"/>
      <c r="G705" s="44"/>
      <c r="H705" s="44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</row>
    <row r="706" spans="5:20">
      <c r="E706" s="44"/>
      <c r="F706" s="44"/>
      <c r="G706" s="44"/>
      <c r="H706" s="44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</row>
    <row r="707" spans="5:20">
      <c r="E707" s="44"/>
      <c r="F707" s="44"/>
      <c r="G707" s="44"/>
      <c r="H707" s="44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</row>
    <row r="708" spans="5:20">
      <c r="E708" s="44"/>
      <c r="F708" s="44"/>
      <c r="G708" s="44"/>
      <c r="H708" s="44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</row>
    <row r="709" spans="5:20">
      <c r="E709" s="44"/>
      <c r="F709" s="44"/>
      <c r="G709" s="44"/>
      <c r="H709" s="44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</row>
    <row r="710" spans="5:20">
      <c r="E710" s="44"/>
      <c r="F710" s="44"/>
      <c r="G710" s="44"/>
      <c r="H710" s="44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</row>
    <row r="711" spans="5:20">
      <c r="E711" s="44"/>
      <c r="F711" s="44"/>
      <c r="G711" s="44"/>
      <c r="H711" s="44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</row>
    <row r="712" spans="5:20">
      <c r="E712" s="44"/>
      <c r="F712" s="44"/>
      <c r="G712" s="44"/>
      <c r="H712" s="44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</row>
    <row r="713" spans="5:20">
      <c r="E713" s="44"/>
      <c r="F713" s="44"/>
      <c r="G713" s="44"/>
      <c r="H713" s="44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</row>
    <row r="714" spans="5:20">
      <c r="E714" s="44"/>
      <c r="F714" s="44"/>
      <c r="G714" s="44"/>
      <c r="H714" s="44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</row>
    <row r="715" spans="5:20">
      <c r="E715" s="44"/>
      <c r="F715" s="44"/>
      <c r="G715" s="44"/>
      <c r="H715" s="44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</row>
    <row r="716" spans="5:20">
      <c r="E716" s="44"/>
      <c r="F716" s="44"/>
      <c r="G716" s="44"/>
      <c r="H716" s="44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</row>
    <row r="717" spans="5:20">
      <c r="E717" s="44"/>
      <c r="F717" s="44"/>
      <c r="G717" s="44"/>
      <c r="H717" s="44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</row>
    <row r="718" spans="5:20">
      <c r="E718" s="44"/>
      <c r="F718" s="44"/>
      <c r="G718" s="44"/>
      <c r="H718" s="44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</row>
    <row r="719" spans="5:20">
      <c r="E719" s="44"/>
      <c r="F719" s="44"/>
      <c r="G719" s="44"/>
      <c r="H719" s="44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</row>
    <row r="720" spans="5:20">
      <c r="E720" s="44"/>
      <c r="F720" s="44"/>
      <c r="G720" s="44"/>
      <c r="H720" s="44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</row>
    <row r="721" spans="5:20">
      <c r="E721" s="44"/>
      <c r="F721" s="44"/>
      <c r="G721" s="44"/>
      <c r="H721" s="44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</row>
    <row r="722" spans="5:20">
      <c r="E722" s="44"/>
      <c r="F722" s="44"/>
      <c r="G722" s="44"/>
      <c r="H722" s="44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</row>
    <row r="723" spans="5:20">
      <c r="E723" s="44"/>
      <c r="F723" s="44"/>
      <c r="G723" s="44"/>
      <c r="H723" s="44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</row>
    <row r="724" spans="5:20">
      <c r="E724" s="44"/>
      <c r="F724" s="44"/>
      <c r="G724" s="44"/>
      <c r="H724" s="44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</row>
    <row r="725" spans="5:20">
      <c r="E725" s="44"/>
      <c r="F725" s="44"/>
      <c r="G725" s="44"/>
      <c r="H725" s="44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</row>
    <row r="726" spans="5:20">
      <c r="E726" s="44"/>
      <c r="F726" s="44"/>
      <c r="G726" s="44"/>
      <c r="H726" s="44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</row>
    <row r="727" spans="5:20">
      <c r="E727" s="44"/>
      <c r="F727" s="44"/>
      <c r="G727" s="44"/>
      <c r="H727" s="44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</row>
    <row r="728" spans="5:20">
      <c r="E728" s="44"/>
      <c r="F728" s="44"/>
      <c r="G728" s="44"/>
      <c r="H728" s="44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</row>
    <row r="729" spans="5:20">
      <c r="E729" s="44"/>
      <c r="F729" s="44"/>
      <c r="G729" s="44"/>
      <c r="H729" s="44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</row>
    <row r="730" spans="5:20">
      <c r="E730" s="44"/>
      <c r="F730" s="44"/>
      <c r="G730" s="44"/>
      <c r="H730" s="44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</row>
    <row r="731" spans="5:20">
      <c r="E731" s="44"/>
      <c r="F731" s="44"/>
      <c r="G731" s="44"/>
      <c r="H731" s="44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</row>
    <row r="732" spans="5:20">
      <c r="E732" s="44"/>
      <c r="F732" s="44"/>
      <c r="G732" s="44"/>
      <c r="H732" s="44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</row>
    <row r="733" spans="5:20">
      <c r="E733" s="44"/>
      <c r="F733" s="44"/>
      <c r="G733" s="44"/>
      <c r="H733" s="44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</row>
    <row r="734" spans="5:20">
      <c r="E734" s="44"/>
      <c r="F734" s="44"/>
      <c r="G734" s="44"/>
      <c r="H734" s="44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</row>
    <row r="735" spans="5:20">
      <c r="E735" s="44"/>
      <c r="F735" s="44"/>
      <c r="G735" s="44"/>
      <c r="H735" s="44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</row>
    <row r="736" spans="5:20">
      <c r="E736" s="44"/>
      <c r="F736" s="44"/>
      <c r="G736" s="44"/>
      <c r="H736" s="44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</row>
    <row r="737" spans="5:20">
      <c r="E737" s="44"/>
      <c r="F737" s="44"/>
      <c r="G737" s="44"/>
      <c r="H737" s="44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</row>
    <row r="738" spans="5:20">
      <c r="E738" s="44"/>
      <c r="F738" s="44"/>
      <c r="G738" s="44"/>
      <c r="H738" s="44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</row>
    <row r="739" spans="5:20">
      <c r="E739" s="44"/>
      <c r="F739" s="44"/>
      <c r="G739" s="44"/>
      <c r="H739" s="44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</row>
    <row r="740" spans="5:20">
      <c r="E740" s="44"/>
      <c r="F740" s="44"/>
      <c r="G740" s="44"/>
      <c r="H740" s="44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</row>
    <row r="741" spans="5:20">
      <c r="E741" s="44"/>
      <c r="F741" s="44"/>
      <c r="G741" s="44"/>
      <c r="H741" s="44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</row>
    <row r="742" spans="5:20">
      <c r="E742" s="44"/>
      <c r="F742" s="44"/>
      <c r="G742" s="44"/>
      <c r="H742" s="44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</row>
    <row r="743" spans="5:20">
      <c r="E743" s="44"/>
      <c r="F743" s="44"/>
      <c r="G743" s="44"/>
      <c r="H743" s="44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</row>
    <row r="744" spans="5:20">
      <c r="E744" s="44"/>
      <c r="F744" s="44"/>
      <c r="G744" s="44"/>
      <c r="H744" s="44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</row>
    <row r="745" spans="5:20">
      <c r="E745" s="44"/>
      <c r="F745" s="44"/>
      <c r="G745" s="44"/>
      <c r="H745" s="44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</row>
    <row r="746" spans="5:20">
      <c r="E746" s="44"/>
      <c r="F746" s="44"/>
      <c r="G746" s="44"/>
      <c r="H746" s="44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</row>
    <row r="747" spans="5:20">
      <c r="E747" s="44"/>
      <c r="F747" s="44"/>
      <c r="G747" s="44"/>
      <c r="H747" s="44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</row>
    <row r="748" spans="5:20">
      <c r="E748" s="44"/>
      <c r="F748" s="44"/>
      <c r="G748" s="44"/>
      <c r="H748" s="44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</row>
    <row r="749" spans="5:20">
      <c r="E749" s="44"/>
      <c r="F749" s="44"/>
      <c r="G749" s="44"/>
      <c r="H749" s="44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</row>
    <row r="750" spans="5:20">
      <c r="E750" s="44"/>
      <c r="F750" s="44"/>
      <c r="G750" s="44"/>
      <c r="H750" s="44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</row>
    <row r="751" spans="5:20">
      <c r="E751" s="44"/>
      <c r="F751" s="44"/>
      <c r="G751" s="44"/>
      <c r="H751" s="44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</row>
    <row r="752" spans="5:20">
      <c r="E752" s="44"/>
      <c r="F752" s="44"/>
      <c r="G752" s="44"/>
      <c r="H752" s="44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</row>
    <row r="753" spans="5:20">
      <c r="E753" s="44"/>
      <c r="F753" s="44"/>
      <c r="G753" s="44"/>
      <c r="H753" s="44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</row>
  </sheetData>
  <pageMargins left="0.51181102362204722" right="0.51181102362204722" top="1.1417322834645669" bottom="0.35433070866141736" header="0.31496062992125984" footer="0.31496062992125984"/>
  <pageSetup paperSize="9" scale="24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AN103"/>
  <sheetViews>
    <sheetView view="pageBreakPreview" topLeftCell="B80" zoomScaleNormal="100" zoomScaleSheetLayoutView="100" workbookViewId="0">
      <pane xSplit="19155" topLeftCell="H1"/>
      <selection activeCell="B9" sqref="B9"/>
      <selection pane="topRight" activeCell="H31" sqref="H31"/>
    </sheetView>
  </sheetViews>
  <sheetFormatPr defaultRowHeight="15" outlineLevelCol="1"/>
  <cols>
    <col min="1" max="1" width="38.140625" hidden="1" customWidth="1" outlineLevel="1"/>
    <col min="2" max="2" width="45.140625" customWidth="1" collapsed="1"/>
    <col min="3" max="3" width="42" customWidth="1"/>
    <col min="4" max="4" width="9.140625" style="16"/>
    <col min="5" max="5" width="17.7109375" style="13" customWidth="1" outlineLevel="1"/>
    <col min="6" max="7" width="13.85546875" style="13" hidden="1" customWidth="1" outlineLevel="1"/>
    <col min="8" max="8" width="13.85546875" style="13" customWidth="1" outlineLevel="1"/>
    <col min="9" max="10" width="13.85546875" style="13" hidden="1" customWidth="1" outlineLevel="1"/>
    <col min="11" max="11" width="16" style="13" customWidth="1" outlineLevel="1"/>
    <col min="12" max="13" width="13.85546875" style="13" hidden="1" customWidth="1" outlineLevel="1"/>
    <col min="14" max="14" width="19.140625" style="13" customWidth="1" collapsed="1"/>
    <col min="15" max="15" width="13.85546875" style="13" hidden="1" customWidth="1" outlineLevel="1"/>
    <col min="16" max="16" width="14.7109375" style="13" hidden="1" customWidth="1" outlineLevel="1"/>
    <col min="17" max="17" width="13.85546875" style="13" customWidth="1" outlineLevel="1" collapsed="1"/>
    <col min="18" max="19" width="13.85546875" style="13" hidden="1" customWidth="1" outlineLevel="1"/>
    <col min="20" max="20" width="13.85546875" style="13" customWidth="1" outlineLevel="1" collapsed="1"/>
    <col min="21" max="22" width="13.85546875" style="13" hidden="1" customWidth="1" outlineLevel="1"/>
    <col min="23" max="23" width="18.140625" customWidth="1" outlineLevel="1" collapsed="1"/>
    <col min="24" max="24" width="9.140625" hidden="1" customWidth="1" outlineLevel="1"/>
    <col min="25" max="25" width="13.5703125" hidden="1" customWidth="1" outlineLevel="1"/>
    <col min="26" max="26" width="17.7109375" customWidth="1" collapsed="1"/>
    <col min="27" max="27" width="10.28515625" hidden="1" customWidth="1"/>
    <col min="28" max="28" width="10.5703125" hidden="1" customWidth="1"/>
    <col min="29" max="29" width="13.85546875" customWidth="1" collapsed="1"/>
    <col min="30" max="30" width="15.5703125" customWidth="1" collapsed="1"/>
    <col min="31" max="31" width="17.42578125" customWidth="1" collapsed="1"/>
    <col min="32" max="32" width="17.140625" customWidth="1"/>
    <col min="33" max="33" width="14.85546875" customWidth="1" collapsed="1"/>
    <col min="34" max="34" width="15" customWidth="1" collapsed="1"/>
    <col min="35" max="35" width="15.42578125" customWidth="1" collapsed="1"/>
    <col min="36" max="36" width="16.7109375" customWidth="1"/>
    <col min="37" max="38" width="9.140625" hidden="1" customWidth="1"/>
    <col min="39" max="39" width="16.140625" customWidth="1"/>
    <col min="40" max="40" width="16.85546875" customWidth="1"/>
  </cols>
  <sheetData>
    <row r="1" spans="1:40" ht="3.75" customHeight="1"/>
    <row r="2" spans="1:40" ht="26.25">
      <c r="B2" s="7" t="s">
        <v>1233</v>
      </c>
      <c r="AE2" s="254"/>
      <c r="AG2" s="176"/>
      <c r="AH2" s="165"/>
      <c r="AI2" s="164"/>
      <c r="AJ2" s="164"/>
    </row>
    <row r="3" spans="1:40" ht="26.25">
      <c r="B3" s="7" t="s">
        <v>1234</v>
      </c>
      <c r="AE3" s="254"/>
      <c r="AG3" s="176"/>
      <c r="AH3" s="165"/>
      <c r="AI3" s="164"/>
      <c r="AJ3" s="164"/>
    </row>
    <row r="4" spans="1:40" ht="26.25" hidden="1">
      <c r="AE4" s="174"/>
      <c r="AG4" s="169"/>
      <c r="AH4" s="182"/>
      <c r="AI4" s="181"/>
      <c r="AJ4" s="164"/>
    </row>
    <row r="5" spans="1:40" ht="26.25" hidden="1">
      <c r="AE5" s="254"/>
      <c r="AG5" s="176"/>
      <c r="AH5" s="183"/>
      <c r="AI5" s="181"/>
      <c r="AJ5" s="164"/>
    </row>
    <row r="6" spans="1:40" ht="26.25" hidden="1">
      <c r="AE6" s="255"/>
      <c r="AG6" s="166"/>
      <c r="AH6" s="167"/>
      <c r="AI6" s="164"/>
      <c r="AJ6" s="164"/>
    </row>
    <row r="7" spans="1:40" ht="26.25" hidden="1">
      <c r="AE7" s="256"/>
    </row>
    <row r="8" spans="1:40" ht="26.25">
      <c r="AE8" s="257"/>
    </row>
    <row r="9" spans="1:40" ht="26.25">
      <c r="AE9" s="258"/>
    </row>
    <row r="10" spans="1:40" ht="26.25">
      <c r="AE10" s="254"/>
    </row>
    <row r="11" spans="1:40" ht="26.25">
      <c r="AE11" s="255"/>
    </row>
    <row r="12" spans="1:40" ht="26.25">
      <c r="AE12" s="255"/>
    </row>
    <row r="13" spans="1:40" ht="15.75">
      <c r="A13" s="12"/>
      <c r="B13" s="524" t="s">
        <v>593</v>
      </c>
      <c r="C13" s="525" t="s">
        <v>592</v>
      </c>
      <c r="D13" s="527" t="s">
        <v>354</v>
      </c>
      <c r="E13" s="523" t="s">
        <v>358</v>
      </c>
      <c r="F13" s="523"/>
      <c r="G13" s="523"/>
      <c r="H13" s="523" t="s">
        <v>359</v>
      </c>
      <c r="I13" s="523"/>
      <c r="J13" s="523"/>
      <c r="K13" s="523" t="s">
        <v>349</v>
      </c>
      <c r="L13" s="523"/>
      <c r="M13" s="523"/>
      <c r="N13" s="524" t="s">
        <v>362</v>
      </c>
      <c r="O13" s="524"/>
      <c r="P13" s="524"/>
      <c r="Q13" s="523" t="s">
        <v>350</v>
      </c>
      <c r="R13" s="523"/>
      <c r="S13" s="523"/>
      <c r="T13" s="523" t="s">
        <v>360</v>
      </c>
      <c r="U13" s="523"/>
      <c r="V13" s="523"/>
      <c r="W13" s="523" t="s">
        <v>361</v>
      </c>
      <c r="X13" s="523"/>
      <c r="Y13" s="523"/>
      <c r="Z13" s="524" t="s">
        <v>363</v>
      </c>
      <c r="AA13" s="524"/>
      <c r="AB13" s="524"/>
      <c r="AC13" s="248" t="s">
        <v>351</v>
      </c>
      <c r="AD13" s="248" t="s">
        <v>352</v>
      </c>
      <c r="AE13" s="248" t="s">
        <v>345</v>
      </c>
      <c r="AF13" s="249" t="s">
        <v>364</v>
      </c>
      <c r="AG13" s="248" t="s">
        <v>346</v>
      </c>
      <c r="AH13" s="248" t="s">
        <v>347</v>
      </c>
      <c r="AI13" s="248" t="s">
        <v>348</v>
      </c>
      <c r="AJ13" s="522" t="s">
        <v>365</v>
      </c>
      <c r="AK13" s="522"/>
      <c r="AL13" s="522"/>
    </row>
    <row r="14" spans="1:40" ht="21" customHeight="1">
      <c r="A14" s="12"/>
      <c r="B14" s="524"/>
      <c r="C14" s="526"/>
      <c r="D14" s="527"/>
      <c r="E14" s="82" t="s">
        <v>355</v>
      </c>
      <c r="F14" s="82" t="s">
        <v>356</v>
      </c>
      <c r="G14" s="83" t="s">
        <v>357</v>
      </c>
      <c r="H14" s="82" t="s">
        <v>355</v>
      </c>
      <c r="I14" s="82" t="s">
        <v>356</v>
      </c>
      <c r="J14" s="83" t="s">
        <v>357</v>
      </c>
      <c r="K14" s="82" t="s">
        <v>355</v>
      </c>
      <c r="L14" s="82" t="s">
        <v>356</v>
      </c>
      <c r="M14" s="83" t="s">
        <v>357</v>
      </c>
      <c r="N14" s="82" t="s">
        <v>355</v>
      </c>
      <c r="O14" s="82" t="s">
        <v>356</v>
      </c>
      <c r="P14" s="83" t="s">
        <v>357</v>
      </c>
      <c r="Q14" s="82" t="s">
        <v>355</v>
      </c>
      <c r="R14" s="82" t="s">
        <v>356</v>
      </c>
      <c r="S14" s="83" t="s">
        <v>357</v>
      </c>
      <c r="T14" s="82" t="s">
        <v>355</v>
      </c>
      <c r="U14" s="82" t="s">
        <v>356</v>
      </c>
      <c r="V14" s="83" t="s">
        <v>357</v>
      </c>
      <c r="W14" s="82" t="s">
        <v>355</v>
      </c>
      <c r="X14" s="82" t="s">
        <v>356</v>
      </c>
      <c r="Y14" s="83" t="s">
        <v>357</v>
      </c>
      <c r="Z14" s="82" t="s">
        <v>355</v>
      </c>
      <c r="AA14" s="82" t="s">
        <v>356</v>
      </c>
      <c r="AB14" s="83" t="s">
        <v>357</v>
      </c>
      <c r="AC14" s="82" t="s">
        <v>355</v>
      </c>
      <c r="AD14" s="82" t="s">
        <v>355</v>
      </c>
      <c r="AE14" s="82" t="s">
        <v>355</v>
      </c>
      <c r="AF14" s="82" t="s">
        <v>355</v>
      </c>
      <c r="AG14" s="82" t="s">
        <v>355</v>
      </c>
      <c r="AH14" s="82" t="s">
        <v>355</v>
      </c>
      <c r="AI14" s="82" t="s">
        <v>355</v>
      </c>
      <c r="AJ14" s="82" t="s">
        <v>355</v>
      </c>
      <c r="AK14" s="82" t="s">
        <v>356</v>
      </c>
      <c r="AL14" s="83" t="s">
        <v>357</v>
      </c>
    </row>
    <row r="15" spans="1:40" s="2" customFormat="1" ht="32.25" thickBot="1">
      <c r="A15" s="37"/>
      <c r="B15" s="84" t="s">
        <v>740</v>
      </c>
      <c r="C15" s="84" t="s">
        <v>741</v>
      </c>
      <c r="D15" s="85" t="s">
        <v>343</v>
      </c>
      <c r="E15" s="89"/>
      <c r="F15" s="89"/>
      <c r="G15" s="89"/>
      <c r="H15" s="89"/>
      <c r="I15" s="89"/>
      <c r="J15" s="89"/>
      <c r="K15" s="89"/>
      <c r="L15" s="89"/>
      <c r="M15" s="90"/>
      <c r="N15" s="91"/>
      <c r="O15" s="89"/>
      <c r="P15" s="90"/>
      <c r="Q15" s="89"/>
      <c r="R15" s="89"/>
      <c r="S15" s="89"/>
      <c r="T15" s="89"/>
      <c r="U15" s="89"/>
      <c r="V15" s="89"/>
      <c r="W15" s="89"/>
      <c r="X15" s="89"/>
      <c r="Y15" s="90"/>
      <c r="Z15" s="91"/>
      <c r="AA15" s="89"/>
      <c r="AB15" s="90"/>
      <c r="AC15" s="89"/>
      <c r="AD15" s="89"/>
      <c r="AE15" s="89"/>
      <c r="AF15" s="91"/>
      <c r="AG15" s="89"/>
      <c r="AH15" s="89"/>
      <c r="AI15" s="89"/>
      <c r="AJ15" s="91"/>
      <c r="AK15" s="86"/>
      <c r="AL15" s="87"/>
      <c r="AN15" s="9"/>
    </row>
    <row r="16" spans="1:40" s="2" customFormat="1" ht="15.75">
      <c r="A16" s="37"/>
      <c r="B16" s="88" t="s">
        <v>331</v>
      </c>
      <c r="C16" s="88" t="s">
        <v>470</v>
      </c>
      <c r="D16" s="85"/>
      <c r="E16" s="89"/>
      <c r="F16" s="89"/>
      <c r="G16" s="90"/>
      <c r="H16" s="89"/>
      <c r="I16" s="89"/>
      <c r="J16" s="90"/>
      <c r="K16" s="89"/>
      <c r="L16" s="89"/>
      <c r="M16" s="90"/>
      <c r="N16" s="91"/>
      <c r="O16" s="89"/>
      <c r="P16" s="90"/>
      <c r="Q16" s="89"/>
      <c r="R16" s="89"/>
      <c r="S16" s="90"/>
      <c r="T16" s="89"/>
      <c r="U16" s="89"/>
      <c r="V16" s="90"/>
      <c r="W16" s="89"/>
      <c r="X16" s="89"/>
      <c r="Y16" s="90"/>
      <c r="Z16" s="91"/>
      <c r="AA16" s="89"/>
      <c r="AB16" s="90"/>
      <c r="AC16" s="89"/>
      <c r="AD16" s="89"/>
      <c r="AE16" s="89"/>
      <c r="AF16" s="91"/>
      <c r="AG16" s="89"/>
      <c r="AH16" s="89"/>
      <c r="AI16" s="89"/>
      <c r="AJ16" s="91"/>
      <c r="AK16" s="86"/>
      <c r="AL16" s="87"/>
    </row>
    <row r="17" spans="1:40" s="2" customFormat="1" ht="15.75">
      <c r="A17" s="37"/>
      <c r="B17" s="85" t="s">
        <v>585</v>
      </c>
      <c r="C17" s="85" t="s">
        <v>586</v>
      </c>
      <c r="D17" s="85" t="s">
        <v>343</v>
      </c>
      <c r="E17" s="89"/>
      <c r="F17" s="89"/>
      <c r="G17" s="89"/>
      <c r="H17" s="89"/>
      <c r="I17" s="89"/>
      <c r="J17" s="89"/>
      <c r="K17" s="89"/>
      <c r="L17" s="89"/>
      <c r="M17" s="90"/>
      <c r="N17" s="91"/>
      <c r="O17" s="89"/>
      <c r="P17" s="90"/>
      <c r="Q17" s="89"/>
      <c r="R17" s="89"/>
      <c r="S17" s="89"/>
      <c r="T17" s="89"/>
      <c r="U17" s="89"/>
      <c r="V17" s="89"/>
      <c r="W17" s="89"/>
      <c r="X17" s="89"/>
      <c r="Y17" s="90"/>
      <c r="Z17" s="91"/>
      <c r="AA17" s="89"/>
      <c r="AB17" s="90"/>
      <c r="AC17" s="89"/>
      <c r="AD17" s="89"/>
      <c r="AE17" s="89"/>
      <c r="AF17" s="91"/>
      <c r="AG17" s="89"/>
      <c r="AH17" s="89"/>
      <c r="AI17" s="89"/>
      <c r="AJ17" s="91"/>
      <c r="AK17" s="86"/>
      <c r="AL17" s="87"/>
    </row>
    <row r="18" spans="1:40" s="2" customFormat="1" ht="16.5" thickBot="1">
      <c r="A18" s="37"/>
      <c r="B18" s="121" t="s">
        <v>587</v>
      </c>
      <c r="C18" s="121" t="s">
        <v>588</v>
      </c>
      <c r="D18" s="121" t="s">
        <v>343</v>
      </c>
      <c r="E18" s="122"/>
      <c r="F18" s="122"/>
      <c r="G18" s="123"/>
      <c r="H18" s="122"/>
      <c r="I18" s="122"/>
      <c r="J18" s="123"/>
      <c r="K18" s="122"/>
      <c r="L18" s="122"/>
      <c r="M18" s="123"/>
      <c r="N18" s="124"/>
      <c r="O18" s="122"/>
      <c r="P18" s="123"/>
      <c r="Q18" s="122"/>
      <c r="R18" s="122"/>
      <c r="S18" s="122"/>
      <c r="T18" s="122"/>
      <c r="U18" s="122"/>
      <c r="V18" s="122"/>
      <c r="W18" s="122"/>
      <c r="X18" s="122"/>
      <c r="Y18" s="123"/>
      <c r="Z18" s="124"/>
      <c r="AA18" s="122"/>
      <c r="AB18" s="123"/>
      <c r="AC18" s="122"/>
      <c r="AD18" s="122"/>
      <c r="AE18" s="122"/>
      <c r="AF18" s="124"/>
      <c r="AG18" s="122"/>
      <c r="AH18" s="122"/>
      <c r="AI18" s="122"/>
      <c r="AJ18" s="124"/>
      <c r="AK18" s="86"/>
      <c r="AL18" s="87"/>
    </row>
    <row r="19" spans="1:40" s="2" customFormat="1" ht="32.25" thickTop="1">
      <c r="A19" s="37"/>
      <c r="B19" s="125" t="s">
        <v>742</v>
      </c>
      <c r="C19" s="125" t="s">
        <v>613</v>
      </c>
      <c r="D19" s="126" t="s">
        <v>343</v>
      </c>
      <c r="E19" s="127">
        <v>10000000</v>
      </c>
      <c r="F19" s="127"/>
      <c r="G19" s="128"/>
      <c r="H19" s="127" t="e">
        <f>E89</f>
        <v>#N/A</v>
      </c>
      <c r="I19" s="127"/>
      <c r="J19" s="128"/>
      <c r="K19" s="127" t="e">
        <f>H89</f>
        <v>#N/A</v>
      </c>
      <c r="L19" s="127"/>
      <c r="M19" s="128"/>
      <c r="N19" s="127"/>
      <c r="O19" s="127"/>
      <c r="P19" s="128"/>
      <c r="Q19" s="127" t="e">
        <f>K89</f>
        <v>#N/A</v>
      </c>
      <c r="R19" s="127"/>
      <c r="S19" s="128"/>
      <c r="T19" s="127" t="e">
        <f>Q89</f>
        <v>#N/A</v>
      </c>
      <c r="U19" s="127">
        <f>R89</f>
        <v>0</v>
      </c>
      <c r="V19" s="127">
        <f>S89</f>
        <v>0</v>
      </c>
      <c r="W19" s="127" t="e">
        <f>T89</f>
        <v>#N/A</v>
      </c>
      <c r="X19" s="127"/>
      <c r="Y19" s="128"/>
      <c r="Z19" s="127"/>
      <c r="AA19" s="127"/>
      <c r="AB19" s="128"/>
      <c r="AC19" s="127" t="e">
        <f>W89</f>
        <v>#N/A</v>
      </c>
      <c r="AD19" s="127" t="e">
        <f>AC89</f>
        <v>#N/A</v>
      </c>
      <c r="AE19" s="127" t="e">
        <f>AD89</f>
        <v>#N/A</v>
      </c>
      <c r="AF19" s="127"/>
      <c r="AG19" s="127" t="e">
        <f>AE89</f>
        <v>#N/A</v>
      </c>
      <c r="AH19" s="127" t="e">
        <f>AG89</f>
        <v>#N/A</v>
      </c>
      <c r="AI19" s="127" t="e">
        <f>AH89</f>
        <v>#N/A</v>
      </c>
      <c r="AJ19" s="127"/>
      <c r="AK19" s="86"/>
      <c r="AL19" s="87"/>
      <c r="AN19" s="9"/>
    </row>
    <row r="20" spans="1:40" s="2" customFormat="1" ht="15.75">
      <c r="A20" s="37"/>
      <c r="B20" s="88" t="s">
        <v>331</v>
      </c>
      <c r="C20" s="88" t="s">
        <v>470</v>
      </c>
      <c r="D20" s="93"/>
      <c r="E20" s="193"/>
      <c r="F20" s="94"/>
      <c r="G20" s="95"/>
      <c r="H20" s="94"/>
      <c r="I20" s="94"/>
      <c r="J20" s="95"/>
      <c r="K20" s="94"/>
      <c r="L20" s="94"/>
      <c r="M20" s="95"/>
      <c r="N20" s="94"/>
      <c r="O20" s="94"/>
      <c r="P20" s="95"/>
      <c r="Q20" s="94"/>
      <c r="R20" s="94"/>
      <c r="S20" s="95"/>
      <c r="T20" s="94"/>
      <c r="U20" s="94"/>
      <c r="V20" s="95"/>
      <c r="W20" s="94"/>
      <c r="X20" s="94"/>
      <c r="Y20" s="95"/>
      <c r="Z20" s="94"/>
      <c r="AA20" s="94"/>
      <c r="AB20" s="95"/>
      <c r="AC20" s="94"/>
      <c r="AD20" s="94"/>
      <c r="AE20" s="94"/>
      <c r="AF20" s="94"/>
      <c r="AG20" s="94"/>
      <c r="AH20" s="94"/>
      <c r="AI20" s="94"/>
      <c r="AJ20" s="94"/>
      <c r="AK20" s="86"/>
      <c r="AL20" s="87"/>
      <c r="AN20" s="9"/>
    </row>
    <row r="21" spans="1:40" s="2" customFormat="1" ht="15.75">
      <c r="A21" s="37"/>
      <c r="B21" s="85" t="s">
        <v>589</v>
      </c>
      <c r="C21" s="85" t="s">
        <v>590</v>
      </c>
      <c r="D21" s="93"/>
      <c r="E21" s="89"/>
      <c r="F21" s="94"/>
      <c r="G21" s="95"/>
      <c r="H21" s="89"/>
      <c r="I21" s="89"/>
      <c r="J21" s="89"/>
      <c r="K21" s="89"/>
      <c r="L21" s="94"/>
      <c r="M21" s="95"/>
      <c r="N21" s="94"/>
      <c r="O21" s="94"/>
      <c r="P21" s="95"/>
      <c r="Q21" s="89"/>
      <c r="R21" s="94"/>
      <c r="S21" s="95"/>
      <c r="T21" s="94"/>
      <c r="U21" s="94"/>
      <c r="V21" s="95"/>
      <c r="W21" s="94"/>
      <c r="X21" s="94"/>
      <c r="Y21" s="95"/>
      <c r="Z21" s="94"/>
      <c r="AA21" s="94"/>
      <c r="AB21" s="95"/>
      <c r="AC21" s="94"/>
      <c r="AD21" s="94"/>
      <c r="AE21" s="94"/>
      <c r="AF21" s="94"/>
      <c r="AG21" s="94"/>
      <c r="AH21" s="94"/>
      <c r="AI21" s="94"/>
      <c r="AJ21" s="94"/>
      <c r="AK21" s="86"/>
      <c r="AL21" s="87"/>
      <c r="AN21" s="9"/>
    </row>
    <row r="22" spans="1:40" s="2" customFormat="1" ht="15.75">
      <c r="A22" s="37"/>
      <c r="B22" s="85" t="s">
        <v>876</v>
      </c>
      <c r="C22" s="85" t="s">
        <v>591</v>
      </c>
      <c r="D22" s="93"/>
      <c r="E22" s="89"/>
      <c r="F22" s="94"/>
      <c r="G22" s="95"/>
      <c r="H22" s="89"/>
      <c r="I22" s="89"/>
      <c r="J22" s="89"/>
      <c r="K22" s="89"/>
      <c r="L22" s="94"/>
      <c r="M22" s="95"/>
      <c r="N22" s="94"/>
      <c r="O22" s="94"/>
      <c r="P22" s="95"/>
      <c r="Q22" s="89"/>
      <c r="R22" s="94"/>
      <c r="S22" s="95"/>
      <c r="T22" s="94"/>
      <c r="U22" s="94"/>
      <c r="V22" s="95"/>
      <c r="W22" s="94"/>
      <c r="X22" s="94"/>
      <c r="Y22" s="95"/>
      <c r="Z22" s="94"/>
      <c r="AA22" s="94"/>
      <c r="AB22" s="95"/>
      <c r="AC22" s="94"/>
      <c r="AD22" s="94"/>
      <c r="AE22" s="94"/>
      <c r="AF22" s="94"/>
      <c r="AG22" s="94"/>
      <c r="AH22" s="94"/>
      <c r="AI22" s="94"/>
      <c r="AJ22" s="94"/>
      <c r="AK22" s="86"/>
      <c r="AL22" s="87"/>
      <c r="AN22" s="9"/>
    </row>
    <row r="23" spans="1:40" s="79" customFormat="1" ht="15.75">
      <c r="A23" s="37"/>
      <c r="B23" s="296" t="s">
        <v>755</v>
      </c>
      <c r="C23" s="296" t="s">
        <v>799</v>
      </c>
      <c r="D23" s="118" t="s">
        <v>343</v>
      </c>
      <c r="E23" s="191" t="e">
        <f>E24+E29+E30+E31+E32</f>
        <v>#N/A</v>
      </c>
      <c r="F23" s="191">
        <f t="shared" ref="F23:AJ23" si="0">F24+F29+F30+F31+F32</f>
        <v>0</v>
      </c>
      <c r="G23" s="191">
        <f t="shared" si="0"/>
        <v>0</v>
      </c>
      <c r="H23" s="191" t="e">
        <f t="shared" si="0"/>
        <v>#N/A</v>
      </c>
      <c r="I23" s="191">
        <f t="shared" si="0"/>
        <v>0</v>
      </c>
      <c r="J23" s="191">
        <f t="shared" si="0"/>
        <v>0</v>
      </c>
      <c r="K23" s="191" t="e">
        <f t="shared" si="0"/>
        <v>#N/A</v>
      </c>
      <c r="L23" s="191">
        <f t="shared" si="0"/>
        <v>0</v>
      </c>
      <c r="M23" s="191">
        <f t="shared" si="0"/>
        <v>0</v>
      </c>
      <c r="N23" s="191" t="e">
        <f t="shared" si="0"/>
        <v>#N/A</v>
      </c>
      <c r="O23" s="191">
        <f t="shared" si="0"/>
        <v>0</v>
      </c>
      <c r="P23" s="191">
        <f t="shared" si="0"/>
        <v>0</v>
      </c>
      <c r="Q23" s="191" t="e">
        <f t="shared" si="0"/>
        <v>#N/A</v>
      </c>
      <c r="R23" s="191">
        <f t="shared" si="0"/>
        <v>0</v>
      </c>
      <c r="S23" s="191">
        <f t="shared" si="0"/>
        <v>0</v>
      </c>
      <c r="T23" s="191" t="e">
        <f t="shared" si="0"/>
        <v>#N/A</v>
      </c>
      <c r="U23" s="191">
        <f t="shared" si="0"/>
        <v>0</v>
      </c>
      <c r="V23" s="191">
        <f t="shared" si="0"/>
        <v>0</v>
      </c>
      <c r="W23" s="191" t="e">
        <f t="shared" si="0"/>
        <v>#N/A</v>
      </c>
      <c r="X23" s="191">
        <f t="shared" si="0"/>
        <v>0</v>
      </c>
      <c r="Y23" s="191">
        <f t="shared" si="0"/>
        <v>0</v>
      </c>
      <c r="Z23" s="191" t="e">
        <f t="shared" si="0"/>
        <v>#N/A</v>
      </c>
      <c r="AA23" s="191">
        <f t="shared" si="0"/>
        <v>0</v>
      </c>
      <c r="AB23" s="191">
        <f t="shared" si="0"/>
        <v>0</v>
      </c>
      <c r="AC23" s="191" t="e">
        <f t="shared" si="0"/>
        <v>#N/A</v>
      </c>
      <c r="AD23" s="191" t="e">
        <f t="shared" si="0"/>
        <v>#N/A</v>
      </c>
      <c r="AE23" s="191" t="e">
        <f t="shared" si="0"/>
        <v>#N/A</v>
      </c>
      <c r="AF23" s="191" t="e">
        <f t="shared" si="0"/>
        <v>#N/A</v>
      </c>
      <c r="AG23" s="191" t="e">
        <f t="shared" si="0"/>
        <v>#N/A</v>
      </c>
      <c r="AH23" s="191" t="e">
        <f t="shared" si="0"/>
        <v>#N/A</v>
      </c>
      <c r="AI23" s="191" t="e">
        <f t="shared" si="0"/>
        <v>#N/A</v>
      </c>
      <c r="AJ23" s="191" t="e">
        <f t="shared" si="0"/>
        <v>#N/A</v>
      </c>
      <c r="AK23" s="191">
        <f>AK24+AK29+AK30+AK31+AK32</f>
        <v>0</v>
      </c>
      <c r="AL23" s="191">
        <f>AL24+AL29+AL30+AL31+AL32</f>
        <v>0</v>
      </c>
      <c r="AM23" s="191"/>
      <c r="AN23" s="9"/>
    </row>
    <row r="24" spans="1:40" ht="15.75">
      <c r="A24" s="10"/>
      <c r="B24" s="97" t="s">
        <v>743</v>
      </c>
      <c r="C24" s="97" t="s">
        <v>744</v>
      </c>
      <c r="D24" s="96" t="s">
        <v>343</v>
      </c>
      <c r="E24" s="94" t="e">
        <f>VLOOKUP($B24,'Свод. ст.'!$A:$R,2,0)</f>
        <v>#N/A</v>
      </c>
      <c r="F24" s="94">
        <f>SUM(F25:F27)</f>
        <v>0</v>
      </c>
      <c r="G24" s="94">
        <f>SUM(G25:G27)</f>
        <v>0</v>
      </c>
      <c r="H24" s="94" t="e">
        <f>VLOOKUP($B24,'Свод. ст.'!$A:$R,3,0)</f>
        <v>#N/A</v>
      </c>
      <c r="I24" s="94">
        <f>SUM(I25:I27)</f>
        <v>0</v>
      </c>
      <c r="J24" s="94">
        <f>SUM(J25:J27)</f>
        <v>0</v>
      </c>
      <c r="K24" s="94" t="e">
        <f>VLOOKUP($B24,'Свод. ст.'!$A:$R,4,0)</f>
        <v>#N/A</v>
      </c>
      <c r="L24" s="94">
        <f>SUM(L25:L27)</f>
        <v>0</v>
      </c>
      <c r="M24" s="94">
        <f>SUM(M25:M27)</f>
        <v>0</v>
      </c>
      <c r="N24" s="188" t="e">
        <f>VLOOKUP($B24,'Свод. ст.'!$A:$R,5,0)</f>
        <v>#N/A</v>
      </c>
      <c r="O24" s="94"/>
      <c r="P24" s="94"/>
      <c r="Q24" s="94" t="e">
        <f>VLOOKUP($B24,'Свод. ст.'!$A:$R,6,0)</f>
        <v>#N/A</v>
      </c>
      <c r="R24" s="94"/>
      <c r="S24" s="94"/>
      <c r="T24" s="94" t="e">
        <f>VLOOKUP($B24,'Свод. ст.'!$A:$R,7,0)</f>
        <v>#N/A</v>
      </c>
      <c r="U24" s="94"/>
      <c r="V24" s="94"/>
      <c r="W24" s="94" t="e">
        <f>VLOOKUP($B24,'Свод. ст.'!$A:$R,8,0)</f>
        <v>#N/A</v>
      </c>
      <c r="X24" s="94"/>
      <c r="Y24" s="94"/>
      <c r="Z24" s="188" t="e">
        <f>VLOOKUP($B24,'Свод. ст.'!$A:$R,9,0)</f>
        <v>#N/A</v>
      </c>
      <c r="AA24" s="94"/>
      <c r="AB24" s="94"/>
      <c r="AC24" s="94" t="e">
        <f>VLOOKUP($B24,'Свод. ст.'!$A:$R,10,0)</f>
        <v>#N/A</v>
      </c>
      <c r="AD24" s="94" t="e">
        <f>VLOOKUP($B24,'Свод. ст.'!$A:$R,11,0)</f>
        <v>#N/A</v>
      </c>
      <c r="AE24" s="94" t="e">
        <f>VLOOKUP($B24,'Свод. ст.'!$A:$R,12,0)</f>
        <v>#N/A</v>
      </c>
      <c r="AF24" s="188" t="e">
        <f>VLOOKUP($B24,'Свод. ст.'!$A:$R,13,0)</f>
        <v>#N/A</v>
      </c>
      <c r="AG24" s="94" t="e">
        <f>VLOOKUP($B24,'Свод. ст.'!$A:$R,14,0)</f>
        <v>#N/A</v>
      </c>
      <c r="AH24" s="94" t="e">
        <f>VLOOKUP($B24,'Свод. ст.'!$A:$R,15,0)</f>
        <v>#N/A</v>
      </c>
      <c r="AI24" s="94" t="e">
        <f>VLOOKUP($B24,'Свод. ст.'!$A:$R,16,0)</f>
        <v>#N/A</v>
      </c>
      <c r="AJ24" s="188" t="e">
        <f>VLOOKUP($B24,'Свод. ст.'!$A:$R,17,0)</f>
        <v>#N/A</v>
      </c>
      <c r="AK24" s="98"/>
      <c r="AL24" s="98"/>
      <c r="AM24" s="40"/>
      <c r="AN24" s="2"/>
    </row>
    <row r="25" spans="1:40" ht="15.75">
      <c r="A25" s="8"/>
      <c r="B25" s="88" t="s">
        <v>331</v>
      </c>
      <c r="C25" s="88" t="s">
        <v>470</v>
      </c>
      <c r="D25" s="99" t="s">
        <v>343</v>
      </c>
      <c r="E25" s="89"/>
      <c r="F25" s="89"/>
      <c r="G25" s="89"/>
      <c r="H25" s="89"/>
      <c r="I25" s="89"/>
      <c r="J25" s="89"/>
      <c r="K25" s="89"/>
      <c r="L25" s="89"/>
      <c r="M25" s="89"/>
      <c r="N25" s="91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91"/>
      <c r="AA25" s="89"/>
      <c r="AB25" s="89"/>
      <c r="AC25" s="89"/>
      <c r="AD25" s="89"/>
      <c r="AE25" s="89"/>
      <c r="AF25" s="91"/>
      <c r="AG25" s="89"/>
      <c r="AH25" s="89"/>
      <c r="AI25" s="89"/>
      <c r="AJ25" s="91"/>
      <c r="AK25" s="101"/>
      <c r="AL25" s="101"/>
      <c r="AM25" s="40"/>
      <c r="AN25" s="2"/>
    </row>
    <row r="26" spans="1:40" ht="15.75" customHeight="1">
      <c r="A26" s="8" t="str">
        <f>$B$24&amp;B26</f>
        <v>Поступления от агентов"6 из 40 и Джокер"</v>
      </c>
      <c r="B26" s="88" t="s">
        <v>1075</v>
      </c>
      <c r="C26" s="88" t="s">
        <v>1076</v>
      </c>
      <c r="D26" s="99" t="s">
        <v>343</v>
      </c>
      <c r="E26" s="89" t="e">
        <f>VLOOKUP($A26,'Свод. ст.-подст.'!$A:$T,4,0)</f>
        <v>#N/A</v>
      </c>
      <c r="F26" s="89"/>
      <c r="G26" s="89"/>
      <c r="H26" s="89" t="e">
        <f>VLOOKUP($A26,'Свод. ст.-подст.'!$A:$T,5,0)</f>
        <v>#N/A</v>
      </c>
      <c r="I26" s="89"/>
      <c r="J26" s="89"/>
      <c r="K26" s="89" t="e">
        <f>VLOOKUP($A26,'Свод. ст.-подст.'!$A:$T,6,0)</f>
        <v>#N/A</v>
      </c>
      <c r="L26" s="89"/>
      <c r="M26" s="89"/>
      <c r="N26" s="91" t="e">
        <f>VLOOKUP($A26,'Свод. ст.-подст.'!$A:$T,7,0)</f>
        <v>#N/A</v>
      </c>
      <c r="O26" s="89"/>
      <c r="P26" s="89"/>
      <c r="Q26" s="89" t="e">
        <f>VLOOKUP($A26,'Свод. ст.-подст.'!$A:$T,8,0)</f>
        <v>#N/A</v>
      </c>
      <c r="R26" s="89"/>
      <c r="S26" s="89"/>
      <c r="T26" s="89" t="e">
        <f>VLOOKUP($A26,'Свод. ст.-подст.'!$A:$T,9,0)</f>
        <v>#N/A</v>
      </c>
      <c r="U26" s="89"/>
      <c r="V26" s="89"/>
      <c r="W26" s="89" t="e">
        <f>VLOOKUP($A26,'Свод. ст.-подст.'!$A:$T,10,0)</f>
        <v>#N/A</v>
      </c>
      <c r="X26" s="89"/>
      <c r="Y26" s="89"/>
      <c r="Z26" s="91" t="e">
        <f>VLOOKUP($A26,'Свод. ст.-подст.'!$A:$T,11,0)</f>
        <v>#N/A</v>
      </c>
      <c r="AA26" s="89"/>
      <c r="AB26" s="89"/>
      <c r="AC26" s="89" t="e">
        <f>VLOOKUP($A26,'Свод. ст.-подст.'!$A:$T,12,0)</f>
        <v>#N/A</v>
      </c>
      <c r="AD26" s="89" t="e">
        <f>VLOOKUP($A26,'Свод. ст.-подст.'!$A:$T,13,0)</f>
        <v>#N/A</v>
      </c>
      <c r="AE26" s="89" t="e">
        <f>VLOOKUP($A26,'Свод. ст.-подст.'!$A:$T,14,0)</f>
        <v>#N/A</v>
      </c>
      <c r="AF26" s="91" t="e">
        <f>VLOOKUP($A26,'Свод. ст.-подст.'!$A:$T,15,0)</f>
        <v>#N/A</v>
      </c>
      <c r="AG26" s="89" t="e">
        <f>VLOOKUP($A26,'Свод. ст.-подст.'!$A:$T,16,0)</f>
        <v>#N/A</v>
      </c>
      <c r="AH26" s="89" t="e">
        <f>VLOOKUP($A26,'Свод. ст.-подст.'!$A:$T,17,0)</f>
        <v>#N/A</v>
      </c>
      <c r="AI26" s="89" t="e">
        <f>VLOOKUP($A26,'Свод. ст.-подст.'!$A:$T,18,0)</f>
        <v>#N/A</v>
      </c>
      <c r="AJ26" s="91" t="e">
        <f>AF26+AG26+AH26+AI26</f>
        <v>#N/A</v>
      </c>
      <c r="AK26" s="101"/>
      <c r="AL26" s="101"/>
      <c r="AM26" s="40"/>
      <c r="AN26" s="2"/>
    </row>
    <row r="27" spans="1:40" ht="30">
      <c r="A27" s="8" t="str">
        <f>$B$24&amp;B27</f>
        <v>Поступления от агентов"Счастливые сердца"</v>
      </c>
      <c r="B27" s="88" t="s">
        <v>85</v>
      </c>
      <c r="C27" s="88" t="s">
        <v>138</v>
      </c>
      <c r="D27" s="99" t="s">
        <v>343</v>
      </c>
      <c r="E27" s="89" t="e">
        <f>VLOOKUP($A27,'Свод. ст.-подст.'!$A:$T,4,0)</f>
        <v>#N/A</v>
      </c>
      <c r="F27" s="89"/>
      <c r="G27" s="89"/>
      <c r="H27" s="89" t="e">
        <f>VLOOKUP($A27,'Свод. ст.-подст.'!$A:$T,5,0)</f>
        <v>#N/A</v>
      </c>
      <c r="I27" s="89"/>
      <c r="J27" s="89"/>
      <c r="K27" s="89" t="e">
        <f>VLOOKUP($A27,'Свод. ст.-подст.'!$A:$T,6,0)</f>
        <v>#N/A</v>
      </c>
      <c r="L27" s="89"/>
      <c r="M27" s="89"/>
      <c r="N27" s="91" t="e">
        <f>VLOOKUP($A27,'Свод. ст.-подст.'!$A:$T,7,0)</f>
        <v>#N/A</v>
      </c>
      <c r="O27" s="89"/>
      <c r="P27" s="89"/>
      <c r="Q27" s="89" t="e">
        <f>VLOOKUP($A27,'Свод. ст.-подст.'!$A:$T,8,0)</f>
        <v>#N/A</v>
      </c>
      <c r="R27" s="89"/>
      <c r="S27" s="89"/>
      <c r="T27" s="89" t="e">
        <f>VLOOKUP($A27,'Свод. ст.-подст.'!$A:$T,9,0)</f>
        <v>#N/A</v>
      </c>
      <c r="U27" s="89"/>
      <c r="V27" s="89"/>
      <c r="W27" s="89" t="e">
        <f>VLOOKUP($A27,'Свод. ст.-подст.'!$A:$T,10,0)</f>
        <v>#N/A</v>
      </c>
      <c r="X27" s="89"/>
      <c r="Y27" s="89"/>
      <c r="Z27" s="91" t="e">
        <f>VLOOKUP($A27,'Свод. ст.-подст.'!$A:$T,11,0)</f>
        <v>#N/A</v>
      </c>
      <c r="AA27" s="89"/>
      <c r="AB27" s="89"/>
      <c r="AC27" s="89" t="e">
        <f>VLOOKUP($A27,'Свод. ст.-подст.'!$A:$T,12,0)</f>
        <v>#N/A</v>
      </c>
      <c r="AD27" s="89" t="e">
        <f>VLOOKUP($A27,'Свод. ст.-подст.'!$A:$T,13,0)</f>
        <v>#N/A</v>
      </c>
      <c r="AE27" s="89" t="e">
        <f>VLOOKUP($A27,'Свод. ст.-подст.'!$A:$T,14,0)</f>
        <v>#N/A</v>
      </c>
      <c r="AF27" s="91" t="e">
        <f>VLOOKUP($A27,'Свод. ст.-подст.'!$A:$T,15,0)</f>
        <v>#N/A</v>
      </c>
      <c r="AG27" s="89" t="e">
        <f>VLOOKUP($A27,'Свод. ст.-подст.'!$A:$T,16,0)</f>
        <v>#N/A</v>
      </c>
      <c r="AH27" s="89" t="e">
        <f>VLOOKUP($A27,'Свод. ст.-подст.'!$A:$T,17,0)</f>
        <v>#N/A</v>
      </c>
      <c r="AI27" s="89" t="e">
        <f>VLOOKUP($A27,'Свод. ст.-подст.'!$A:$T,18,0)</f>
        <v>#N/A</v>
      </c>
      <c r="AJ27" s="91" t="e">
        <f>AF27+AG27+AH27+AI27</f>
        <v>#N/A</v>
      </c>
      <c r="AK27" s="101"/>
      <c r="AL27" s="101"/>
      <c r="AM27" s="40"/>
      <c r="AN27" s="2"/>
    </row>
    <row r="28" spans="1:40" ht="15.75">
      <c r="A28" s="8" t="str">
        <f>$B$24&amp;B28</f>
        <v>Поступления от агентов"SCRATCH 2011"</v>
      </c>
      <c r="B28" s="88" t="s">
        <v>882</v>
      </c>
      <c r="C28" s="88" t="s">
        <v>882</v>
      </c>
      <c r="D28" s="99" t="s">
        <v>343</v>
      </c>
      <c r="E28" s="89" t="e">
        <f>VLOOKUP($A28,'Свод. ст.-подст.'!$A:$T,4,0)</f>
        <v>#N/A</v>
      </c>
      <c r="F28" s="89"/>
      <c r="G28" s="89"/>
      <c r="H28" s="89" t="e">
        <f>VLOOKUP($A28,'Свод. ст.-подст.'!$A:$T,5,0)</f>
        <v>#N/A</v>
      </c>
      <c r="I28" s="89"/>
      <c r="J28" s="89"/>
      <c r="K28" s="89" t="e">
        <f>VLOOKUP($A28,'Свод. ст.-подст.'!$A:$T,6,0)</f>
        <v>#N/A</v>
      </c>
      <c r="L28" s="89"/>
      <c r="M28" s="89"/>
      <c r="N28" s="91" t="e">
        <f>VLOOKUP($A28,'Свод. ст.-подст.'!$A:$T,7,0)</f>
        <v>#N/A</v>
      </c>
      <c r="O28" s="89"/>
      <c r="P28" s="89"/>
      <c r="Q28" s="89" t="e">
        <f>VLOOKUP($A28,'Свод. ст.-подст.'!$A:$T,8,0)</f>
        <v>#N/A</v>
      </c>
      <c r="R28" s="89"/>
      <c r="S28" s="89"/>
      <c r="T28" s="89" t="e">
        <f>VLOOKUP($A28,'Свод. ст.-подст.'!$A:$T,9,0)</f>
        <v>#N/A</v>
      </c>
      <c r="U28" s="89"/>
      <c r="V28" s="89"/>
      <c r="W28" s="89" t="e">
        <f>VLOOKUP($A28,'Свод. ст.-подст.'!$A:$T,10,0)</f>
        <v>#N/A</v>
      </c>
      <c r="X28" s="89"/>
      <c r="Y28" s="89"/>
      <c r="Z28" s="91" t="e">
        <f>VLOOKUP($A28,'Свод. ст.-подст.'!$A:$T,11,0)</f>
        <v>#N/A</v>
      </c>
      <c r="AA28" s="89"/>
      <c r="AB28" s="89"/>
      <c r="AC28" s="89" t="e">
        <f>VLOOKUP($A28,'Свод. ст.-подст.'!$A:$T,12,0)</f>
        <v>#N/A</v>
      </c>
      <c r="AD28" s="89" t="e">
        <f>VLOOKUP($A28,'Свод. ст.-подст.'!$A:$T,13,0)</f>
        <v>#N/A</v>
      </c>
      <c r="AE28" s="89" t="e">
        <f>VLOOKUP($A28,'Свод. ст.-подст.'!$A:$T,14,0)</f>
        <v>#N/A</v>
      </c>
      <c r="AF28" s="91" t="e">
        <f>VLOOKUP($A28,'Свод. ст.-подст.'!$A:$T,15,0)</f>
        <v>#N/A</v>
      </c>
      <c r="AG28" s="89" t="e">
        <f>VLOOKUP($A28,'Свод. ст.-подст.'!$A:$T,16,0)</f>
        <v>#N/A</v>
      </c>
      <c r="AH28" s="89" t="e">
        <f>VLOOKUP($A28,'Свод. ст.-подст.'!$A:$T,17,0)</f>
        <v>#N/A</v>
      </c>
      <c r="AI28" s="89" t="e">
        <f>VLOOKUP($A28,'Свод. ст.-подст.'!$A:$T,18,0)</f>
        <v>#N/A</v>
      </c>
      <c r="AJ28" s="91" t="e">
        <f>AF28+AG28+AH28+AI28</f>
        <v>#N/A</v>
      </c>
      <c r="AK28" s="101"/>
      <c r="AL28" s="101"/>
      <c r="AM28" s="40"/>
      <c r="AN28" s="2"/>
    </row>
    <row r="29" spans="1:40" ht="15.75">
      <c r="A29" s="22"/>
      <c r="B29" s="93" t="s">
        <v>22</v>
      </c>
      <c r="C29" s="93" t="s">
        <v>109</v>
      </c>
      <c r="D29" s="99" t="s">
        <v>343</v>
      </c>
      <c r="E29" s="94">
        <f>VLOOKUP($B29,'Свод. ст.'!$A:$R,2,0)</f>
        <v>0</v>
      </c>
      <c r="F29" s="94"/>
      <c r="G29" s="94"/>
      <c r="H29" s="94">
        <f>VLOOKUP($B29,'Свод. ст.'!$A:$R,3,0)</f>
        <v>0</v>
      </c>
      <c r="I29" s="94"/>
      <c r="J29" s="94"/>
      <c r="K29" s="94">
        <f>VLOOKUP($B29,'Свод. ст.'!$A:$R,4,0)</f>
        <v>0</v>
      </c>
      <c r="L29" s="94"/>
      <c r="M29" s="94"/>
      <c r="N29" s="188">
        <f>VLOOKUP($B29,'Свод. ст.'!$A:$R,5,0)</f>
        <v>0</v>
      </c>
      <c r="O29" s="94"/>
      <c r="P29" s="94"/>
      <c r="Q29" s="94">
        <f>VLOOKUP($B29,'Свод. ст.'!$A:$R,6,0)</f>
        <v>0</v>
      </c>
      <c r="R29" s="94"/>
      <c r="S29" s="94"/>
      <c r="T29" s="94">
        <f>VLOOKUP($B29,'Свод. ст.'!$A:$R,7,0)</f>
        <v>0</v>
      </c>
      <c r="U29" s="94"/>
      <c r="V29" s="94"/>
      <c r="W29" s="94">
        <f>VLOOKUP($B29,'Свод. ст.'!$A:$R,8,0)</f>
        <v>0</v>
      </c>
      <c r="X29" s="94"/>
      <c r="Y29" s="94"/>
      <c r="Z29" s="188">
        <f>VLOOKUP($B29,'Свод. ст.'!$A:$R,9,0)</f>
        <v>0</v>
      </c>
      <c r="AA29" s="94"/>
      <c r="AB29" s="94"/>
      <c r="AC29" s="94">
        <f>VLOOKUP($B29,'Свод. ст.'!$A:$R,10,0)</f>
        <v>0</v>
      </c>
      <c r="AD29" s="94">
        <f>VLOOKUP($B29,'Свод. ст.'!$A:$R,11,0)</f>
        <v>0</v>
      </c>
      <c r="AE29" s="94">
        <f>VLOOKUP($B29,'Свод. ст.'!$A:$R,12,0)</f>
        <v>0</v>
      </c>
      <c r="AF29" s="188">
        <f>VLOOKUP($B29,'Свод. ст.'!$A:$R,13,0)</f>
        <v>0</v>
      </c>
      <c r="AG29" s="94">
        <f>VLOOKUP($B29,'Свод. ст.'!$A:$R,14,0)</f>
        <v>0</v>
      </c>
      <c r="AH29" s="94">
        <f>VLOOKUP($B29,'Свод. ст.'!$A:$R,15,0)</f>
        <v>0</v>
      </c>
      <c r="AI29" s="94">
        <f>VLOOKUP($B29,'Свод. ст.'!$A:$R,16,0)</f>
        <v>0</v>
      </c>
      <c r="AJ29" s="188">
        <f>VLOOKUP($B29,'Свод. ст.'!$A:$R,17,0)</f>
        <v>0</v>
      </c>
      <c r="AK29" s="101"/>
      <c r="AL29" s="101"/>
      <c r="AM29" s="40"/>
      <c r="AN29" s="2"/>
    </row>
    <row r="30" spans="1:40" ht="15.75">
      <c r="A30" s="8"/>
      <c r="B30" s="93" t="s">
        <v>20</v>
      </c>
      <c r="C30" s="93" t="s">
        <v>116</v>
      </c>
      <c r="D30" s="99" t="s">
        <v>343</v>
      </c>
      <c r="E30" s="94">
        <f>VLOOKUP($B30,'Свод. ст.'!$A:$R,2,0)</f>
        <v>0</v>
      </c>
      <c r="F30" s="94"/>
      <c r="G30" s="94"/>
      <c r="H30" s="94">
        <f>VLOOKUP($B30,'Свод. ст.'!$A:$R,3,0)</f>
        <v>0</v>
      </c>
      <c r="I30" s="94"/>
      <c r="J30" s="94"/>
      <c r="K30" s="94">
        <f>VLOOKUP($B30,'Свод. ст.'!$A:$R,4,0)</f>
        <v>0</v>
      </c>
      <c r="L30" s="94"/>
      <c r="M30" s="94"/>
      <c r="N30" s="188">
        <f>VLOOKUP($B30,'Свод. ст.'!$A:$R,5,0)</f>
        <v>0</v>
      </c>
      <c r="O30" s="94"/>
      <c r="P30" s="94"/>
      <c r="Q30" s="94">
        <f>VLOOKUP($B30,'Свод. ст.'!$A:$R,6,0)</f>
        <v>0</v>
      </c>
      <c r="R30" s="94"/>
      <c r="S30" s="94"/>
      <c r="T30" s="94">
        <f>VLOOKUP($B30,'Свод. ст.'!$A:$R,7,0)</f>
        <v>0</v>
      </c>
      <c r="U30" s="94"/>
      <c r="V30" s="94"/>
      <c r="W30" s="94">
        <f>VLOOKUP($B30,'Свод. ст.'!$A:$R,8,0)</f>
        <v>0</v>
      </c>
      <c r="X30" s="94"/>
      <c r="Y30" s="94"/>
      <c r="Z30" s="188">
        <f>VLOOKUP($B30,'Свод. ст.'!$A:$R,9,0)</f>
        <v>0</v>
      </c>
      <c r="AA30" s="94"/>
      <c r="AB30" s="94"/>
      <c r="AC30" s="94">
        <f>VLOOKUP($B30,'Свод. ст.'!$A:$R,10,0)</f>
        <v>0</v>
      </c>
      <c r="AD30" s="94">
        <f>VLOOKUP($B30,'Свод. ст.'!$A:$R,11,0)</f>
        <v>0</v>
      </c>
      <c r="AE30" s="94">
        <f>VLOOKUP($B30,'Свод. ст.'!$A:$R,12,0)</f>
        <v>0</v>
      </c>
      <c r="AF30" s="188">
        <f>VLOOKUP($B30,'Свод. ст.'!$A:$R,13,0)</f>
        <v>0</v>
      </c>
      <c r="AG30" s="94">
        <f>VLOOKUP($B30,'Свод. ст.'!$A:$R,14,0)</f>
        <v>0</v>
      </c>
      <c r="AH30" s="94">
        <f>VLOOKUP($B30,'Свод. ст.'!$A:$R,15,0)</f>
        <v>0</v>
      </c>
      <c r="AI30" s="94">
        <f>VLOOKUP($B30,'Свод. ст.'!$A:$R,16,0)</f>
        <v>0</v>
      </c>
      <c r="AJ30" s="188">
        <f>VLOOKUP($B30,'Свод. ст.'!$A:$R,17,0)</f>
        <v>0</v>
      </c>
      <c r="AK30" s="101"/>
      <c r="AL30" s="101"/>
      <c r="AM30" s="40"/>
      <c r="AN30" s="2"/>
    </row>
    <row r="31" spans="1:40" ht="15.75">
      <c r="A31" s="8"/>
      <c r="B31" s="93" t="s">
        <v>576</v>
      </c>
      <c r="C31" s="97" t="s">
        <v>578</v>
      </c>
      <c r="D31" s="99" t="s">
        <v>343</v>
      </c>
      <c r="E31" s="94" t="e">
        <f>VLOOKUP($B31,'Свод. ст.'!$A:$R,2,0)</f>
        <v>#N/A</v>
      </c>
      <c r="F31" s="94"/>
      <c r="G31" s="94"/>
      <c r="H31" s="94" t="e">
        <f>VLOOKUP($B31,'Свод. ст.'!$A:$R,3,0)</f>
        <v>#N/A</v>
      </c>
      <c r="I31" s="94"/>
      <c r="J31" s="94"/>
      <c r="K31" s="94" t="e">
        <f>VLOOKUP($B31,'Свод. ст.'!$A:$R,4,0)</f>
        <v>#N/A</v>
      </c>
      <c r="L31" s="94"/>
      <c r="M31" s="94"/>
      <c r="N31" s="188" t="e">
        <f>VLOOKUP($B31,'Свод. ст.'!$A:$R,5,0)</f>
        <v>#N/A</v>
      </c>
      <c r="O31" s="94"/>
      <c r="P31" s="94"/>
      <c r="Q31" s="94" t="e">
        <f>VLOOKUP($B31,'Свод. ст.'!$A:$R,6,0)</f>
        <v>#N/A</v>
      </c>
      <c r="R31" s="94"/>
      <c r="S31" s="94"/>
      <c r="T31" s="94" t="e">
        <f>VLOOKUP($B31,'Свод. ст.'!$A:$R,7,0)</f>
        <v>#N/A</v>
      </c>
      <c r="U31" s="94"/>
      <c r="V31" s="94"/>
      <c r="W31" s="94" t="e">
        <f>VLOOKUP($B31,'Свод. ст.'!$A:$R,8,0)</f>
        <v>#N/A</v>
      </c>
      <c r="X31" s="94"/>
      <c r="Y31" s="94"/>
      <c r="Z31" s="188" t="e">
        <f>VLOOKUP($B31,'Свод. ст.'!$A:$R,9,0)</f>
        <v>#N/A</v>
      </c>
      <c r="AA31" s="94"/>
      <c r="AB31" s="94"/>
      <c r="AC31" s="94" t="e">
        <f>VLOOKUP($B31,'Свод. ст.'!$A:$R,10,0)</f>
        <v>#N/A</v>
      </c>
      <c r="AD31" s="94" t="e">
        <f>VLOOKUP($B31,'Свод. ст.'!$A:$R,11,0)</f>
        <v>#N/A</v>
      </c>
      <c r="AE31" s="94" t="e">
        <f>VLOOKUP($B31,'Свод. ст.'!$A:$R,12,0)</f>
        <v>#N/A</v>
      </c>
      <c r="AF31" s="188" t="e">
        <f>VLOOKUP($B31,'Свод. ст.'!$A:$R,13,0)</f>
        <v>#N/A</v>
      </c>
      <c r="AG31" s="94" t="e">
        <f>VLOOKUP($B31,'Свод. ст.'!$A:$R,14,0)</f>
        <v>#N/A</v>
      </c>
      <c r="AH31" s="94" t="e">
        <f>VLOOKUP($B31,'Свод. ст.'!$A:$R,15,0)</f>
        <v>#N/A</v>
      </c>
      <c r="AI31" s="94" t="e">
        <f>VLOOKUP($B31,'Свод. ст.'!$A:$R,16,0)</f>
        <v>#N/A</v>
      </c>
      <c r="AJ31" s="188" t="e">
        <f>VLOOKUP($B31,'Свод. ст.'!$A:$R,17,0)</f>
        <v>#N/A</v>
      </c>
      <c r="AK31" s="101"/>
      <c r="AL31" s="101"/>
      <c r="AM31" s="40"/>
      <c r="AN31" s="2"/>
    </row>
    <row r="32" spans="1:40" s="2" customFormat="1" ht="15.75">
      <c r="A32" s="8"/>
      <c r="B32" s="102" t="s">
        <v>745</v>
      </c>
      <c r="C32" s="102" t="s">
        <v>746</v>
      </c>
      <c r="D32" s="99" t="s">
        <v>343</v>
      </c>
      <c r="E32" s="94" t="e">
        <f>VLOOKUP($B32,'Свод. ст.'!$A:$R,2,0)</f>
        <v>#N/A</v>
      </c>
      <c r="F32" s="94"/>
      <c r="G32" s="94"/>
      <c r="H32" s="94" t="e">
        <f>VLOOKUP($B32,'Свод. ст.'!$A:$R,3,0)</f>
        <v>#N/A</v>
      </c>
      <c r="I32" s="94"/>
      <c r="J32" s="94"/>
      <c r="K32" s="94" t="e">
        <f>VLOOKUP($B32,'Свод. ст.'!$A:$R,4,0)</f>
        <v>#N/A</v>
      </c>
      <c r="L32" s="94"/>
      <c r="M32" s="94"/>
      <c r="N32" s="188" t="e">
        <f>VLOOKUP($B32,'Свод. ст.'!$A:$R,5,0)</f>
        <v>#N/A</v>
      </c>
      <c r="O32" s="94"/>
      <c r="P32" s="94"/>
      <c r="Q32" s="94" t="e">
        <f>VLOOKUP($B32,'Свод. ст.'!$A:$R,6,0)</f>
        <v>#N/A</v>
      </c>
      <c r="R32" s="94"/>
      <c r="S32" s="94"/>
      <c r="T32" s="94" t="e">
        <f>VLOOKUP($B32,'Свод. ст.'!$A:$R,7,0)</f>
        <v>#N/A</v>
      </c>
      <c r="U32" s="94"/>
      <c r="V32" s="94"/>
      <c r="W32" s="94" t="e">
        <f>VLOOKUP($B32,'Свод. ст.'!$A:$R,8,0)</f>
        <v>#N/A</v>
      </c>
      <c r="X32" s="94"/>
      <c r="Y32" s="94"/>
      <c r="Z32" s="188" t="e">
        <f>VLOOKUP($B32,'Свод. ст.'!$A:$R,9,0)</f>
        <v>#N/A</v>
      </c>
      <c r="AA32" s="94"/>
      <c r="AB32" s="94"/>
      <c r="AC32" s="94" t="e">
        <f>VLOOKUP($B32,'Свод. ст.'!$A:$R,10,0)</f>
        <v>#N/A</v>
      </c>
      <c r="AD32" s="94" t="e">
        <f>VLOOKUP($B32,'Свод. ст.'!$A:$R,11,0)</f>
        <v>#N/A</v>
      </c>
      <c r="AE32" s="94" t="e">
        <f>VLOOKUP($B32,'Свод. ст.'!$A:$R,12,0)</f>
        <v>#N/A</v>
      </c>
      <c r="AF32" s="188" t="e">
        <f>VLOOKUP($B32,'Свод. ст.'!$A:$R,13,0)</f>
        <v>#N/A</v>
      </c>
      <c r="AG32" s="94" t="e">
        <f>VLOOKUP($B32,'Свод. ст.'!$A:$R,14,0)</f>
        <v>#N/A</v>
      </c>
      <c r="AH32" s="94" t="e">
        <f>VLOOKUP($B32,'Свод. ст.'!$A:$R,15,0)</f>
        <v>#N/A</v>
      </c>
      <c r="AI32" s="94" t="e">
        <f>VLOOKUP($B32,'Свод. ст.'!$A:$R,16,0)</f>
        <v>#N/A</v>
      </c>
      <c r="AJ32" s="188" t="e">
        <f>VLOOKUP($B32,'Свод. ст.'!$A:$R,17,0)</f>
        <v>#N/A</v>
      </c>
      <c r="AK32" s="101"/>
      <c r="AL32" s="101"/>
      <c r="AM32" s="40"/>
    </row>
    <row r="33" spans="1:40" s="79" customFormat="1" ht="15.75">
      <c r="A33" s="8"/>
      <c r="B33" s="297" t="s">
        <v>756</v>
      </c>
      <c r="C33" s="297" t="s">
        <v>794</v>
      </c>
      <c r="D33" s="298" t="s">
        <v>343</v>
      </c>
      <c r="E33" s="191" t="e">
        <f>E34+E35+E36+SUM(E41:E59)+E82+E83+E84+E85</f>
        <v>#N/A</v>
      </c>
      <c r="F33" s="191">
        <f t="shared" ref="F33:AJ33" si="1">F34+F35+F36+SUM(F41:F59)+F82+F83+F84+F85</f>
        <v>0</v>
      </c>
      <c r="G33" s="191">
        <f t="shared" si="1"/>
        <v>0</v>
      </c>
      <c r="H33" s="191" t="e">
        <f t="shared" si="1"/>
        <v>#N/A</v>
      </c>
      <c r="I33" s="191">
        <f t="shared" si="1"/>
        <v>0</v>
      </c>
      <c r="J33" s="191">
        <f t="shared" si="1"/>
        <v>0</v>
      </c>
      <c r="K33" s="191" t="e">
        <f t="shared" si="1"/>
        <v>#N/A</v>
      </c>
      <c r="L33" s="191">
        <f t="shared" si="1"/>
        <v>0</v>
      </c>
      <c r="M33" s="191">
        <f t="shared" si="1"/>
        <v>0</v>
      </c>
      <c r="N33" s="191" t="e">
        <f t="shared" si="1"/>
        <v>#N/A</v>
      </c>
      <c r="O33" s="191">
        <f t="shared" si="1"/>
        <v>0</v>
      </c>
      <c r="P33" s="191">
        <f t="shared" si="1"/>
        <v>0</v>
      </c>
      <c r="Q33" s="191" t="e">
        <f t="shared" si="1"/>
        <v>#N/A</v>
      </c>
      <c r="R33" s="191">
        <f t="shared" si="1"/>
        <v>0</v>
      </c>
      <c r="S33" s="191">
        <f t="shared" si="1"/>
        <v>0</v>
      </c>
      <c r="T33" s="191" t="e">
        <f t="shared" si="1"/>
        <v>#N/A</v>
      </c>
      <c r="U33" s="191">
        <f t="shared" si="1"/>
        <v>0</v>
      </c>
      <c r="V33" s="191">
        <f t="shared" si="1"/>
        <v>0</v>
      </c>
      <c r="W33" s="191" t="e">
        <f t="shared" si="1"/>
        <v>#N/A</v>
      </c>
      <c r="X33" s="191">
        <f t="shared" si="1"/>
        <v>0</v>
      </c>
      <c r="Y33" s="191">
        <f t="shared" si="1"/>
        <v>0</v>
      </c>
      <c r="Z33" s="191" t="e">
        <f t="shared" si="1"/>
        <v>#N/A</v>
      </c>
      <c r="AA33" s="191">
        <f t="shared" si="1"/>
        <v>0</v>
      </c>
      <c r="AB33" s="191">
        <f t="shared" si="1"/>
        <v>0</v>
      </c>
      <c r="AC33" s="191" t="e">
        <f t="shared" si="1"/>
        <v>#N/A</v>
      </c>
      <c r="AD33" s="191" t="e">
        <f t="shared" si="1"/>
        <v>#N/A</v>
      </c>
      <c r="AE33" s="191" t="e">
        <f t="shared" si="1"/>
        <v>#N/A</v>
      </c>
      <c r="AF33" s="191" t="e">
        <f t="shared" si="1"/>
        <v>#N/A</v>
      </c>
      <c r="AG33" s="191" t="e">
        <f t="shared" si="1"/>
        <v>#N/A</v>
      </c>
      <c r="AH33" s="191" t="e">
        <f t="shared" si="1"/>
        <v>#N/A</v>
      </c>
      <c r="AI33" s="191" t="e">
        <f t="shared" si="1"/>
        <v>#N/A</v>
      </c>
      <c r="AJ33" s="191" t="e">
        <f t="shared" si="1"/>
        <v>#N/A</v>
      </c>
      <c r="AK33" s="103"/>
      <c r="AL33" s="103"/>
      <c r="AM33" s="40"/>
      <c r="AN33" s="2"/>
    </row>
    <row r="34" spans="1:40" s="2" customFormat="1" ht="31.5">
      <c r="A34" s="8"/>
      <c r="B34" s="104" t="s">
        <v>749</v>
      </c>
      <c r="C34" s="104" t="s">
        <v>750</v>
      </c>
      <c r="D34" s="99"/>
      <c r="E34" s="94" t="e">
        <f>VLOOKUP($B34,'Свод. ст.'!$A:$R,2,0)</f>
        <v>#N/A</v>
      </c>
      <c r="F34" s="94"/>
      <c r="G34" s="94"/>
      <c r="H34" s="94" t="e">
        <f>VLOOKUP($B34,'Свод. ст.'!$A:$R,3,0)</f>
        <v>#N/A</v>
      </c>
      <c r="I34" s="94"/>
      <c r="J34" s="94"/>
      <c r="K34" s="94" t="e">
        <f>VLOOKUP($B34,'Свод. ст.'!$A:$R,4,0)</f>
        <v>#N/A</v>
      </c>
      <c r="L34" s="94"/>
      <c r="M34" s="94"/>
      <c r="N34" s="188" t="e">
        <f>VLOOKUP($B34,'Свод. ст.'!$A:$R,5,0)</f>
        <v>#N/A</v>
      </c>
      <c r="O34" s="94"/>
      <c r="P34" s="94"/>
      <c r="Q34" s="94" t="e">
        <f>VLOOKUP($B34,'Свод. ст.'!$A:$R,6,0)</f>
        <v>#N/A</v>
      </c>
      <c r="R34" s="94"/>
      <c r="S34" s="94"/>
      <c r="T34" s="94" t="e">
        <f>VLOOKUP($B34,'Свод. ст.'!$A:$R,7,0)</f>
        <v>#N/A</v>
      </c>
      <c r="U34" s="94"/>
      <c r="V34" s="94"/>
      <c r="W34" s="94" t="e">
        <f>VLOOKUP($B34,'Свод. ст.'!$A:$R,8,0)</f>
        <v>#N/A</v>
      </c>
      <c r="X34" s="94"/>
      <c r="Y34" s="94"/>
      <c r="Z34" s="188" t="e">
        <f>VLOOKUP($B34,'Свод. ст.'!$A:$R,9,0)</f>
        <v>#N/A</v>
      </c>
      <c r="AA34" s="94"/>
      <c r="AB34" s="94"/>
      <c r="AC34" s="94" t="e">
        <f>VLOOKUP($B34,'Свод. ст.'!$A:$R,10,0)</f>
        <v>#N/A</v>
      </c>
      <c r="AD34" s="94" t="e">
        <f>VLOOKUP($B34,'Свод. ст.'!$A:$R,11,0)</f>
        <v>#N/A</v>
      </c>
      <c r="AE34" s="94" t="e">
        <f>VLOOKUP($B34,'Свод. ст.'!$A:$R,12,0)</f>
        <v>#N/A</v>
      </c>
      <c r="AF34" s="188" t="e">
        <f>VLOOKUP($B34,'Свод. ст.'!$A:$R,13,0)</f>
        <v>#N/A</v>
      </c>
      <c r="AG34" s="94" t="e">
        <f>VLOOKUP($B34,'Свод. ст.'!$A:$R,14,0)</f>
        <v>#N/A</v>
      </c>
      <c r="AH34" s="94" t="e">
        <f>VLOOKUP($B34,'Свод. ст.'!$A:$R,15,0)</f>
        <v>#N/A</v>
      </c>
      <c r="AI34" s="94" t="e">
        <f>VLOOKUP($B34,'Свод. ст.'!$A:$R,16,0)</f>
        <v>#N/A</v>
      </c>
      <c r="AJ34" s="188" t="e">
        <f>VLOOKUP($B34,'Свод. ст.'!$A:$R,17,0)</f>
        <v>#N/A</v>
      </c>
      <c r="AK34" s="101"/>
      <c r="AL34" s="101"/>
      <c r="AM34" s="40"/>
    </row>
    <row r="35" spans="1:40" s="2" customFormat="1" ht="15.75">
      <c r="A35" s="8"/>
      <c r="B35" s="104" t="s">
        <v>770</v>
      </c>
      <c r="C35" s="104" t="s">
        <v>772</v>
      </c>
      <c r="D35" s="99"/>
      <c r="E35" s="94" t="e">
        <f>VLOOKUP($B35,'Свод. ст.'!$A:$R,2,0)</f>
        <v>#N/A</v>
      </c>
      <c r="F35" s="94"/>
      <c r="G35" s="94"/>
      <c r="H35" s="94" t="e">
        <f>VLOOKUP($B35,'Свод. ст.'!$A:$R,3,0)</f>
        <v>#N/A</v>
      </c>
      <c r="I35" s="94"/>
      <c r="J35" s="94"/>
      <c r="K35" s="94" t="e">
        <f>VLOOKUP($B35,'Свод. ст.'!$A:$R,4,0)</f>
        <v>#N/A</v>
      </c>
      <c r="L35" s="94"/>
      <c r="M35" s="94"/>
      <c r="N35" s="188" t="e">
        <f>VLOOKUP($B35,'Свод. ст.'!$A:$R,5,0)</f>
        <v>#N/A</v>
      </c>
      <c r="O35" s="94"/>
      <c r="P35" s="94"/>
      <c r="Q35" s="94" t="e">
        <f>VLOOKUP($B35,'Свод. ст.'!$A:$R,6,0)</f>
        <v>#N/A</v>
      </c>
      <c r="R35" s="94"/>
      <c r="S35" s="94"/>
      <c r="T35" s="94" t="e">
        <f>VLOOKUP($B35,'Свод. ст.'!$A:$R,7,0)</f>
        <v>#N/A</v>
      </c>
      <c r="U35" s="94"/>
      <c r="V35" s="94"/>
      <c r="W35" s="94" t="e">
        <f>VLOOKUP($B35,'Свод. ст.'!$A:$R,8,0)</f>
        <v>#N/A</v>
      </c>
      <c r="X35" s="94"/>
      <c r="Y35" s="94"/>
      <c r="Z35" s="188" t="e">
        <f>VLOOKUP($B35,'Свод. ст.'!$A:$R,9,0)</f>
        <v>#N/A</v>
      </c>
      <c r="AA35" s="94"/>
      <c r="AB35" s="94"/>
      <c r="AC35" s="94" t="e">
        <f>VLOOKUP($B35,'Свод. ст.'!$A:$R,10,0)</f>
        <v>#N/A</v>
      </c>
      <c r="AD35" s="94" t="e">
        <f>VLOOKUP($B35,'Свод. ст.'!$A:$R,11,0)</f>
        <v>#N/A</v>
      </c>
      <c r="AE35" s="94" t="e">
        <f>VLOOKUP($B35,'Свод. ст.'!$A:$R,12,0)</f>
        <v>#N/A</v>
      </c>
      <c r="AF35" s="188" t="e">
        <f>VLOOKUP($B35,'Свод. ст.'!$A:$R,13,0)</f>
        <v>#N/A</v>
      </c>
      <c r="AG35" s="94" t="e">
        <f>VLOOKUP($B35,'Свод. ст.'!$A:$R,14,0)</f>
        <v>#N/A</v>
      </c>
      <c r="AH35" s="94" t="e">
        <f>VLOOKUP($B35,'Свод. ст.'!$A:$R,15,0)</f>
        <v>#N/A</v>
      </c>
      <c r="AI35" s="94" t="e">
        <f>VLOOKUP($B35,'Свод. ст.'!$A:$R,16,0)</f>
        <v>#N/A</v>
      </c>
      <c r="AJ35" s="188" t="e">
        <f>VLOOKUP($B35,'Свод. ст.'!$A:$R,17,0)</f>
        <v>#N/A</v>
      </c>
      <c r="AK35" s="101"/>
      <c r="AL35" s="101"/>
      <c r="AM35" s="40"/>
    </row>
    <row r="36" spans="1:40" ht="15.75">
      <c r="A36" s="8"/>
      <c r="B36" s="102" t="s">
        <v>399</v>
      </c>
      <c r="C36" s="102" t="s">
        <v>148</v>
      </c>
      <c r="D36" s="99" t="s">
        <v>343</v>
      </c>
      <c r="E36" s="94">
        <f>VLOOKUP($B36,'Свод. ст.'!$A:$R,2,0)</f>
        <v>31500</v>
      </c>
      <c r="F36" s="94"/>
      <c r="G36" s="94"/>
      <c r="H36" s="94">
        <f>VLOOKUP($B36,'Свод. ст.'!$A:$R,3,0)</f>
        <v>31500</v>
      </c>
      <c r="I36" s="94"/>
      <c r="J36" s="94"/>
      <c r="K36" s="94">
        <f>VLOOKUP($B36,'Свод. ст.'!$A:$R,4,0)</f>
        <v>31500</v>
      </c>
      <c r="L36" s="94"/>
      <c r="M36" s="94"/>
      <c r="N36" s="188">
        <f>VLOOKUP($B36,'Свод. ст.'!$A:$R,5,0)</f>
        <v>94500</v>
      </c>
      <c r="O36" s="94"/>
      <c r="P36" s="94"/>
      <c r="Q36" s="94">
        <f>VLOOKUP($B36,'Свод. ст.'!$A:$R,6,0)</f>
        <v>31500</v>
      </c>
      <c r="R36" s="94"/>
      <c r="S36" s="94"/>
      <c r="T36" s="94">
        <f>VLOOKUP($B36,'Свод. ст.'!$A:$R,7,0)</f>
        <v>31500</v>
      </c>
      <c r="U36" s="94"/>
      <c r="V36" s="94"/>
      <c r="W36" s="94">
        <f>VLOOKUP($B36,'Свод. ст.'!$A:$R,8,0)</f>
        <v>31500</v>
      </c>
      <c r="X36" s="94"/>
      <c r="Y36" s="94"/>
      <c r="Z36" s="188">
        <f>VLOOKUP($B36,'Свод. ст.'!$A:$R,9,0)</f>
        <v>189000</v>
      </c>
      <c r="AA36" s="94"/>
      <c r="AB36" s="94"/>
      <c r="AC36" s="94">
        <f>VLOOKUP($B36,'Свод. ст.'!$A:$R,10,0)</f>
        <v>31500</v>
      </c>
      <c r="AD36" s="94">
        <f>VLOOKUP($B36,'Свод. ст.'!$A:$R,11,0)</f>
        <v>31500</v>
      </c>
      <c r="AE36" s="94">
        <f>VLOOKUP($B36,'Свод. ст.'!$A:$R,12,0)</f>
        <v>31500</v>
      </c>
      <c r="AF36" s="188">
        <f>VLOOKUP($B36,'Свод. ст.'!$A:$R,13,0)</f>
        <v>283500</v>
      </c>
      <c r="AG36" s="94">
        <f>VLOOKUP($B36,'Свод. ст.'!$A:$R,14,0)</f>
        <v>31500</v>
      </c>
      <c r="AH36" s="94">
        <f>VLOOKUP($B36,'Свод. ст.'!$A:$R,15,0)</f>
        <v>31500</v>
      </c>
      <c r="AI36" s="94">
        <f>VLOOKUP($B36,'Свод. ст.'!$A:$R,16,0)</f>
        <v>31500</v>
      </c>
      <c r="AJ36" s="188">
        <f>VLOOKUP($B36,'Свод. ст.'!$A:$R,17,0)</f>
        <v>378000</v>
      </c>
      <c r="AK36" s="101"/>
      <c r="AL36" s="101"/>
      <c r="AM36" s="40"/>
    </row>
    <row r="37" spans="1:40" ht="15.75">
      <c r="A37" s="22"/>
      <c r="B37" s="88" t="s">
        <v>331</v>
      </c>
      <c r="C37" s="88" t="s">
        <v>470</v>
      </c>
      <c r="D37" s="96"/>
      <c r="E37" s="94"/>
      <c r="F37" s="94"/>
      <c r="G37" s="94"/>
      <c r="H37" s="94"/>
      <c r="I37" s="94"/>
      <c r="J37" s="94"/>
      <c r="K37" s="94"/>
      <c r="L37" s="94"/>
      <c r="M37" s="94"/>
      <c r="N37" s="188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188"/>
      <c r="AA37" s="94"/>
      <c r="AB37" s="94"/>
      <c r="AC37" s="94"/>
      <c r="AD37" s="94"/>
      <c r="AE37" s="94"/>
      <c r="AF37" s="188"/>
      <c r="AG37" s="94"/>
      <c r="AH37" s="94"/>
      <c r="AI37" s="94"/>
      <c r="AJ37" s="188"/>
      <c r="AK37" s="101"/>
      <c r="AL37" s="101"/>
      <c r="AM37" s="40"/>
    </row>
    <row r="38" spans="1:40" ht="30">
      <c r="A38" s="8" t="str">
        <f>$B$36&amp;B38</f>
        <v>Целевые отчисления от лотереи"6 из 40 и Джокер"</v>
      </c>
      <c r="B38" s="88" t="s">
        <v>1075</v>
      </c>
      <c r="C38" s="88" t="s">
        <v>1076</v>
      </c>
      <c r="D38" s="99" t="s">
        <v>343</v>
      </c>
      <c r="E38" s="89" t="e">
        <f>VLOOKUP($A38,'Свод. ст.-подст.'!$A:$T,4,0)</f>
        <v>#N/A</v>
      </c>
      <c r="F38" s="89"/>
      <c r="G38" s="89"/>
      <c r="H38" s="89" t="e">
        <f>VLOOKUP($A38,'Свод. ст.-подст.'!$A:$T,5,0)</f>
        <v>#N/A</v>
      </c>
      <c r="I38" s="89"/>
      <c r="J38" s="89"/>
      <c r="K38" s="89" t="e">
        <f>VLOOKUP($A38,'Свод. ст.-подст.'!$A:$T,6,0)</f>
        <v>#N/A</v>
      </c>
      <c r="L38" s="89"/>
      <c r="M38" s="89"/>
      <c r="N38" s="91" t="e">
        <f>VLOOKUP($A38,'Свод. ст.-подст.'!$A:$T,7,0)</f>
        <v>#N/A</v>
      </c>
      <c r="O38" s="89"/>
      <c r="P38" s="89"/>
      <c r="Q38" s="89" t="e">
        <f>VLOOKUP($A38,'Свод. ст.-подст.'!$A:$T,8,0)</f>
        <v>#N/A</v>
      </c>
      <c r="R38" s="89"/>
      <c r="S38" s="89"/>
      <c r="T38" s="89" t="e">
        <f>VLOOKUP($A38,'Свод. ст.-подст.'!$A:$T,9,0)</f>
        <v>#N/A</v>
      </c>
      <c r="U38" s="89"/>
      <c r="V38" s="89"/>
      <c r="W38" s="89" t="e">
        <f>VLOOKUP($A38,'Свод. ст.-подст.'!$A:$T,10,0)</f>
        <v>#N/A</v>
      </c>
      <c r="X38" s="89"/>
      <c r="Y38" s="89"/>
      <c r="Z38" s="91" t="e">
        <f>VLOOKUP($A38,'Свод. ст.-подст.'!$A:$T,11,0)</f>
        <v>#N/A</v>
      </c>
      <c r="AA38" s="89"/>
      <c r="AB38" s="89"/>
      <c r="AC38" s="89" t="e">
        <f>VLOOKUP($A38,'Свод. ст.-подст.'!$A:$T,12,0)</f>
        <v>#N/A</v>
      </c>
      <c r="AD38" s="89" t="e">
        <f>VLOOKUP($A38,'Свод. ст.-подст.'!$A:$T,13,0)</f>
        <v>#N/A</v>
      </c>
      <c r="AE38" s="89" t="e">
        <f>VLOOKUP($A38,'Свод. ст.-подст.'!$A:$T,14,0)</f>
        <v>#N/A</v>
      </c>
      <c r="AF38" s="91" t="e">
        <f>VLOOKUP($A38,'Свод. ст.-подст.'!$A:$T,15,0)</f>
        <v>#N/A</v>
      </c>
      <c r="AG38" s="89" t="e">
        <f>VLOOKUP($A38,'Свод. ст.-подст.'!$A:$T,16,0)</f>
        <v>#N/A</v>
      </c>
      <c r="AH38" s="89" t="e">
        <f>VLOOKUP($A38,'Свод. ст.-подст.'!$A:$T,17,0)</f>
        <v>#N/A</v>
      </c>
      <c r="AI38" s="89" t="e">
        <f>VLOOKUP($A38,'Свод. ст.-подст.'!$A:$T,18,0)</f>
        <v>#N/A</v>
      </c>
      <c r="AJ38" s="91" t="e">
        <f>AF38+AG38+AH38+AI38</f>
        <v>#N/A</v>
      </c>
      <c r="AK38" s="101"/>
      <c r="AL38" s="101"/>
      <c r="AM38" s="40"/>
    </row>
    <row r="39" spans="1:40" ht="30">
      <c r="A39" s="8" t="str">
        <f>$B$36&amp;B39</f>
        <v>Целевые отчисления от лотереи"Счастливые сердца"</v>
      </c>
      <c r="B39" s="88" t="s">
        <v>85</v>
      </c>
      <c r="C39" s="88" t="s">
        <v>138</v>
      </c>
      <c r="D39" s="99" t="s">
        <v>343</v>
      </c>
      <c r="E39" s="89">
        <f>VLOOKUP($A39,'Свод. ст.-подст.'!$A:$T,4,0)</f>
        <v>1000</v>
      </c>
      <c r="F39" s="89"/>
      <c r="G39" s="89"/>
      <c r="H39" s="89">
        <f>VLOOKUP($A39,'Свод. ст.-подст.'!$A:$T,5,0)</f>
        <v>1000</v>
      </c>
      <c r="I39" s="89"/>
      <c r="J39" s="89"/>
      <c r="K39" s="89">
        <f>VLOOKUP($A39,'Свод. ст.-подст.'!$A:$T,6,0)</f>
        <v>1000</v>
      </c>
      <c r="L39" s="89"/>
      <c r="M39" s="89"/>
      <c r="N39" s="91">
        <f>VLOOKUP($A39,'Свод. ст.-подст.'!$A:$T,7,0)</f>
        <v>3000</v>
      </c>
      <c r="O39" s="89"/>
      <c r="P39" s="89"/>
      <c r="Q39" s="89">
        <f>VLOOKUP($A39,'Свод. ст.-подст.'!$A:$T,8,0)</f>
        <v>1000</v>
      </c>
      <c r="R39" s="89"/>
      <c r="S39" s="89"/>
      <c r="T39" s="89">
        <f>VLOOKUP($A39,'Свод. ст.-подст.'!$A:$T,9,0)</f>
        <v>1000</v>
      </c>
      <c r="U39" s="89"/>
      <c r="V39" s="89"/>
      <c r="W39" s="89">
        <f>VLOOKUP($A39,'Свод. ст.-подст.'!$A:$T,10,0)</f>
        <v>1000</v>
      </c>
      <c r="X39" s="89"/>
      <c r="Y39" s="89"/>
      <c r="Z39" s="91">
        <f>VLOOKUP($A39,'Свод. ст.-подст.'!$A:$T,11,0)</f>
        <v>6000</v>
      </c>
      <c r="AA39" s="89"/>
      <c r="AB39" s="89"/>
      <c r="AC39" s="89">
        <f>VLOOKUP($A39,'Свод. ст.-подст.'!$A:$T,12,0)</f>
        <v>1000</v>
      </c>
      <c r="AD39" s="89">
        <f>VLOOKUP($A39,'Свод. ст.-подст.'!$A:$T,13,0)</f>
        <v>1000</v>
      </c>
      <c r="AE39" s="89">
        <f>VLOOKUP($A39,'Свод. ст.-подст.'!$A:$T,14,0)</f>
        <v>1000</v>
      </c>
      <c r="AF39" s="91">
        <f>VLOOKUP($A39,'Свод. ст.-подст.'!$A:$T,15,0)</f>
        <v>9000</v>
      </c>
      <c r="AG39" s="89">
        <f>VLOOKUP($A39,'Свод. ст.-подст.'!$A:$T,16,0)</f>
        <v>1000</v>
      </c>
      <c r="AH39" s="89">
        <f>VLOOKUP($A39,'Свод. ст.-подст.'!$A:$T,17,0)</f>
        <v>1000</v>
      </c>
      <c r="AI39" s="89">
        <f>VLOOKUP($A39,'Свод. ст.-подст.'!$A:$T,18,0)</f>
        <v>1000</v>
      </c>
      <c r="AJ39" s="91">
        <f>AF39+AG39+AH39+AI39</f>
        <v>12000</v>
      </c>
      <c r="AK39" s="101"/>
      <c r="AL39" s="101"/>
      <c r="AM39" s="40"/>
    </row>
    <row r="40" spans="1:40" ht="30">
      <c r="A40" s="8" t="str">
        <f>$B$36&amp;B40</f>
        <v>Целевые отчисления от лотереи"SCRATCH 2011"</v>
      </c>
      <c r="B40" s="88" t="s">
        <v>882</v>
      </c>
      <c r="C40" s="88" t="s">
        <v>882</v>
      </c>
      <c r="D40" s="99" t="s">
        <v>343</v>
      </c>
      <c r="E40" s="89">
        <f>VLOOKUP($A40,'Свод. ст.-подст.'!$A:$T,4,0)</f>
        <v>500</v>
      </c>
      <c r="F40" s="89"/>
      <c r="G40" s="89"/>
      <c r="H40" s="89">
        <f>VLOOKUP($A40,'Свод. ст.-подст.'!$A:$T,5,0)</f>
        <v>500</v>
      </c>
      <c r="I40" s="89"/>
      <c r="J40" s="89"/>
      <c r="K40" s="89">
        <f>VLOOKUP($A40,'Свод. ст.-подст.'!$A:$T,6,0)</f>
        <v>500</v>
      </c>
      <c r="L40" s="89"/>
      <c r="M40" s="89"/>
      <c r="N40" s="91">
        <f>VLOOKUP($A40,'Свод. ст.-подст.'!$A:$T,7,0)</f>
        <v>1500</v>
      </c>
      <c r="O40" s="89"/>
      <c r="P40" s="89"/>
      <c r="Q40" s="89">
        <f>VLOOKUP($A40,'Свод. ст.-подст.'!$A:$T,8,0)</f>
        <v>500</v>
      </c>
      <c r="R40" s="89"/>
      <c r="S40" s="89"/>
      <c r="T40" s="89">
        <f>VLOOKUP($A40,'Свод. ст.-подст.'!$A:$T,9,0)</f>
        <v>500</v>
      </c>
      <c r="U40" s="89"/>
      <c r="V40" s="89"/>
      <c r="W40" s="89">
        <f>VLOOKUP($A40,'Свод. ст.-подст.'!$A:$T,10,0)</f>
        <v>500</v>
      </c>
      <c r="X40" s="89"/>
      <c r="Y40" s="89"/>
      <c r="Z40" s="91">
        <f>VLOOKUP($A40,'Свод. ст.-подст.'!$A:$T,11,0)</f>
        <v>3000</v>
      </c>
      <c r="AA40" s="89"/>
      <c r="AB40" s="89"/>
      <c r="AC40" s="89">
        <f>VLOOKUP($A40,'Свод. ст.-подст.'!$A:$T,12,0)</f>
        <v>500</v>
      </c>
      <c r="AD40" s="89">
        <f>VLOOKUP($A40,'Свод. ст.-подст.'!$A:$T,13,0)</f>
        <v>500</v>
      </c>
      <c r="AE40" s="89">
        <f>VLOOKUP($A40,'Свод. ст.-подст.'!$A:$T,14,0)</f>
        <v>500</v>
      </c>
      <c r="AF40" s="91">
        <f>VLOOKUP($A40,'Свод. ст.-подст.'!$A:$T,15,0)</f>
        <v>4500</v>
      </c>
      <c r="AG40" s="89">
        <f>VLOOKUP($A40,'Свод. ст.-подст.'!$A:$T,16,0)</f>
        <v>500</v>
      </c>
      <c r="AH40" s="89">
        <f>VLOOKUP($A40,'Свод. ст.-подст.'!$A:$T,17,0)</f>
        <v>500</v>
      </c>
      <c r="AI40" s="89">
        <f>VLOOKUP($A40,'Свод. ст.-подст.'!$A:$T,18,0)</f>
        <v>500</v>
      </c>
      <c r="AJ40" s="91">
        <f>AF40+AG40+AH40+AI40</f>
        <v>6000</v>
      </c>
      <c r="AK40" s="101"/>
      <c r="AL40" s="101"/>
      <c r="AM40" s="40"/>
    </row>
    <row r="41" spans="1:40" s="2" customFormat="1" ht="15.75">
      <c r="A41" s="8"/>
      <c r="B41" s="102" t="s">
        <v>1090</v>
      </c>
      <c r="C41" s="105" t="s">
        <v>1093</v>
      </c>
      <c r="D41" s="96" t="s">
        <v>343</v>
      </c>
      <c r="E41" s="94">
        <f>VLOOKUP($B41,'Свод. ст.'!$A:$R,2,0)</f>
        <v>0</v>
      </c>
      <c r="F41" s="94"/>
      <c r="G41" s="94"/>
      <c r="H41" s="94">
        <f>VLOOKUP($B41,'Свод. ст.'!$A:$R,3,0)</f>
        <v>0</v>
      </c>
      <c r="I41" s="94"/>
      <c r="J41" s="94"/>
      <c r="K41" s="94">
        <f>VLOOKUP($B41,'Свод. ст.'!$A:$R,4,0)</f>
        <v>0</v>
      </c>
      <c r="L41" s="94"/>
      <c r="M41" s="94"/>
      <c r="N41" s="188">
        <f>VLOOKUP($B41,'Свод. ст.'!$A:$R,5,0)</f>
        <v>0</v>
      </c>
      <c r="O41" s="94"/>
      <c r="P41" s="94"/>
      <c r="Q41" s="94">
        <f>VLOOKUP($B41,'Свод. ст.'!$A:$R,6,0)</f>
        <v>0</v>
      </c>
      <c r="R41" s="94"/>
      <c r="S41" s="94"/>
      <c r="T41" s="94">
        <f>VLOOKUP($B41,'Свод. ст.'!$A:$R,7,0)</f>
        <v>0</v>
      </c>
      <c r="U41" s="94"/>
      <c r="V41" s="94"/>
      <c r="W41" s="94">
        <f>VLOOKUP($B41,'Свод. ст.'!$A:$R,8,0)</f>
        <v>0</v>
      </c>
      <c r="X41" s="94"/>
      <c r="Y41" s="94"/>
      <c r="Z41" s="188">
        <f>VLOOKUP($B41,'Свод. ст.'!$A:$R,9,0)</f>
        <v>0</v>
      </c>
      <c r="AA41" s="94"/>
      <c r="AB41" s="94"/>
      <c r="AC41" s="94">
        <f>VLOOKUP($B41,'Свод. ст.'!$A:$R,10,0)</f>
        <v>0</v>
      </c>
      <c r="AD41" s="94">
        <f>VLOOKUP($B41,'Свод. ст.'!$A:$R,11,0)</f>
        <v>0</v>
      </c>
      <c r="AE41" s="94">
        <f>VLOOKUP($B41,'Свод. ст.'!$A:$R,12,0)</f>
        <v>0</v>
      </c>
      <c r="AF41" s="188">
        <f>VLOOKUP($B41,'Свод. ст.'!$A:$R,13,0)</f>
        <v>0</v>
      </c>
      <c r="AG41" s="94">
        <f>VLOOKUP($B41,'Свод. ст.'!$A:$R,14,0)</f>
        <v>0</v>
      </c>
      <c r="AH41" s="94">
        <f>VLOOKUP($B41,'Свод. ст.'!$A:$R,15,0)</f>
        <v>0</v>
      </c>
      <c r="AI41" s="94">
        <f>VLOOKUP($B41,'Свод. ст.'!$A:$R,16,0)</f>
        <v>0</v>
      </c>
      <c r="AJ41" s="188">
        <f>VLOOKUP($B41,'Свод. ст.'!$A:$R,17,0)</f>
        <v>0</v>
      </c>
      <c r="AK41" s="100" t="e">
        <f>AK27-#REF!-AK36-AK39</f>
        <v>#REF!</v>
      </c>
      <c r="AL41" s="100" t="e">
        <f>AL27-#REF!-AL36-AL39</f>
        <v>#REF!</v>
      </c>
      <c r="AM41" s="40"/>
    </row>
    <row r="42" spans="1:40" ht="15.75">
      <c r="A42" s="10"/>
      <c r="B42" s="102" t="s">
        <v>515</v>
      </c>
      <c r="C42" s="105" t="s">
        <v>1091</v>
      </c>
      <c r="D42" s="96" t="s">
        <v>343</v>
      </c>
      <c r="E42" s="94">
        <f>VLOOKUP($B42,'Свод. ст.'!$A:$R,2,0)</f>
        <v>0</v>
      </c>
      <c r="F42" s="94"/>
      <c r="G42" s="94"/>
      <c r="H42" s="94">
        <f>VLOOKUP($B42,'Свод. ст.'!$A:$R,3,0)</f>
        <v>0</v>
      </c>
      <c r="I42" s="94"/>
      <c r="J42" s="94"/>
      <c r="K42" s="94">
        <f>VLOOKUP($B42,'Свод. ст.'!$A:$R,4,0)</f>
        <v>0</v>
      </c>
      <c r="L42" s="94"/>
      <c r="M42" s="94"/>
      <c r="N42" s="188">
        <f>VLOOKUP($B42,'Свод. ст.'!$A:$R,5,0)</f>
        <v>0</v>
      </c>
      <c r="O42" s="94"/>
      <c r="P42" s="94"/>
      <c r="Q42" s="94">
        <f>VLOOKUP($B42,'Свод. ст.'!$A:$R,6,0)</f>
        <v>0</v>
      </c>
      <c r="R42" s="94"/>
      <c r="S42" s="94"/>
      <c r="T42" s="94">
        <f>VLOOKUP($B42,'Свод. ст.'!$A:$R,7,0)</f>
        <v>0</v>
      </c>
      <c r="U42" s="94"/>
      <c r="V42" s="94"/>
      <c r="W42" s="94">
        <f>VLOOKUP($B42,'Свод. ст.'!$A:$R,8,0)</f>
        <v>0</v>
      </c>
      <c r="X42" s="94"/>
      <c r="Y42" s="94"/>
      <c r="Z42" s="188">
        <f>VLOOKUP($B42,'Свод. ст.'!$A:$R,9,0)</f>
        <v>0</v>
      </c>
      <c r="AA42" s="94"/>
      <c r="AB42" s="94"/>
      <c r="AC42" s="94">
        <f>VLOOKUP($B42,'Свод. ст.'!$A:$R,10,0)</f>
        <v>0</v>
      </c>
      <c r="AD42" s="94">
        <f>VLOOKUP($B42,'Свод. ст.'!$A:$R,11,0)</f>
        <v>0</v>
      </c>
      <c r="AE42" s="94">
        <f>VLOOKUP($B42,'Свод. ст.'!$A:$R,12,0)</f>
        <v>0</v>
      </c>
      <c r="AF42" s="188">
        <f>VLOOKUP($B42,'Свод. ст.'!$A:$R,13,0)</f>
        <v>0</v>
      </c>
      <c r="AG42" s="94">
        <f>VLOOKUP($B42,'Свод. ст.'!$A:$R,14,0)</f>
        <v>0</v>
      </c>
      <c r="AH42" s="94">
        <f>VLOOKUP($B42,'Свод. ст.'!$A:$R,15,0)</f>
        <v>0</v>
      </c>
      <c r="AI42" s="94">
        <f>VLOOKUP($B42,'Свод. ст.'!$A:$R,16,0)</f>
        <v>0</v>
      </c>
      <c r="AJ42" s="188">
        <f>VLOOKUP($B42,'Свод. ст.'!$A:$R,17,0)</f>
        <v>0</v>
      </c>
      <c r="AK42" s="101"/>
      <c r="AL42" s="101"/>
      <c r="AM42" s="40"/>
    </row>
    <row r="43" spans="1:40" ht="15.75">
      <c r="A43" s="10"/>
      <c r="B43" s="102" t="s">
        <v>1089</v>
      </c>
      <c r="C43" s="105" t="s">
        <v>1092</v>
      </c>
      <c r="D43" s="96" t="s">
        <v>343</v>
      </c>
      <c r="E43" s="94">
        <f>VLOOKUP($B43,'Свод. ст.'!$A:$R,2,0)</f>
        <v>0</v>
      </c>
      <c r="F43" s="94"/>
      <c r="G43" s="94"/>
      <c r="H43" s="94">
        <f>VLOOKUP($B43,'Свод. ст.'!$A:$R,3,0)</f>
        <v>0</v>
      </c>
      <c r="I43" s="94"/>
      <c r="J43" s="94"/>
      <c r="K43" s="94">
        <f>VLOOKUP($B43,'Свод. ст.'!$A:$R,4,0)</f>
        <v>0</v>
      </c>
      <c r="L43" s="94"/>
      <c r="M43" s="94"/>
      <c r="N43" s="188">
        <f>VLOOKUP($B43,'Свод. ст.'!$A:$R,5,0)</f>
        <v>0</v>
      </c>
      <c r="O43" s="94"/>
      <c r="P43" s="94"/>
      <c r="Q43" s="94">
        <f>VLOOKUP($B43,'Свод. ст.'!$A:$R,6,0)</f>
        <v>0</v>
      </c>
      <c r="R43" s="94"/>
      <c r="S43" s="94"/>
      <c r="T43" s="94">
        <f>VLOOKUP($B43,'Свод. ст.'!$A:$R,7,0)</f>
        <v>0</v>
      </c>
      <c r="U43" s="94"/>
      <c r="V43" s="94"/>
      <c r="W43" s="94">
        <f>VLOOKUP($B43,'Свод. ст.'!$A:$R,8,0)</f>
        <v>0</v>
      </c>
      <c r="X43" s="94"/>
      <c r="Y43" s="94"/>
      <c r="Z43" s="188">
        <f>VLOOKUP($B43,'Свод. ст.'!$A:$R,9,0)</f>
        <v>0</v>
      </c>
      <c r="AA43" s="94"/>
      <c r="AB43" s="94"/>
      <c r="AC43" s="94">
        <f>VLOOKUP($B43,'Свод. ст.'!$A:$R,10,0)</f>
        <v>0</v>
      </c>
      <c r="AD43" s="94">
        <f>VLOOKUP($B43,'Свод. ст.'!$A:$R,11,0)</f>
        <v>0</v>
      </c>
      <c r="AE43" s="94">
        <f>VLOOKUP($B43,'Свод. ст.'!$A:$R,12,0)</f>
        <v>0</v>
      </c>
      <c r="AF43" s="188">
        <f>VLOOKUP($B43,'Свод. ст.'!$A:$R,13,0)</f>
        <v>0</v>
      </c>
      <c r="AG43" s="94">
        <f>VLOOKUP($B43,'Свод. ст.'!$A:$R,14,0)</f>
        <v>0</v>
      </c>
      <c r="AH43" s="94">
        <f>VLOOKUP($B43,'Свод. ст.'!$A:$R,15,0)</f>
        <v>0</v>
      </c>
      <c r="AI43" s="94">
        <f>VLOOKUP($B43,'Свод. ст.'!$A:$R,16,0)</f>
        <v>0</v>
      </c>
      <c r="AJ43" s="188">
        <f>VLOOKUP($B43,'Свод. ст.'!$A:$R,17,0)</f>
        <v>0</v>
      </c>
      <c r="AK43" s="101"/>
      <c r="AL43" s="101"/>
      <c r="AM43" s="40"/>
    </row>
    <row r="44" spans="1:40" ht="15.75">
      <c r="A44" s="10"/>
      <c r="B44" s="93" t="s">
        <v>8</v>
      </c>
      <c r="C44" s="106" t="s">
        <v>1094</v>
      </c>
      <c r="D44" s="96" t="s">
        <v>343</v>
      </c>
      <c r="E44" s="94">
        <f>VLOOKUP($B44,'Свод. ст.'!$A:$R,2,0)</f>
        <v>300</v>
      </c>
      <c r="F44" s="94"/>
      <c r="G44" s="94"/>
      <c r="H44" s="94">
        <f>VLOOKUP($B44,'Свод. ст.'!$A:$R,3,0)</f>
        <v>300</v>
      </c>
      <c r="I44" s="94"/>
      <c r="J44" s="94"/>
      <c r="K44" s="94">
        <f>VLOOKUP($B44,'Свод. ст.'!$A:$R,4,0)</f>
        <v>0</v>
      </c>
      <c r="L44" s="94"/>
      <c r="M44" s="94"/>
      <c r="N44" s="188">
        <f>VLOOKUP($B44,'Свод. ст.'!$A:$R,5,0)</f>
        <v>600</v>
      </c>
      <c r="O44" s="94"/>
      <c r="P44" s="94"/>
      <c r="Q44" s="94">
        <f>VLOOKUP($B44,'Свод. ст.'!$A:$R,6,0)</f>
        <v>300</v>
      </c>
      <c r="R44" s="94"/>
      <c r="S44" s="94"/>
      <c r="T44" s="94">
        <f>VLOOKUP($B44,'Свод. ст.'!$A:$R,7,0)</f>
        <v>300</v>
      </c>
      <c r="U44" s="94"/>
      <c r="V44" s="94"/>
      <c r="W44" s="94">
        <f>VLOOKUP($B44,'Свод. ст.'!$A:$R,8,0)</f>
        <v>0</v>
      </c>
      <c r="X44" s="94"/>
      <c r="Y44" s="94"/>
      <c r="Z44" s="188">
        <f>VLOOKUP($B44,'Свод. ст.'!$A:$R,9,0)</f>
        <v>1200</v>
      </c>
      <c r="AA44" s="94"/>
      <c r="AB44" s="94"/>
      <c r="AC44" s="94">
        <f>VLOOKUP($B44,'Свод. ст.'!$A:$R,10,0)</f>
        <v>300</v>
      </c>
      <c r="AD44" s="94">
        <f>VLOOKUP($B44,'Свод. ст.'!$A:$R,11,0)</f>
        <v>300</v>
      </c>
      <c r="AE44" s="94">
        <f>VLOOKUP($B44,'Свод. ст.'!$A:$R,12,0)</f>
        <v>0</v>
      </c>
      <c r="AF44" s="188">
        <f>VLOOKUP($B44,'Свод. ст.'!$A:$R,13,0)</f>
        <v>1800</v>
      </c>
      <c r="AG44" s="94">
        <f>VLOOKUP($B44,'Свод. ст.'!$A:$R,14,0)</f>
        <v>300</v>
      </c>
      <c r="AH44" s="94">
        <f>VLOOKUP($B44,'Свод. ст.'!$A:$R,15,0)</f>
        <v>300</v>
      </c>
      <c r="AI44" s="94">
        <f>VLOOKUP($B44,'Свод. ст.'!$A:$R,16,0)</f>
        <v>0</v>
      </c>
      <c r="AJ44" s="188">
        <f>VLOOKUP($B44,'Свод. ст.'!$A:$R,17,0)</f>
        <v>2400</v>
      </c>
      <c r="AK44" s="101"/>
      <c r="AL44" s="101"/>
      <c r="AM44" s="40"/>
    </row>
    <row r="45" spans="1:40" ht="15.75">
      <c r="A45" s="10"/>
      <c r="B45" s="93" t="s">
        <v>9</v>
      </c>
      <c r="C45" s="106" t="s">
        <v>181</v>
      </c>
      <c r="D45" s="96" t="s">
        <v>343</v>
      </c>
      <c r="E45" s="94">
        <f>VLOOKUP($B45,'Свод. ст.'!$A:$R,2,0)</f>
        <v>25000</v>
      </c>
      <c r="F45" s="94"/>
      <c r="G45" s="94"/>
      <c r="H45" s="94">
        <f>VLOOKUP($B45,'Свод. ст.'!$A:$R,3,0)</f>
        <v>5000</v>
      </c>
      <c r="I45" s="94"/>
      <c r="J45" s="94"/>
      <c r="K45" s="94">
        <f>VLOOKUP($B45,'Свод. ст.'!$A:$R,4,0)</f>
        <v>0</v>
      </c>
      <c r="L45" s="94"/>
      <c r="M45" s="94"/>
      <c r="N45" s="188">
        <f>VLOOKUP($B45,'Свод. ст.'!$A:$R,5,0)</f>
        <v>30000</v>
      </c>
      <c r="O45" s="94"/>
      <c r="P45" s="94"/>
      <c r="Q45" s="94">
        <f>VLOOKUP($B45,'Свод. ст.'!$A:$R,6,0)</f>
        <v>25000</v>
      </c>
      <c r="R45" s="94"/>
      <c r="S45" s="94"/>
      <c r="T45" s="94">
        <f>VLOOKUP($B45,'Свод. ст.'!$A:$R,7,0)</f>
        <v>5000</v>
      </c>
      <c r="U45" s="94"/>
      <c r="V45" s="94"/>
      <c r="W45" s="94">
        <f>VLOOKUP($B45,'Свод. ст.'!$A:$R,8,0)</f>
        <v>0</v>
      </c>
      <c r="X45" s="94"/>
      <c r="Y45" s="94"/>
      <c r="Z45" s="188">
        <f>VLOOKUP($B45,'Свод. ст.'!$A:$R,9,0)</f>
        <v>60000</v>
      </c>
      <c r="AA45" s="94"/>
      <c r="AB45" s="94"/>
      <c r="AC45" s="94">
        <f>VLOOKUP($B45,'Свод. ст.'!$A:$R,10,0)</f>
        <v>5000</v>
      </c>
      <c r="AD45" s="94">
        <f>VLOOKUP($B45,'Свод. ст.'!$A:$R,11,0)</f>
        <v>25000</v>
      </c>
      <c r="AE45" s="94">
        <f>VLOOKUP($B45,'Свод. ст.'!$A:$R,12,0)</f>
        <v>0</v>
      </c>
      <c r="AF45" s="188">
        <f>VLOOKUP($B45,'Свод. ст.'!$A:$R,13,0)</f>
        <v>90000</v>
      </c>
      <c r="AG45" s="94">
        <f>VLOOKUP($B45,'Свод. ст.'!$A:$R,14,0)</f>
        <v>25000</v>
      </c>
      <c r="AH45" s="94">
        <f>VLOOKUP($B45,'Свод. ст.'!$A:$R,15,0)</f>
        <v>5000</v>
      </c>
      <c r="AI45" s="94">
        <f>VLOOKUP($B45,'Свод. ст.'!$A:$R,16,0)</f>
        <v>0</v>
      </c>
      <c r="AJ45" s="188">
        <f>VLOOKUP($B45,'Свод. ст.'!$A:$R,17,0)</f>
        <v>120000</v>
      </c>
      <c r="AK45" s="101"/>
      <c r="AL45" s="101"/>
      <c r="AM45" s="40"/>
    </row>
    <row r="46" spans="1:40" ht="31.5">
      <c r="A46" s="10"/>
      <c r="B46" s="93" t="s">
        <v>943</v>
      </c>
      <c r="C46" s="106" t="s">
        <v>945</v>
      </c>
      <c r="D46" s="96" t="s">
        <v>343</v>
      </c>
      <c r="E46" s="94">
        <f>VLOOKUP($B46,'Свод. ст.'!$A:$R,2,0)</f>
        <v>0</v>
      </c>
      <c r="F46" s="94"/>
      <c r="G46" s="94"/>
      <c r="H46" s="94">
        <f>VLOOKUP($B46,'Свод. ст.'!$A:$R,3,0)</f>
        <v>0</v>
      </c>
      <c r="I46" s="94"/>
      <c r="J46" s="94"/>
      <c r="K46" s="94">
        <f>VLOOKUP($B46,'Свод. ст.'!$A:$R,4,0)</f>
        <v>0</v>
      </c>
      <c r="L46" s="94"/>
      <c r="M46" s="94"/>
      <c r="N46" s="188">
        <f>VLOOKUP($B46,'Свод. ст.'!$A:$R,5,0)</f>
        <v>0</v>
      </c>
      <c r="O46" s="94"/>
      <c r="P46" s="94"/>
      <c r="Q46" s="94">
        <f>VLOOKUP($B46,'Свод. ст.'!$A:$R,6,0)</f>
        <v>0</v>
      </c>
      <c r="R46" s="94"/>
      <c r="S46" s="94"/>
      <c r="T46" s="94">
        <f>VLOOKUP($B46,'Свод. ст.'!$A:$R,7,0)</f>
        <v>0</v>
      </c>
      <c r="U46" s="94"/>
      <c r="V46" s="94"/>
      <c r="W46" s="94">
        <f>VLOOKUP($B46,'Свод. ст.'!$A:$R,8,0)</f>
        <v>0</v>
      </c>
      <c r="X46" s="94"/>
      <c r="Y46" s="94"/>
      <c r="Z46" s="188">
        <f>VLOOKUP($B46,'Свод. ст.'!$A:$R,9,0)</f>
        <v>0</v>
      </c>
      <c r="AA46" s="94"/>
      <c r="AB46" s="94"/>
      <c r="AC46" s="94">
        <f>VLOOKUP($B46,'Свод. ст.'!$A:$R,10,0)</f>
        <v>0</v>
      </c>
      <c r="AD46" s="94">
        <f>VLOOKUP($B46,'Свод. ст.'!$A:$R,11,0)</f>
        <v>0</v>
      </c>
      <c r="AE46" s="94">
        <f>VLOOKUP($B46,'Свод. ст.'!$A:$R,12,0)</f>
        <v>0</v>
      </c>
      <c r="AF46" s="188">
        <f>VLOOKUP($B46,'Свод. ст.'!$A:$R,13,0)</f>
        <v>0</v>
      </c>
      <c r="AG46" s="94">
        <f>VLOOKUP($B46,'Свод. ст.'!$A:$R,14,0)</f>
        <v>0</v>
      </c>
      <c r="AH46" s="94">
        <f>VLOOKUP($B46,'Свод. ст.'!$A:$R,15,0)</f>
        <v>0</v>
      </c>
      <c r="AI46" s="94">
        <f>VLOOKUP($B46,'Свод. ст.'!$A:$R,16,0)</f>
        <v>0</v>
      </c>
      <c r="AJ46" s="188">
        <f>VLOOKUP($B46,'Свод. ст.'!$A:$R,17,0)</f>
        <v>0</v>
      </c>
      <c r="AK46" s="101"/>
      <c r="AL46" s="101"/>
      <c r="AM46" s="40"/>
    </row>
    <row r="47" spans="1:40" ht="15.75">
      <c r="A47" s="10"/>
      <c r="B47" s="93" t="s">
        <v>72</v>
      </c>
      <c r="C47" s="106" t="s">
        <v>172</v>
      </c>
      <c r="D47" s="96" t="s">
        <v>343</v>
      </c>
      <c r="E47" s="94">
        <f>VLOOKUP($B47,'Свод. ст.'!$A:$R,2,0)</f>
        <v>12000</v>
      </c>
      <c r="F47" s="94"/>
      <c r="G47" s="94"/>
      <c r="H47" s="94">
        <f>VLOOKUP($B47,'Свод. ст.'!$A:$R,3,0)</f>
        <v>0</v>
      </c>
      <c r="I47" s="94"/>
      <c r="J47" s="94"/>
      <c r="K47" s="94">
        <f>VLOOKUP($B47,'Свод. ст.'!$A:$R,4,0)</f>
        <v>0</v>
      </c>
      <c r="L47" s="94"/>
      <c r="M47" s="94"/>
      <c r="N47" s="188">
        <f>VLOOKUP($B47,'Свод. ст.'!$A:$R,5,0)</f>
        <v>12000</v>
      </c>
      <c r="O47" s="94"/>
      <c r="P47" s="94"/>
      <c r="Q47" s="94">
        <f>VLOOKUP($B47,'Свод. ст.'!$A:$R,6,0)</f>
        <v>0</v>
      </c>
      <c r="R47" s="94"/>
      <c r="S47" s="94"/>
      <c r="T47" s="94">
        <f>VLOOKUP($B47,'Свод. ст.'!$A:$R,7,0)</f>
        <v>12000</v>
      </c>
      <c r="U47" s="94"/>
      <c r="V47" s="94"/>
      <c r="W47" s="94">
        <f>VLOOKUP($B47,'Свод. ст.'!$A:$R,8,0)</f>
        <v>0</v>
      </c>
      <c r="X47" s="94"/>
      <c r="Y47" s="94"/>
      <c r="Z47" s="188">
        <f>VLOOKUP($B47,'Свод. ст.'!$A:$R,9,0)</f>
        <v>24000</v>
      </c>
      <c r="AA47" s="94"/>
      <c r="AB47" s="94"/>
      <c r="AC47" s="94">
        <f>VLOOKUP($B47,'Свод. ст.'!$A:$R,10,0)</f>
        <v>0</v>
      </c>
      <c r="AD47" s="94">
        <f>VLOOKUP($B47,'Свод. ст.'!$A:$R,11,0)</f>
        <v>12000</v>
      </c>
      <c r="AE47" s="94">
        <f>VLOOKUP($B47,'Свод. ст.'!$A:$R,12,0)</f>
        <v>0</v>
      </c>
      <c r="AF47" s="188">
        <f>VLOOKUP($B47,'Свод. ст.'!$A:$R,13,0)</f>
        <v>36000</v>
      </c>
      <c r="AG47" s="94">
        <f>VLOOKUP($B47,'Свод. ст.'!$A:$R,14,0)</f>
        <v>0</v>
      </c>
      <c r="AH47" s="94">
        <f>VLOOKUP($B47,'Свод. ст.'!$A:$R,15,0)</f>
        <v>12000</v>
      </c>
      <c r="AI47" s="94">
        <f>VLOOKUP($B47,'Свод. ст.'!$A:$R,16,0)</f>
        <v>0</v>
      </c>
      <c r="AJ47" s="188">
        <f>VLOOKUP($B47,'Свод. ст.'!$A:$R,17,0)</f>
        <v>48000</v>
      </c>
      <c r="AK47" s="101"/>
      <c r="AL47" s="101"/>
      <c r="AM47" s="40"/>
    </row>
    <row r="48" spans="1:40" ht="15.75">
      <c r="A48" s="23"/>
      <c r="B48" s="93" t="s">
        <v>55</v>
      </c>
      <c r="C48" s="106" t="s">
        <v>208</v>
      </c>
      <c r="D48" s="96" t="s">
        <v>343</v>
      </c>
      <c r="E48" s="94">
        <f>VLOOKUP($B48,'Свод. ст.'!$A:$R,2,0)</f>
        <v>0</v>
      </c>
      <c r="F48" s="94"/>
      <c r="G48" s="94"/>
      <c r="H48" s="94">
        <f>VLOOKUP($B48,'Свод. ст.'!$A:$R,3,0)</f>
        <v>0</v>
      </c>
      <c r="I48" s="94"/>
      <c r="J48" s="94"/>
      <c r="K48" s="94">
        <f>VLOOKUP($B48,'Свод. ст.'!$A:$R,4,0)</f>
        <v>0</v>
      </c>
      <c r="L48" s="94"/>
      <c r="M48" s="94"/>
      <c r="N48" s="188">
        <f>VLOOKUP($B48,'Свод. ст.'!$A:$R,5,0)</f>
        <v>0</v>
      </c>
      <c r="O48" s="94"/>
      <c r="P48" s="94"/>
      <c r="Q48" s="94">
        <f>VLOOKUP($B48,'Свод. ст.'!$A:$R,6,0)</f>
        <v>0</v>
      </c>
      <c r="R48" s="94"/>
      <c r="S48" s="94"/>
      <c r="T48" s="94">
        <f>VLOOKUP($B48,'Свод. ст.'!$A:$R,7,0)</f>
        <v>0</v>
      </c>
      <c r="U48" s="94"/>
      <c r="V48" s="94"/>
      <c r="W48" s="94">
        <f>VLOOKUP($B48,'Свод. ст.'!$A:$R,8,0)</f>
        <v>0</v>
      </c>
      <c r="X48" s="94"/>
      <c r="Y48" s="94"/>
      <c r="Z48" s="188">
        <f>VLOOKUP($B48,'Свод. ст.'!$A:$R,9,0)</f>
        <v>0</v>
      </c>
      <c r="AA48" s="94"/>
      <c r="AB48" s="94"/>
      <c r="AC48" s="94">
        <f>VLOOKUP($B48,'Свод. ст.'!$A:$R,10,0)</f>
        <v>0</v>
      </c>
      <c r="AD48" s="94">
        <f>VLOOKUP($B48,'Свод. ст.'!$A:$R,11,0)</f>
        <v>0</v>
      </c>
      <c r="AE48" s="94">
        <f>VLOOKUP($B48,'Свод. ст.'!$A:$R,12,0)</f>
        <v>0</v>
      </c>
      <c r="AF48" s="188">
        <f>VLOOKUP($B48,'Свод. ст.'!$A:$R,13,0)</f>
        <v>0</v>
      </c>
      <c r="AG48" s="94">
        <f>VLOOKUP($B48,'Свод. ст.'!$A:$R,14,0)</f>
        <v>0</v>
      </c>
      <c r="AH48" s="94">
        <f>VLOOKUP($B48,'Свод. ст.'!$A:$R,15,0)</f>
        <v>0</v>
      </c>
      <c r="AI48" s="94">
        <f>VLOOKUP($B48,'Свод. ст.'!$A:$R,16,0)</f>
        <v>0</v>
      </c>
      <c r="AJ48" s="188">
        <f>VLOOKUP($B48,'Свод. ст.'!$A:$R,17,0)</f>
        <v>0</v>
      </c>
      <c r="AK48" s="101"/>
      <c r="AL48" s="101"/>
      <c r="AM48" s="40"/>
    </row>
    <row r="49" spans="1:39" ht="31.5">
      <c r="A49" s="23"/>
      <c r="B49" s="93" t="s">
        <v>417</v>
      </c>
      <c r="C49" s="106" t="s">
        <v>179</v>
      </c>
      <c r="D49" s="96" t="s">
        <v>343</v>
      </c>
      <c r="E49" s="94">
        <f>VLOOKUP($B49,'Свод. ст.'!$A:$R,2,0)</f>
        <v>0</v>
      </c>
      <c r="F49" s="94"/>
      <c r="G49" s="94"/>
      <c r="H49" s="94">
        <f>VLOOKUP($B49,'Свод. ст.'!$A:$R,3,0)</f>
        <v>0</v>
      </c>
      <c r="I49" s="94"/>
      <c r="J49" s="94"/>
      <c r="K49" s="94">
        <f>VLOOKUP($B49,'Свод. ст.'!$A:$R,4,0)</f>
        <v>0</v>
      </c>
      <c r="L49" s="94"/>
      <c r="M49" s="94"/>
      <c r="N49" s="188">
        <f>VLOOKUP($B49,'Свод. ст.'!$A:$R,5,0)</f>
        <v>0</v>
      </c>
      <c r="O49" s="94"/>
      <c r="P49" s="94"/>
      <c r="Q49" s="94">
        <f>VLOOKUP($B49,'Свод. ст.'!$A:$R,6,0)</f>
        <v>0</v>
      </c>
      <c r="R49" s="94"/>
      <c r="S49" s="94"/>
      <c r="T49" s="94">
        <f>VLOOKUP($B49,'Свод. ст.'!$A:$R,7,0)</f>
        <v>0</v>
      </c>
      <c r="U49" s="94"/>
      <c r="V49" s="94"/>
      <c r="W49" s="94">
        <f>VLOOKUP($B49,'Свод. ст.'!$A:$R,8,0)</f>
        <v>0</v>
      </c>
      <c r="X49" s="94"/>
      <c r="Y49" s="94"/>
      <c r="Z49" s="188">
        <f>VLOOKUP($B49,'Свод. ст.'!$A:$R,9,0)</f>
        <v>0</v>
      </c>
      <c r="AA49" s="94"/>
      <c r="AB49" s="94"/>
      <c r="AC49" s="94">
        <f>VLOOKUP($B49,'Свод. ст.'!$A:$R,10,0)</f>
        <v>0</v>
      </c>
      <c r="AD49" s="94">
        <f>VLOOKUP($B49,'Свод. ст.'!$A:$R,11,0)</f>
        <v>0</v>
      </c>
      <c r="AE49" s="94">
        <f>VLOOKUP($B49,'Свод. ст.'!$A:$R,12,0)</f>
        <v>0</v>
      </c>
      <c r="AF49" s="188">
        <f>VLOOKUP($B49,'Свод. ст.'!$A:$R,13,0)</f>
        <v>0</v>
      </c>
      <c r="AG49" s="94">
        <f>VLOOKUP($B49,'Свод. ст.'!$A:$R,14,0)</f>
        <v>0</v>
      </c>
      <c r="AH49" s="94">
        <f>VLOOKUP($B49,'Свод. ст.'!$A:$R,15,0)</f>
        <v>0</v>
      </c>
      <c r="AI49" s="94">
        <f>VLOOKUP($B49,'Свод. ст.'!$A:$R,16,0)</f>
        <v>0</v>
      </c>
      <c r="AJ49" s="188">
        <f>VLOOKUP($B49,'Свод. ст.'!$A:$R,17,0)</f>
        <v>0</v>
      </c>
      <c r="AK49" s="101"/>
      <c r="AL49" s="101"/>
      <c r="AM49" s="40"/>
    </row>
    <row r="50" spans="1:39" ht="15.75">
      <c r="A50" s="23"/>
      <c r="B50" s="93" t="s">
        <v>427</v>
      </c>
      <c r="C50" s="106" t="s">
        <v>205</v>
      </c>
      <c r="D50" s="96" t="s">
        <v>343</v>
      </c>
      <c r="E50" s="94">
        <f>VLOOKUP($B50,'Свод. ст.'!$A:$R,2,0)</f>
        <v>0</v>
      </c>
      <c r="F50" s="94"/>
      <c r="G50" s="94"/>
      <c r="H50" s="94">
        <f>VLOOKUP($B50,'Свод. ст.'!$A:$R,3,0)</f>
        <v>0</v>
      </c>
      <c r="I50" s="94"/>
      <c r="J50" s="94"/>
      <c r="K50" s="94">
        <f>VLOOKUP($B50,'Свод. ст.'!$A:$R,4,0)</f>
        <v>0</v>
      </c>
      <c r="L50" s="94"/>
      <c r="M50" s="94"/>
      <c r="N50" s="188">
        <f>VLOOKUP($B50,'Свод. ст.'!$A:$R,5,0)</f>
        <v>0</v>
      </c>
      <c r="O50" s="94"/>
      <c r="P50" s="94"/>
      <c r="Q50" s="94">
        <f>VLOOKUP($B50,'Свод. ст.'!$A:$R,6,0)</f>
        <v>0</v>
      </c>
      <c r="R50" s="94"/>
      <c r="S50" s="94"/>
      <c r="T50" s="94">
        <f>VLOOKUP($B50,'Свод. ст.'!$A:$R,7,0)</f>
        <v>0</v>
      </c>
      <c r="U50" s="94"/>
      <c r="V50" s="94"/>
      <c r="W50" s="94">
        <f>VLOOKUP($B50,'Свод. ст.'!$A:$R,8,0)</f>
        <v>0</v>
      </c>
      <c r="X50" s="94"/>
      <c r="Y50" s="94"/>
      <c r="Z50" s="188">
        <f>VLOOKUP($B50,'Свод. ст.'!$A:$R,9,0)</f>
        <v>0</v>
      </c>
      <c r="AA50" s="94"/>
      <c r="AB50" s="94"/>
      <c r="AC50" s="94">
        <f>VLOOKUP($B50,'Свод. ст.'!$A:$R,10,0)</f>
        <v>0</v>
      </c>
      <c r="AD50" s="94">
        <f>VLOOKUP($B50,'Свод. ст.'!$A:$R,11,0)</f>
        <v>0</v>
      </c>
      <c r="AE50" s="94">
        <f>VLOOKUP($B50,'Свод. ст.'!$A:$R,12,0)</f>
        <v>0</v>
      </c>
      <c r="AF50" s="188">
        <f>VLOOKUP($B50,'Свод. ст.'!$A:$R,13,0)</f>
        <v>0</v>
      </c>
      <c r="AG50" s="94">
        <f>VLOOKUP($B50,'Свод. ст.'!$A:$R,14,0)</f>
        <v>0</v>
      </c>
      <c r="AH50" s="94">
        <f>VLOOKUP($B50,'Свод. ст.'!$A:$R,15,0)</f>
        <v>0</v>
      </c>
      <c r="AI50" s="94">
        <f>VLOOKUP($B50,'Свод. ст.'!$A:$R,16,0)</f>
        <v>0</v>
      </c>
      <c r="AJ50" s="188">
        <f>VLOOKUP($B50,'Свод. ст.'!$A:$R,17,0)</f>
        <v>0</v>
      </c>
      <c r="AK50" s="101"/>
      <c r="AL50" s="101"/>
      <c r="AM50" s="40"/>
    </row>
    <row r="51" spans="1:39" ht="15.75">
      <c r="A51" s="23"/>
      <c r="B51" s="107" t="s">
        <v>487</v>
      </c>
      <c r="C51" s="107" t="s">
        <v>512</v>
      </c>
      <c r="D51" s="96" t="s">
        <v>343</v>
      </c>
      <c r="E51" s="94">
        <f>VLOOKUP($B51,'Свод. ст.'!$A:$R,2,0)</f>
        <v>0</v>
      </c>
      <c r="F51" s="94"/>
      <c r="G51" s="94"/>
      <c r="H51" s="94">
        <f>VLOOKUP($B51,'Свод. ст.'!$A:$R,3,0)</f>
        <v>0</v>
      </c>
      <c r="I51" s="94"/>
      <c r="J51" s="94"/>
      <c r="K51" s="94">
        <f>VLOOKUP($B51,'Свод. ст.'!$A:$R,4,0)</f>
        <v>0</v>
      </c>
      <c r="L51" s="94"/>
      <c r="M51" s="94"/>
      <c r="N51" s="188">
        <f>VLOOKUP($B51,'Свод. ст.'!$A:$R,5,0)</f>
        <v>0</v>
      </c>
      <c r="O51" s="94"/>
      <c r="P51" s="94"/>
      <c r="Q51" s="94">
        <f>VLOOKUP($B51,'Свод. ст.'!$A:$R,6,0)</f>
        <v>0</v>
      </c>
      <c r="R51" s="94"/>
      <c r="S51" s="94"/>
      <c r="T51" s="94">
        <f>VLOOKUP($B51,'Свод. ст.'!$A:$R,7,0)</f>
        <v>0</v>
      </c>
      <c r="U51" s="94"/>
      <c r="V51" s="94"/>
      <c r="W51" s="94">
        <f>VLOOKUP($B51,'Свод. ст.'!$A:$R,8,0)</f>
        <v>0</v>
      </c>
      <c r="X51" s="94"/>
      <c r="Y51" s="94"/>
      <c r="Z51" s="188">
        <f>VLOOKUP($B51,'Свод. ст.'!$A:$R,9,0)</f>
        <v>0</v>
      </c>
      <c r="AA51" s="94"/>
      <c r="AB51" s="94"/>
      <c r="AC51" s="94">
        <f>VLOOKUP($B51,'Свод. ст.'!$A:$R,10,0)</f>
        <v>0</v>
      </c>
      <c r="AD51" s="94">
        <f>VLOOKUP($B51,'Свод. ст.'!$A:$R,11,0)</f>
        <v>0</v>
      </c>
      <c r="AE51" s="94">
        <f>VLOOKUP($B51,'Свод. ст.'!$A:$R,12,0)</f>
        <v>0</v>
      </c>
      <c r="AF51" s="188">
        <f>VLOOKUP($B51,'Свод. ст.'!$A:$R,13,0)</f>
        <v>0</v>
      </c>
      <c r="AG51" s="94">
        <f>VLOOKUP($B51,'Свод. ст.'!$A:$R,14,0)</f>
        <v>0</v>
      </c>
      <c r="AH51" s="94">
        <f>VLOOKUP($B51,'Свод. ст.'!$A:$R,15,0)</f>
        <v>0</v>
      </c>
      <c r="AI51" s="94">
        <f>VLOOKUP($B51,'Свод. ст.'!$A:$R,16,0)</f>
        <v>0</v>
      </c>
      <c r="AJ51" s="188">
        <f>VLOOKUP($B51,'Свод. ст.'!$A:$R,17,0)</f>
        <v>0</v>
      </c>
      <c r="AK51" s="101"/>
      <c r="AL51" s="101"/>
      <c r="AM51" s="40"/>
    </row>
    <row r="52" spans="1:39" ht="15.75">
      <c r="A52" s="23"/>
      <c r="B52" s="93" t="s">
        <v>280</v>
      </c>
      <c r="C52" s="106" t="s">
        <v>281</v>
      </c>
      <c r="D52" s="96" t="s">
        <v>343</v>
      </c>
      <c r="E52" s="94" t="e">
        <f>VLOOKUP($B52,'Свод. ст.'!$A:$R,2,0)</f>
        <v>#N/A</v>
      </c>
      <c r="F52" s="94"/>
      <c r="G52" s="94"/>
      <c r="H52" s="94" t="e">
        <f>VLOOKUP($B52,'Свод. ст.'!$A:$R,3,0)</f>
        <v>#N/A</v>
      </c>
      <c r="I52" s="94"/>
      <c r="J52" s="94"/>
      <c r="K52" s="94" t="e">
        <f>VLOOKUP($B52,'Свод. ст.'!$A:$R,4,0)</f>
        <v>#N/A</v>
      </c>
      <c r="L52" s="94"/>
      <c r="M52" s="94"/>
      <c r="N52" s="188" t="e">
        <f>VLOOKUP($B52,'Свод. ст.'!$A:$R,5,0)</f>
        <v>#N/A</v>
      </c>
      <c r="O52" s="94"/>
      <c r="P52" s="94"/>
      <c r="Q52" s="94" t="e">
        <f>VLOOKUP($B52,'Свод. ст.'!$A:$R,6,0)</f>
        <v>#N/A</v>
      </c>
      <c r="R52" s="94"/>
      <c r="S52" s="94"/>
      <c r="T52" s="94" t="e">
        <f>VLOOKUP($B52,'Свод. ст.'!$A:$R,7,0)</f>
        <v>#N/A</v>
      </c>
      <c r="U52" s="94"/>
      <c r="V52" s="94"/>
      <c r="W52" s="94" t="e">
        <f>VLOOKUP($B52,'Свод. ст.'!$A:$R,8,0)</f>
        <v>#N/A</v>
      </c>
      <c r="X52" s="94"/>
      <c r="Y52" s="94"/>
      <c r="Z52" s="188" t="e">
        <f>VLOOKUP($B52,'Свод. ст.'!$A:$R,9,0)</f>
        <v>#N/A</v>
      </c>
      <c r="AA52" s="94"/>
      <c r="AB52" s="94"/>
      <c r="AC52" s="94" t="e">
        <f>VLOOKUP($B52,'Свод. ст.'!$A:$R,10,0)</f>
        <v>#N/A</v>
      </c>
      <c r="AD52" s="94" t="e">
        <f>VLOOKUP($B52,'Свод. ст.'!$A:$R,11,0)</f>
        <v>#N/A</v>
      </c>
      <c r="AE52" s="94" t="e">
        <f>VLOOKUP($B52,'Свод. ст.'!$A:$R,12,0)</f>
        <v>#N/A</v>
      </c>
      <c r="AF52" s="188" t="e">
        <f>VLOOKUP($B52,'Свод. ст.'!$A:$R,13,0)</f>
        <v>#N/A</v>
      </c>
      <c r="AG52" s="94" t="e">
        <f>VLOOKUP($B52,'Свод. ст.'!$A:$R,14,0)</f>
        <v>#N/A</v>
      </c>
      <c r="AH52" s="94" t="e">
        <f>VLOOKUP($B52,'Свод. ст.'!$A:$R,15,0)</f>
        <v>#N/A</v>
      </c>
      <c r="AI52" s="94" t="e">
        <f>VLOOKUP($B52,'Свод. ст.'!$A:$R,16,0)</f>
        <v>#N/A</v>
      </c>
      <c r="AJ52" s="188" t="e">
        <f>VLOOKUP($B52,'Свод. ст.'!$A:$R,17,0)</f>
        <v>#N/A</v>
      </c>
      <c r="AK52" s="101"/>
      <c r="AL52" s="101"/>
      <c r="AM52" s="40"/>
    </row>
    <row r="53" spans="1:39" ht="15.75">
      <c r="A53" s="23"/>
      <c r="B53" s="93" t="s">
        <v>30</v>
      </c>
      <c r="C53" s="106" t="s">
        <v>220</v>
      </c>
      <c r="D53" s="96" t="s">
        <v>343</v>
      </c>
      <c r="E53" s="94">
        <f>VLOOKUP($B53,'Свод. ст.'!$A:$R,2,0)</f>
        <v>0</v>
      </c>
      <c r="F53" s="94"/>
      <c r="G53" s="94"/>
      <c r="H53" s="94">
        <f>VLOOKUP($B53,'Свод. ст.'!$A:$R,3,0)</f>
        <v>0</v>
      </c>
      <c r="I53" s="94"/>
      <c r="J53" s="94"/>
      <c r="K53" s="94">
        <f>VLOOKUP($B53,'Свод. ст.'!$A:$R,4,0)</f>
        <v>0</v>
      </c>
      <c r="L53" s="94"/>
      <c r="M53" s="94"/>
      <c r="N53" s="188">
        <f>VLOOKUP($B53,'Свод. ст.'!$A:$R,5,0)</f>
        <v>0</v>
      </c>
      <c r="O53" s="94"/>
      <c r="P53" s="94"/>
      <c r="Q53" s="94">
        <f>VLOOKUP($B53,'Свод. ст.'!$A:$R,6,0)</f>
        <v>0</v>
      </c>
      <c r="R53" s="94"/>
      <c r="S53" s="94"/>
      <c r="T53" s="94">
        <f>VLOOKUP($B53,'Свод. ст.'!$A:$R,7,0)</f>
        <v>0</v>
      </c>
      <c r="U53" s="94"/>
      <c r="V53" s="94"/>
      <c r="W53" s="94">
        <f>VLOOKUP($B53,'Свод. ст.'!$A:$R,8,0)</f>
        <v>0</v>
      </c>
      <c r="X53" s="94"/>
      <c r="Y53" s="94"/>
      <c r="Z53" s="188">
        <f>VLOOKUP($B53,'Свод. ст.'!$A:$R,9,0)</f>
        <v>0</v>
      </c>
      <c r="AA53" s="94"/>
      <c r="AB53" s="94"/>
      <c r="AC53" s="94">
        <f>VLOOKUP($B53,'Свод. ст.'!$A:$R,10,0)</f>
        <v>0</v>
      </c>
      <c r="AD53" s="94">
        <f>VLOOKUP($B53,'Свод. ст.'!$A:$R,11,0)</f>
        <v>0</v>
      </c>
      <c r="AE53" s="94">
        <f>VLOOKUP($B53,'Свод. ст.'!$A:$R,12,0)</f>
        <v>0</v>
      </c>
      <c r="AF53" s="188">
        <f>VLOOKUP($B53,'Свод. ст.'!$A:$R,13,0)</f>
        <v>0</v>
      </c>
      <c r="AG53" s="94">
        <f>VLOOKUP($B53,'Свод. ст.'!$A:$R,14,0)</f>
        <v>0</v>
      </c>
      <c r="AH53" s="94">
        <f>VLOOKUP($B53,'Свод. ст.'!$A:$R,15,0)</f>
        <v>0</v>
      </c>
      <c r="AI53" s="94">
        <f>VLOOKUP($B53,'Свод. ст.'!$A:$R,16,0)</f>
        <v>0</v>
      </c>
      <c r="AJ53" s="188">
        <f>VLOOKUP($B53,'Свод. ст.'!$A:$R,17,0)</f>
        <v>0</v>
      </c>
      <c r="AK53" s="101"/>
      <c r="AL53" s="101"/>
      <c r="AM53" s="40"/>
    </row>
    <row r="54" spans="1:39" ht="31.5">
      <c r="A54" s="23"/>
      <c r="B54" s="93" t="s">
        <v>609</v>
      </c>
      <c r="C54" s="106" t="s">
        <v>610</v>
      </c>
      <c r="D54" s="96" t="s">
        <v>343</v>
      </c>
      <c r="E54" s="94">
        <f>VLOOKUP($B54,'Свод. ст.'!$A:$R,2,0)</f>
        <v>0</v>
      </c>
      <c r="F54" s="94"/>
      <c r="G54" s="94"/>
      <c r="H54" s="94">
        <f>VLOOKUP($B54,'Свод. ст.'!$A:$R,3,0)</f>
        <v>0</v>
      </c>
      <c r="I54" s="94"/>
      <c r="J54" s="94"/>
      <c r="K54" s="94">
        <f>VLOOKUP($B54,'Свод. ст.'!$A:$R,4,0)</f>
        <v>0</v>
      </c>
      <c r="L54" s="94"/>
      <c r="M54" s="94"/>
      <c r="N54" s="188">
        <f>VLOOKUP($B54,'Свод. ст.'!$A:$R,5,0)</f>
        <v>0</v>
      </c>
      <c r="O54" s="94"/>
      <c r="P54" s="94"/>
      <c r="Q54" s="94">
        <f>VLOOKUP($B54,'Свод. ст.'!$A:$R,6,0)</f>
        <v>0</v>
      </c>
      <c r="R54" s="94"/>
      <c r="S54" s="94"/>
      <c r="T54" s="94">
        <f>VLOOKUP($B54,'Свод. ст.'!$A:$R,7,0)</f>
        <v>0</v>
      </c>
      <c r="U54" s="94"/>
      <c r="V54" s="94"/>
      <c r="W54" s="94">
        <f>VLOOKUP($B54,'Свод. ст.'!$A:$R,8,0)</f>
        <v>0</v>
      </c>
      <c r="X54" s="94"/>
      <c r="Y54" s="94"/>
      <c r="Z54" s="188">
        <f>VLOOKUP($B54,'Свод. ст.'!$A:$R,9,0)</f>
        <v>0</v>
      </c>
      <c r="AA54" s="94"/>
      <c r="AB54" s="94"/>
      <c r="AC54" s="94">
        <f>VLOOKUP($B54,'Свод. ст.'!$A:$R,10,0)</f>
        <v>0</v>
      </c>
      <c r="AD54" s="94">
        <f>VLOOKUP($B54,'Свод. ст.'!$A:$R,11,0)</f>
        <v>0</v>
      </c>
      <c r="AE54" s="94">
        <f>VLOOKUP($B54,'Свод. ст.'!$A:$R,12,0)</f>
        <v>0</v>
      </c>
      <c r="AF54" s="188">
        <f>VLOOKUP($B54,'Свод. ст.'!$A:$R,13,0)</f>
        <v>0</v>
      </c>
      <c r="AG54" s="94">
        <f>VLOOKUP($B54,'Свод. ст.'!$A:$R,14,0)</f>
        <v>0</v>
      </c>
      <c r="AH54" s="94">
        <f>VLOOKUP($B54,'Свод. ст.'!$A:$R,15,0)</f>
        <v>0</v>
      </c>
      <c r="AI54" s="94">
        <f>VLOOKUP($B54,'Свод. ст.'!$A:$R,16,0)</f>
        <v>0</v>
      </c>
      <c r="AJ54" s="188">
        <f>VLOOKUP($B54,'Свод. ст.'!$A:$R,17,0)</f>
        <v>0</v>
      </c>
      <c r="AK54" s="101"/>
      <c r="AL54" s="101"/>
      <c r="AM54" s="40"/>
    </row>
    <row r="55" spans="1:39" ht="15.75">
      <c r="A55" s="23"/>
      <c r="B55" s="93" t="s">
        <v>1083</v>
      </c>
      <c r="C55" s="106" t="s">
        <v>1105</v>
      </c>
      <c r="D55" s="96" t="s">
        <v>343</v>
      </c>
      <c r="E55" s="94">
        <f>VLOOKUP($B55,'Свод. ст.'!$A:$R,2,0)</f>
        <v>0</v>
      </c>
      <c r="F55" s="94"/>
      <c r="G55" s="94"/>
      <c r="H55" s="94">
        <f>VLOOKUP($B55,'Свод. ст.'!$A:$R,3,0)</f>
        <v>0</v>
      </c>
      <c r="I55" s="94"/>
      <c r="J55" s="94"/>
      <c r="K55" s="94">
        <f>VLOOKUP($B55,'Свод. ст.'!$A:$R,4,0)</f>
        <v>0</v>
      </c>
      <c r="L55" s="94"/>
      <c r="M55" s="94"/>
      <c r="N55" s="188">
        <f>VLOOKUP($B55,'Свод. ст.'!$A:$R,5,0)</f>
        <v>0</v>
      </c>
      <c r="O55" s="94"/>
      <c r="P55" s="94"/>
      <c r="Q55" s="94">
        <f>VLOOKUP($B55,'Свод. ст.'!$A:$R,6,0)</f>
        <v>0</v>
      </c>
      <c r="R55" s="94"/>
      <c r="S55" s="94"/>
      <c r="T55" s="94">
        <f>VLOOKUP($B55,'Свод. ст.'!$A:$R,7,0)</f>
        <v>0</v>
      </c>
      <c r="U55" s="94"/>
      <c r="V55" s="94"/>
      <c r="W55" s="94">
        <f>VLOOKUP($B55,'Свод. ст.'!$A:$R,8,0)</f>
        <v>0</v>
      </c>
      <c r="X55" s="94"/>
      <c r="Y55" s="94"/>
      <c r="Z55" s="188">
        <f>VLOOKUP($B55,'Свод. ст.'!$A:$R,9,0)</f>
        <v>0</v>
      </c>
      <c r="AA55" s="94"/>
      <c r="AB55" s="94"/>
      <c r="AC55" s="94">
        <f>VLOOKUP($B55,'Свод. ст.'!$A:$R,10,0)</f>
        <v>0</v>
      </c>
      <c r="AD55" s="94">
        <f>VLOOKUP($B55,'Свод. ст.'!$A:$R,11,0)</f>
        <v>0</v>
      </c>
      <c r="AE55" s="94">
        <f>VLOOKUP($B55,'Свод. ст.'!$A:$R,12,0)</f>
        <v>0</v>
      </c>
      <c r="AF55" s="188">
        <f>VLOOKUP($B55,'Свод. ст.'!$A:$R,13,0)</f>
        <v>0</v>
      </c>
      <c r="AG55" s="94">
        <f>VLOOKUP($B55,'Свод. ст.'!$A:$R,14,0)</f>
        <v>0</v>
      </c>
      <c r="AH55" s="94">
        <f>VLOOKUP($B55,'Свод. ст.'!$A:$R,15,0)</f>
        <v>0</v>
      </c>
      <c r="AI55" s="94">
        <f>VLOOKUP($B55,'Свод. ст.'!$A:$R,16,0)</f>
        <v>0</v>
      </c>
      <c r="AJ55" s="188">
        <f>VLOOKUP($B55,'Свод. ст.'!$A:$R,17,0)</f>
        <v>0</v>
      </c>
      <c r="AK55" s="101"/>
      <c r="AL55" s="101"/>
      <c r="AM55" s="40"/>
    </row>
    <row r="56" spans="1:39" ht="15.75">
      <c r="A56" s="23"/>
      <c r="B56" s="96" t="s">
        <v>751</v>
      </c>
      <c r="C56" s="108" t="s">
        <v>752</v>
      </c>
      <c r="D56" s="96" t="s">
        <v>343</v>
      </c>
      <c r="E56" s="94" t="e">
        <f>VLOOKUP($B56,'Свод. ст.'!$A:$R,2,0)</f>
        <v>#N/A</v>
      </c>
      <c r="F56" s="94"/>
      <c r="G56" s="94"/>
      <c r="H56" s="94" t="e">
        <f>VLOOKUP($B56,'Свод. ст.'!$A:$R,3,0)</f>
        <v>#N/A</v>
      </c>
      <c r="I56" s="94"/>
      <c r="J56" s="94"/>
      <c r="K56" s="94" t="e">
        <f>VLOOKUP($B56,'Свод. ст.'!$A:$R,4,0)</f>
        <v>#N/A</v>
      </c>
      <c r="L56" s="94"/>
      <c r="M56" s="94"/>
      <c r="N56" s="188" t="e">
        <f>VLOOKUP($B56,'Свод. ст.'!$A:$R,5,0)</f>
        <v>#N/A</v>
      </c>
      <c r="O56" s="94"/>
      <c r="P56" s="94"/>
      <c r="Q56" s="94" t="e">
        <f>VLOOKUP($B56,'Свод. ст.'!$A:$R,6,0)</f>
        <v>#N/A</v>
      </c>
      <c r="R56" s="94"/>
      <c r="S56" s="94"/>
      <c r="T56" s="94" t="e">
        <f>VLOOKUP($B56,'Свод. ст.'!$A:$R,7,0)</f>
        <v>#N/A</v>
      </c>
      <c r="U56" s="94"/>
      <c r="V56" s="94"/>
      <c r="W56" s="94" t="e">
        <f>VLOOKUP($B56,'Свод. ст.'!$A:$R,8,0)</f>
        <v>#N/A</v>
      </c>
      <c r="X56" s="94"/>
      <c r="Y56" s="94"/>
      <c r="Z56" s="188" t="e">
        <f>VLOOKUP($B56,'Свод. ст.'!$A:$R,9,0)</f>
        <v>#N/A</v>
      </c>
      <c r="AA56" s="94"/>
      <c r="AB56" s="94"/>
      <c r="AC56" s="94" t="e">
        <f>VLOOKUP($B56,'Свод. ст.'!$A:$R,10,0)</f>
        <v>#N/A</v>
      </c>
      <c r="AD56" s="94" t="e">
        <f>VLOOKUP($B56,'Свод. ст.'!$A:$R,11,0)</f>
        <v>#N/A</v>
      </c>
      <c r="AE56" s="94" t="e">
        <f>VLOOKUP($B56,'Свод. ст.'!$A:$R,12,0)</f>
        <v>#N/A</v>
      </c>
      <c r="AF56" s="188" t="e">
        <f>VLOOKUP($B56,'Свод. ст.'!$A:$R,13,0)</f>
        <v>#N/A</v>
      </c>
      <c r="AG56" s="94" t="e">
        <f>VLOOKUP($B56,'Свод. ст.'!$A:$R,14,0)</f>
        <v>#N/A</v>
      </c>
      <c r="AH56" s="94" t="e">
        <f>VLOOKUP($B56,'Свод. ст.'!$A:$R,15,0)</f>
        <v>#N/A</v>
      </c>
      <c r="AI56" s="94" t="e">
        <f>VLOOKUP($B56,'Свод. ст.'!$A:$R,16,0)</f>
        <v>#N/A</v>
      </c>
      <c r="AJ56" s="188" t="e">
        <f>VLOOKUP($B56,'Свод. ст.'!$A:$R,17,0)</f>
        <v>#N/A</v>
      </c>
      <c r="AK56" s="101"/>
      <c r="AL56" s="101"/>
      <c r="AM56" s="40"/>
    </row>
    <row r="57" spans="1:39" ht="15.75">
      <c r="A57" s="23"/>
      <c r="B57" s="93" t="s">
        <v>283</v>
      </c>
      <c r="C57" s="106" t="s">
        <v>294</v>
      </c>
      <c r="D57" s="96" t="s">
        <v>343</v>
      </c>
      <c r="E57" s="94" t="e">
        <f>VLOOKUP($B57,'Свод. ст.'!$A:$R,2,0)</f>
        <v>#N/A</v>
      </c>
      <c r="F57" s="94"/>
      <c r="G57" s="94"/>
      <c r="H57" s="94" t="e">
        <f>VLOOKUP($B57,'Свод. ст.'!$A:$R,3,0)</f>
        <v>#N/A</v>
      </c>
      <c r="I57" s="94"/>
      <c r="J57" s="94"/>
      <c r="K57" s="94" t="e">
        <f>VLOOKUP($B57,'Свод. ст.'!$A:$R,4,0)</f>
        <v>#N/A</v>
      </c>
      <c r="L57" s="94"/>
      <c r="M57" s="94"/>
      <c r="N57" s="188" t="e">
        <f>VLOOKUP($B57,'Свод. ст.'!$A:$R,5,0)</f>
        <v>#N/A</v>
      </c>
      <c r="O57" s="94"/>
      <c r="P57" s="94"/>
      <c r="Q57" s="94" t="e">
        <f>VLOOKUP($B57,'Свод. ст.'!$A:$R,6,0)</f>
        <v>#N/A</v>
      </c>
      <c r="R57" s="94"/>
      <c r="S57" s="94"/>
      <c r="T57" s="94" t="e">
        <f>VLOOKUP($B57,'Свод. ст.'!$A:$R,7,0)</f>
        <v>#N/A</v>
      </c>
      <c r="U57" s="94"/>
      <c r="V57" s="94"/>
      <c r="W57" s="94" t="e">
        <f>VLOOKUP($B57,'Свод. ст.'!$A:$R,8,0)</f>
        <v>#N/A</v>
      </c>
      <c r="X57" s="94"/>
      <c r="Y57" s="94"/>
      <c r="Z57" s="188" t="e">
        <f>VLOOKUP($B57,'Свод. ст.'!$A:$R,9,0)</f>
        <v>#N/A</v>
      </c>
      <c r="AA57" s="94"/>
      <c r="AB57" s="94"/>
      <c r="AC57" s="94" t="e">
        <f>VLOOKUP($B57,'Свод. ст.'!$A:$R,10,0)</f>
        <v>#N/A</v>
      </c>
      <c r="AD57" s="94" t="e">
        <f>VLOOKUP($B57,'Свод. ст.'!$A:$R,11,0)</f>
        <v>#N/A</v>
      </c>
      <c r="AE57" s="94" t="e">
        <f>VLOOKUP($B57,'Свод. ст.'!$A:$R,12,0)</f>
        <v>#N/A</v>
      </c>
      <c r="AF57" s="188" t="e">
        <f>VLOOKUP($B57,'Свод. ст.'!$A:$R,13,0)</f>
        <v>#N/A</v>
      </c>
      <c r="AG57" s="94" t="e">
        <f>VLOOKUP($B57,'Свод. ст.'!$A:$R,14,0)</f>
        <v>#N/A</v>
      </c>
      <c r="AH57" s="94" t="e">
        <f>VLOOKUP($B57,'Свод. ст.'!$A:$R,15,0)</f>
        <v>#N/A</v>
      </c>
      <c r="AI57" s="94" t="e">
        <f>VLOOKUP($B57,'Свод. ст.'!$A:$R,16,0)</f>
        <v>#N/A</v>
      </c>
      <c r="AJ57" s="188" t="e">
        <f>VLOOKUP($B57,'Свод. ст.'!$A:$R,17,0)</f>
        <v>#N/A</v>
      </c>
      <c r="AK57" s="101"/>
      <c r="AL57" s="101"/>
      <c r="AM57" s="40"/>
    </row>
    <row r="58" spans="1:39" ht="15.75">
      <c r="A58" s="23"/>
      <c r="B58" s="93" t="s">
        <v>513</v>
      </c>
      <c r="C58" s="106" t="s">
        <v>1108</v>
      </c>
      <c r="D58" s="96" t="s">
        <v>343</v>
      </c>
      <c r="E58" s="94">
        <f>VLOOKUP($B58,'Свод. ст.'!$A:$R,2,0)</f>
        <v>0</v>
      </c>
      <c r="F58" s="94"/>
      <c r="G58" s="94"/>
      <c r="H58" s="94">
        <f>VLOOKUP($B58,'Свод. ст.'!$A:$R,3,0)</f>
        <v>0</v>
      </c>
      <c r="I58" s="94"/>
      <c r="J58" s="94"/>
      <c r="K58" s="94">
        <f>VLOOKUP($B58,'Свод. ст.'!$A:$R,4,0)</f>
        <v>0</v>
      </c>
      <c r="L58" s="94"/>
      <c r="M58" s="94"/>
      <c r="N58" s="188">
        <f>VLOOKUP($B58,'Свод. ст.'!$A:$R,5,0)</f>
        <v>0</v>
      </c>
      <c r="O58" s="94"/>
      <c r="P58" s="94"/>
      <c r="Q58" s="94">
        <f>VLOOKUP($B58,'Свод. ст.'!$A:$R,6,0)</f>
        <v>0</v>
      </c>
      <c r="R58" s="94"/>
      <c r="S58" s="94"/>
      <c r="T58" s="94">
        <f>VLOOKUP($B58,'Свод. ст.'!$A:$R,7,0)</f>
        <v>0</v>
      </c>
      <c r="U58" s="94"/>
      <c r="V58" s="94"/>
      <c r="W58" s="94">
        <f>VLOOKUP($B58,'Свод. ст.'!$A:$R,8,0)</f>
        <v>0</v>
      </c>
      <c r="X58" s="94"/>
      <c r="Y58" s="94"/>
      <c r="Z58" s="188">
        <f>VLOOKUP($B58,'Свод. ст.'!$A:$R,9,0)</f>
        <v>0</v>
      </c>
      <c r="AA58" s="94"/>
      <c r="AB58" s="94"/>
      <c r="AC58" s="94">
        <f>VLOOKUP($B58,'Свод. ст.'!$A:$R,10,0)</f>
        <v>0</v>
      </c>
      <c r="AD58" s="94">
        <f>VLOOKUP($B58,'Свод. ст.'!$A:$R,11,0)</f>
        <v>0</v>
      </c>
      <c r="AE58" s="94">
        <f>VLOOKUP($B58,'Свод. ст.'!$A:$R,12,0)</f>
        <v>0</v>
      </c>
      <c r="AF58" s="188">
        <f>VLOOKUP($B58,'Свод. ст.'!$A:$R,13,0)</f>
        <v>0</v>
      </c>
      <c r="AG58" s="94">
        <f>VLOOKUP($B58,'Свод. ст.'!$A:$R,14,0)</f>
        <v>0</v>
      </c>
      <c r="AH58" s="94">
        <f>VLOOKUP($B58,'Свод. ст.'!$A:$R,15,0)</f>
        <v>0</v>
      </c>
      <c r="AI58" s="94">
        <f>VLOOKUP($B58,'Свод. ст.'!$A:$R,16,0)</f>
        <v>0</v>
      </c>
      <c r="AJ58" s="188">
        <f>VLOOKUP($B58,'Свод. ст.'!$A:$R,17,0)</f>
        <v>0</v>
      </c>
      <c r="AK58" s="101"/>
      <c r="AL58" s="101"/>
      <c r="AM58" s="40"/>
    </row>
    <row r="59" spans="1:39" s="1" customFormat="1" ht="15.75">
      <c r="A59" s="27"/>
      <c r="B59" s="109" t="s">
        <v>757</v>
      </c>
      <c r="C59" s="109" t="s">
        <v>471</v>
      </c>
      <c r="D59" s="110" t="s">
        <v>343</v>
      </c>
      <c r="E59" s="189" t="e">
        <f>SUM(E60:E81)</f>
        <v>#N/A</v>
      </c>
      <c r="F59" s="189">
        <f t="shared" ref="F59:AJ59" si="2">SUM(F60:F81)</f>
        <v>0</v>
      </c>
      <c r="G59" s="189">
        <f t="shared" si="2"/>
        <v>0</v>
      </c>
      <c r="H59" s="189" t="e">
        <f t="shared" si="2"/>
        <v>#N/A</v>
      </c>
      <c r="I59" s="189">
        <f t="shared" si="2"/>
        <v>0</v>
      </c>
      <c r="J59" s="189">
        <f t="shared" si="2"/>
        <v>0</v>
      </c>
      <c r="K59" s="189" t="e">
        <f t="shared" si="2"/>
        <v>#N/A</v>
      </c>
      <c r="L59" s="189">
        <f t="shared" si="2"/>
        <v>0</v>
      </c>
      <c r="M59" s="189">
        <f t="shared" si="2"/>
        <v>0</v>
      </c>
      <c r="N59" s="189" t="e">
        <f t="shared" si="2"/>
        <v>#N/A</v>
      </c>
      <c r="O59" s="189">
        <f t="shared" si="2"/>
        <v>0</v>
      </c>
      <c r="P59" s="189">
        <f t="shared" si="2"/>
        <v>0</v>
      </c>
      <c r="Q59" s="189" t="e">
        <f t="shared" si="2"/>
        <v>#N/A</v>
      </c>
      <c r="R59" s="189">
        <f t="shared" si="2"/>
        <v>0</v>
      </c>
      <c r="S59" s="189">
        <f t="shared" si="2"/>
        <v>0</v>
      </c>
      <c r="T59" s="189" t="e">
        <f t="shared" si="2"/>
        <v>#N/A</v>
      </c>
      <c r="U59" s="189">
        <f t="shared" si="2"/>
        <v>0</v>
      </c>
      <c r="V59" s="189">
        <f t="shared" si="2"/>
        <v>0</v>
      </c>
      <c r="W59" s="189" t="e">
        <f t="shared" si="2"/>
        <v>#N/A</v>
      </c>
      <c r="X59" s="189">
        <f t="shared" si="2"/>
        <v>0</v>
      </c>
      <c r="Y59" s="189">
        <f t="shared" si="2"/>
        <v>0</v>
      </c>
      <c r="Z59" s="189" t="e">
        <f t="shared" si="2"/>
        <v>#N/A</v>
      </c>
      <c r="AA59" s="189">
        <f t="shared" si="2"/>
        <v>0</v>
      </c>
      <c r="AB59" s="189">
        <f t="shared" si="2"/>
        <v>0</v>
      </c>
      <c r="AC59" s="189" t="e">
        <f t="shared" si="2"/>
        <v>#N/A</v>
      </c>
      <c r="AD59" s="189" t="e">
        <f t="shared" si="2"/>
        <v>#N/A</v>
      </c>
      <c r="AE59" s="189" t="e">
        <f t="shared" si="2"/>
        <v>#N/A</v>
      </c>
      <c r="AF59" s="189" t="e">
        <f t="shared" si="2"/>
        <v>#N/A</v>
      </c>
      <c r="AG59" s="189" t="e">
        <f t="shared" si="2"/>
        <v>#N/A</v>
      </c>
      <c r="AH59" s="189" t="e">
        <f t="shared" si="2"/>
        <v>#N/A</v>
      </c>
      <c r="AI59" s="189" t="e">
        <f t="shared" si="2"/>
        <v>#N/A</v>
      </c>
      <c r="AJ59" s="189" t="e">
        <f t="shared" si="2"/>
        <v>#N/A</v>
      </c>
      <c r="AK59" s="111"/>
      <c r="AL59" s="111"/>
      <c r="AM59" s="40"/>
    </row>
    <row r="60" spans="1:39" ht="15.75">
      <c r="A60" s="29"/>
      <c r="B60" s="107" t="s">
        <v>32</v>
      </c>
      <c r="C60" s="107" t="s">
        <v>159</v>
      </c>
      <c r="D60" s="99" t="s">
        <v>343</v>
      </c>
      <c r="E60" s="94">
        <f>VLOOKUP($B60,'Свод. ст.'!$A:$R,2,0)</f>
        <v>0</v>
      </c>
      <c r="F60" s="94"/>
      <c r="G60" s="94"/>
      <c r="H60" s="94">
        <f>VLOOKUP($B60,'Свод. ст.'!$A:$R,3,0)</f>
        <v>0</v>
      </c>
      <c r="I60" s="94"/>
      <c r="J60" s="94"/>
      <c r="K60" s="94">
        <f>VLOOKUP($B60,'Свод. ст.'!$A:$R,4,0)</f>
        <v>0</v>
      </c>
      <c r="L60" s="94"/>
      <c r="M60" s="94"/>
      <c r="N60" s="188">
        <f>VLOOKUP($B60,'Свод. ст.'!$A:$R,5,0)</f>
        <v>0</v>
      </c>
      <c r="O60" s="94"/>
      <c r="P60" s="94"/>
      <c r="Q60" s="94">
        <f>VLOOKUP($B60,'Свод. ст.'!$A:$R,6,0)</f>
        <v>0</v>
      </c>
      <c r="R60" s="94"/>
      <c r="S60" s="94"/>
      <c r="T60" s="94">
        <f>VLOOKUP($B60,'Свод. ст.'!$A:$R,7,0)</f>
        <v>0</v>
      </c>
      <c r="U60" s="94"/>
      <c r="V60" s="94"/>
      <c r="W60" s="94">
        <f>VLOOKUP($B60,'Свод. ст.'!$A:$R,8,0)</f>
        <v>0</v>
      </c>
      <c r="X60" s="94"/>
      <c r="Y60" s="94"/>
      <c r="Z60" s="188">
        <f>VLOOKUP($B60,'Свод. ст.'!$A:$R,9,0)</f>
        <v>0</v>
      </c>
      <c r="AA60" s="94"/>
      <c r="AB60" s="94"/>
      <c r="AC60" s="94">
        <f>VLOOKUP($B60,'Свод. ст.'!$A:$R,10,0)</f>
        <v>0</v>
      </c>
      <c r="AD60" s="94">
        <f>VLOOKUP($B60,'Свод. ст.'!$A:$R,11,0)</f>
        <v>0</v>
      </c>
      <c r="AE60" s="94">
        <f>VLOOKUP($B60,'Свод. ст.'!$A:$R,12,0)</f>
        <v>0</v>
      </c>
      <c r="AF60" s="188">
        <f>VLOOKUP($B60,'Свод. ст.'!$A:$R,13,0)</f>
        <v>0</v>
      </c>
      <c r="AG60" s="94">
        <f>VLOOKUP($B60,'Свод. ст.'!$A:$R,14,0)</f>
        <v>0</v>
      </c>
      <c r="AH60" s="94">
        <f>VLOOKUP($B60,'Свод. ст.'!$A:$R,15,0)</f>
        <v>0</v>
      </c>
      <c r="AI60" s="94">
        <f>VLOOKUP($B60,'Свод. ст.'!$A:$R,16,0)</f>
        <v>0</v>
      </c>
      <c r="AJ60" s="188">
        <f>VLOOKUP($B60,'Свод. ст.'!$A:$R,17,0)</f>
        <v>0</v>
      </c>
      <c r="AK60" s="112"/>
      <c r="AL60" s="112"/>
      <c r="AM60" s="40"/>
    </row>
    <row r="61" spans="1:39" ht="15.75">
      <c r="A61" s="29"/>
      <c r="B61" s="107" t="s">
        <v>33</v>
      </c>
      <c r="C61" s="107" t="s">
        <v>287</v>
      </c>
      <c r="D61" s="99" t="s">
        <v>343</v>
      </c>
      <c r="E61" s="94">
        <f>VLOOKUP($B61,'Свод. ст.'!$A:$R,2,0)</f>
        <v>0</v>
      </c>
      <c r="F61" s="94"/>
      <c r="G61" s="94"/>
      <c r="H61" s="94">
        <f>VLOOKUP($B61,'Свод. ст.'!$A:$R,3,0)</f>
        <v>0</v>
      </c>
      <c r="I61" s="94"/>
      <c r="J61" s="94"/>
      <c r="K61" s="94">
        <f>VLOOKUP($B61,'Свод. ст.'!$A:$R,4,0)</f>
        <v>0</v>
      </c>
      <c r="L61" s="94"/>
      <c r="M61" s="94"/>
      <c r="N61" s="188">
        <f>VLOOKUP($B61,'Свод. ст.'!$A:$R,5,0)</f>
        <v>0</v>
      </c>
      <c r="O61" s="94"/>
      <c r="P61" s="94"/>
      <c r="Q61" s="94">
        <f>VLOOKUP($B61,'Свод. ст.'!$A:$R,6,0)</f>
        <v>0</v>
      </c>
      <c r="R61" s="94"/>
      <c r="S61" s="94"/>
      <c r="T61" s="94">
        <f>VLOOKUP($B61,'Свод. ст.'!$A:$R,7,0)</f>
        <v>0</v>
      </c>
      <c r="U61" s="94"/>
      <c r="V61" s="94"/>
      <c r="W61" s="94">
        <f>VLOOKUP($B61,'Свод. ст.'!$A:$R,8,0)</f>
        <v>0</v>
      </c>
      <c r="X61" s="94"/>
      <c r="Y61" s="94"/>
      <c r="Z61" s="188">
        <f>VLOOKUP($B61,'Свод. ст.'!$A:$R,9,0)</f>
        <v>0</v>
      </c>
      <c r="AA61" s="94"/>
      <c r="AB61" s="94"/>
      <c r="AC61" s="94">
        <f>VLOOKUP($B61,'Свод. ст.'!$A:$R,10,0)</f>
        <v>0</v>
      </c>
      <c r="AD61" s="94">
        <f>VLOOKUP($B61,'Свод. ст.'!$A:$R,11,0)</f>
        <v>0</v>
      </c>
      <c r="AE61" s="94">
        <f>VLOOKUP($B61,'Свод. ст.'!$A:$R,12,0)</f>
        <v>0</v>
      </c>
      <c r="AF61" s="188">
        <f>VLOOKUP($B61,'Свод. ст.'!$A:$R,13,0)</f>
        <v>0</v>
      </c>
      <c r="AG61" s="94">
        <f>VLOOKUP($B61,'Свод. ст.'!$A:$R,14,0)</f>
        <v>0</v>
      </c>
      <c r="AH61" s="94">
        <f>VLOOKUP($B61,'Свод. ст.'!$A:$R,15,0)</f>
        <v>0</v>
      </c>
      <c r="AI61" s="94">
        <f>VLOOKUP($B61,'Свод. ст.'!$A:$R,16,0)</f>
        <v>0</v>
      </c>
      <c r="AJ61" s="188">
        <f>VLOOKUP($B61,'Свод. ст.'!$A:$R,17,0)</f>
        <v>0</v>
      </c>
      <c r="AK61" s="112"/>
      <c r="AL61" s="112"/>
      <c r="AM61" s="40"/>
    </row>
    <row r="62" spans="1:39" ht="15.75">
      <c r="A62" s="29"/>
      <c r="B62" s="107" t="s">
        <v>57</v>
      </c>
      <c r="C62" s="107" t="s">
        <v>209</v>
      </c>
      <c r="D62" s="99" t="s">
        <v>343</v>
      </c>
      <c r="E62" s="94">
        <f>VLOOKUP($B62,'Свод. ст.'!$A:$R,2,0)</f>
        <v>0</v>
      </c>
      <c r="F62" s="94"/>
      <c r="G62" s="94"/>
      <c r="H62" s="94">
        <f>VLOOKUP($B62,'Свод. ст.'!$A:$R,3,0)</f>
        <v>8000</v>
      </c>
      <c r="I62" s="94"/>
      <c r="J62" s="94"/>
      <c r="K62" s="94">
        <f>VLOOKUP($B62,'Свод. ст.'!$A:$R,4,0)</f>
        <v>0</v>
      </c>
      <c r="L62" s="94"/>
      <c r="M62" s="94"/>
      <c r="N62" s="188">
        <f>VLOOKUP($B62,'Свод. ст.'!$A:$R,5,0)</f>
        <v>8000</v>
      </c>
      <c r="O62" s="94"/>
      <c r="P62" s="94"/>
      <c r="Q62" s="94">
        <f>VLOOKUP($B62,'Свод. ст.'!$A:$R,6,0)</f>
        <v>0</v>
      </c>
      <c r="R62" s="94"/>
      <c r="S62" s="94"/>
      <c r="T62" s="94">
        <f>VLOOKUP($B62,'Свод. ст.'!$A:$R,7,0)</f>
        <v>8000</v>
      </c>
      <c r="U62" s="94"/>
      <c r="V62" s="94"/>
      <c r="W62" s="94">
        <f>VLOOKUP($B62,'Свод. ст.'!$A:$R,8,0)</f>
        <v>0</v>
      </c>
      <c r="X62" s="94"/>
      <c r="Y62" s="94"/>
      <c r="Z62" s="188">
        <f>VLOOKUP($B62,'Свод. ст.'!$A:$R,9,0)</f>
        <v>16000</v>
      </c>
      <c r="AA62" s="94"/>
      <c r="AB62" s="94"/>
      <c r="AC62" s="94">
        <f>VLOOKUP($B62,'Свод. ст.'!$A:$R,10,0)</f>
        <v>0</v>
      </c>
      <c r="AD62" s="94">
        <f>VLOOKUP($B62,'Свод. ст.'!$A:$R,11,0)</f>
        <v>8000</v>
      </c>
      <c r="AE62" s="94">
        <f>VLOOKUP($B62,'Свод. ст.'!$A:$R,12,0)</f>
        <v>0</v>
      </c>
      <c r="AF62" s="188">
        <f>VLOOKUP($B62,'Свод. ст.'!$A:$R,13,0)</f>
        <v>24000</v>
      </c>
      <c r="AG62" s="94">
        <f>VLOOKUP($B62,'Свод. ст.'!$A:$R,14,0)</f>
        <v>0</v>
      </c>
      <c r="AH62" s="94">
        <f>VLOOKUP($B62,'Свод. ст.'!$A:$R,15,0)</f>
        <v>8000</v>
      </c>
      <c r="AI62" s="94">
        <f>VLOOKUP($B62,'Свод. ст.'!$A:$R,16,0)</f>
        <v>0</v>
      </c>
      <c r="AJ62" s="188">
        <f>VLOOKUP($B62,'Свод. ст.'!$A:$R,17,0)</f>
        <v>32000</v>
      </c>
      <c r="AK62" s="112"/>
      <c r="AL62" s="112"/>
      <c r="AM62" s="40"/>
    </row>
    <row r="63" spans="1:39" ht="15.75">
      <c r="A63" s="29"/>
      <c r="B63" s="107" t="s">
        <v>15</v>
      </c>
      <c r="C63" s="107" t="s">
        <v>223</v>
      </c>
      <c r="D63" s="99" t="s">
        <v>343</v>
      </c>
      <c r="E63" s="94">
        <f>VLOOKUP($B63,'Свод. ст.'!$A:$R,2,0)</f>
        <v>36000</v>
      </c>
      <c r="F63" s="94"/>
      <c r="G63" s="94"/>
      <c r="H63" s="94">
        <f>VLOOKUP($B63,'Свод. ст.'!$A:$R,3,0)</f>
        <v>0</v>
      </c>
      <c r="I63" s="94"/>
      <c r="J63" s="94"/>
      <c r="K63" s="94">
        <f>VLOOKUP($B63,'Свод. ст.'!$A:$R,4,0)</f>
        <v>0</v>
      </c>
      <c r="L63" s="94"/>
      <c r="M63" s="94"/>
      <c r="N63" s="188">
        <f>VLOOKUP($B63,'Свод. ст.'!$A:$R,5,0)</f>
        <v>36000</v>
      </c>
      <c r="O63" s="94"/>
      <c r="P63" s="94"/>
      <c r="Q63" s="94">
        <f>VLOOKUP($B63,'Свод. ст.'!$A:$R,6,0)</f>
        <v>35000</v>
      </c>
      <c r="R63" s="94"/>
      <c r="S63" s="94"/>
      <c r="T63" s="94">
        <f>VLOOKUP($B63,'Свод. ст.'!$A:$R,7,0)</f>
        <v>1000</v>
      </c>
      <c r="U63" s="94"/>
      <c r="V63" s="94"/>
      <c r="W63" s="94">
        <f>VLOOKUP($B63,'Свод. ст.'!$A:$R,8,0)</f>
        <v>0</v>
      </c>
      <c r="X63" s="94"/>
      <c r="Y63" s="94"/>
      <c r="Z63" s="188">
        <f>VLOOKUP($B63,'Свод. ст.'!$A:$R,9,0)</f>
        <v>72000</v>
      </c>
      <c r="AA63" s="94"/>
      <c r="AB63" s="94"/>
      <c r="AC63" s="94">
        <f>VLOOKUP($B63,'Свод. ст.'!$A:$R,10,0)</f>
        <v>0</v>
      </c>
      <c r="AD63" s="94">
        <f>VLOOKUP($B63,'Свод. ст.'!$A:$R,11,0)</f>
        <v>35000</v>
      </c>
      <c r="AE63" s="94">
        <f>VLOOKUP($B63,'Свод. ст.'!$A:$R,12,0)</f>
        <v>0</v>
      </c>
      <c r="AF63" s="188">
        <f>VLOOKUP($B63,'Свод. ст.'!$A:$R,13,0)</f>
        <v>107000</v>
      </c>
      <c r="AG63" s="94">
        <f>VLOOKUP($B63,'Свод. ст.'!$A:$R,14,0)</f>
        <v>0</v>
      </c>
      <c r="AH63" s="94">
        <f>VLOOKUP($B63,'Свод. ст.'!$A:$R,15,0)</f>
        <v>35000</v>
      </c>
      <c r="AI63" s="94">
        <f>VLOOKUP($B63,'Свод. ст.'!$A:$R,16,0)</f>
        <v>0</v>
      </c>
      <c r="AJ63" s="188">
        <f>VLOOKUP($B63,'Свод. ст.'!$A:$R,17,0)</f>
        <v>142000</v>
      </c>
      <c r="AK63" s="112"/>
      <c r="AL63" s="112"/>
      <c r="AM63" s="40"/>
    </row>
    <row r="64" spans="1:39" ht="15.75">
      <c r="A64" s="29"/>
      <c r="B64" s="107" t="s">
        <v>489</v>
      </c>
      <c r="C64" s="107" t="s">
        <v>511</v>
      </c>
      <c r="D64" s="99" t="s">
        <v>343</v>
      </c>
      <c r="E64" s="94">
        <f>VLOOKUP($B64,'Свод. ст.'!$A:$R,2,0)</f>
        <v>0</v>
      </c>
      <c r="F64" s="94"/>
      <c r="G64" s="94"/>
      <c r="H64" s="94">
        <f>VLOOKUP($B64,'Свод. ст.'!$A:$R,3,0)</f>
        <v>0</v>
      </c>
      <c r="I64" s="94"/>
      <c r="J64" s="94"/>
      <c r="K64" s="94">
        <f>VLOOKUP($B64,'Свод. ст.'!$A:$R,4,0)</f>
        <v>0</v>
      </c>
      <c r="L64" s="94"/>
      <c r="M64" s="94"/>
      <c r="N64" s="188">
        <f>VLOOKUP($B64,'Свод. ст.'!$A:$R,5,0)</f>
        <v>0</v>
      </c>
      <c r="O64" s="94"/>
      <c r="P64" s="94"/>
      <c r="Q64" s="94">
        <f>VLOOKUP($B64,'Свод. ст.'!$A:$R,6,0)</f>
        <v>0</v>
      </c>
      <c r="R64" s="94"/>
      <c r="S64" s="94"/>
      <c r="T64" s="94">
        <f>VLOOKUP($B64,'Свод. ст.'!$A:$R,7,0)</f>
        <v>0</v>
      </c>
      <c r="U64" s="94"/>
      <c r="V64" s="94"/>
      <c r="W64" s="94">
        <f>VLOOKUP($B64,'Свод. ст.'!$A:$R,8,0)</f>
        <v>0</v>
      </c>
      <c r="X64" s="94"/>
      <c r="Y64" s="94"/>
      <c r="Z64" s="188">
        <f>VLOOKUP($B64,'Свод. ст.'!$A:$R,9,0)</f>
        <v>0</v>
      </c>
      <c r="AA64" s="94"/>
      <c r="AB64" s="94"/>
      <c r="AC64" s="94">
        <f>VLOOKUP($B64,'Свод. ст.'!$A:$R,10,0)</f>
        <v>0</v>
      </c>
      <c r="AD64" s="94">
        <f>VLOOKUP($B64,'Свод. ст.'!$A:$R,11,0)</f>
        <v>0</v>
      </c>
      <c r="AE64" s="94">
        <f>VLOOKUP($B64,'Свод. ст.'!$A:$R,12,0)</f>
        <v>0</v>
      </c>
      <c r="AF64" s="188">
        <f>VLOOKUP($B64,'Свод. ст.'!$A:$R,13,0)</f>
        <v>0</v>
      </c>
      <c r="AG64" s="94">
        <f>VLOOKUP($B64,'Свод. ст.'!$A:$R,14,0)</f>
        <v>0</v>
      </c>
      <c r="AH64" s="94">
        <f>VLOOKUP($B64,'Свод. ст.'!$A:$R,15,0)</f>
        <v>0</v>
      </c>
      <c r="AI64" s="94">
        <f>VLOOKUP($B64,'Свод. ст.'!$A:$R,16,0)</f>
        <v>0</v>
      </c>
      <c r="AJ64" s="188">
        <f>VLOOKUP($B64,'Свод. ст.'!$A:$R,17,0)</f>
        <v>0</v>
      </c>
      <c r="AK64" s="112"/>
      <c r="AL64" s="112"/>
      <c r="AM64" s="40"/>
    </row>
    <row r="65" spans="1:39" ht="15.75">
      <c r="A65" s="29"/>
      <c r="B65" s="102" t="s">
        <v>778</v>
      </c>
      <c r="C65" s="102">
        <f>VLOOKUP($B65,Справочник!$A:$I,9,0)</f>
        <v>0</v>
      </c>
      <c r="D65" s="99" t="s">
        <v>343</v>
      </c>
      <c r="E65" s="94">
        <f>VLOOKUP($B65,'Свод. ст.'!$A:$R,2,0)</f>
        <v>0</v>
      </c>
      <c r="F65" s="94"/>
      <c r="G65" s="94"/>
      <c r="H65" s="94">
        <f>VLOOKUP($B65,'Свод. ст.'!$A:$R,3,0)</f>
        <v>0</v>
      </c>
      <c r="I65" s="94"/>
      <c r="J65" s="94"/>
      <c r="K65" s="94">
        <f>VLOOKUP($B65,'Свод. ст.'!$A:$R,4,0)</f>
        <v>0</v>
      </c>
      <c r="L65" s="94"/>
      <c r="M65" s="94"/>
      <c r="N65" s="188">
        <f>VLOOKUP($B65,'Свод. ст.'!$A:$R,5,0)</f>
        <v>0</v>
      </c>
      <c r="O65" s="94"/>
      <c r="P65" s="94"/>
      <c r="Q65" s="94">
        <f>VLOOKUP($B65,'Свод. ст.'!$A:$R,6,0)</f>
        <v>0</v>
      </c>
      <c r="R65" s="94"/>
      <c r="S65" s="94"/>
      <c r="T65" s="94">
        <f>VLOOKUP($B65,'Свод. ст.'!$A:$R,7,0)</f>
        <v>0</v>
      </c>
      <c r="U65" s="94"/>
      <c r="V65" s="94"/>
      <c r="W65" s="94">
        <f>VLOOKUP($B65,'Свод. ст.'!$A:$R,8,0)</f>
        <v>0</v>
      </c>
      <c r="X65" s="94"/>
      <c r="Y65" s="94"/>
      <c r="Z65" s="188">
        <f>VLOOKUP($B65,'Свод. ст.'!$A:$R,9,0)</f>
        <v>0</v>
      </c>
      <c r="AA65" s="94"/>
      <c r="AB65" s="94"/>
      <c r="AC65" s="94">
        <f>VLOOKUP($B65,'Свод. ст.'!$A:$R,10,0)</f>
        <v>0</v>
      </c>
      <c r="AD65" s="94">
        <f>VLOOKUP($B65,'Свод. ст.'!$A:$R,11,0)</f>
        <v>0</v>
      </c>
      <c r="AE65" s="94">
        <f>VLOOKUP($B65,'Свод. ст.'!$A:$R,12,0)</f>
        <v>0</v>
      </c>
      <c r="AF65" s="188">
        <f>VLOOKUP($B65,'Свод. ст.'!$A:$R,13,0)</f>
        <v>0</v>
      </c>
      <c r="AG65" s="94">
        <f>VLOOKUP($B65,'Свод. ст.'!$A:$R,14,0)</f>
        <v>0</v>
      </c>
      <c r="AH65" s="94">
        <f>VLOOKUP($B65,'Свод. ст.'!$A:$R,15,0)</f>
        <v>0</v>
      </c>
      <c r="AI65" s="94">
        <f>VLOOKUP($B65,'Свод. ст.'!$A:$R,16,0)</f>
        <v>0</v>
      </c>
      <c r="AJ65" s="188">
        <f>VLOOKUP($B65,'Свод. ст.'!$A:$R,17,0)</f>
        <v>0</v>
      </c>
      <c r="AK65" s="112"/>
      <c r="AL65" s="112"/>
      <c r="AM65" s="40"/>
    </row>
    <row r="66" spans="1:39" ht="15.75">
      <c r="A66" s="29"/>
      <c r="B66" s="107" t="s">
        <v>37</v>
      </c>
      <c r="C66" s="102" t="s">
        <v>189</v>
      </c>
      <c r="D66" s="99" t="s">
        <v>343</v>
      </c>
      <c r="E66" s="94">
        <f>VLOOKUP($B66,'Свод. ст.'!$A:$R,2,0)</f>
        <v>0</v>
      </c>
      <c r="F66" s="94"/>
      <c r="G66" s="94"/>
      <c r="H66" s="94">
        <f>VLOOKUP($B66,'Свод. ст.'!$A:$R,3,0)</f>
        <v>20000</v>
      </c>
      <c r="I66" s="94"/>
      <c r="J66" s="94"/>
      <c r="K66" s="94">
        <f>VLOOKUP($B66,'Свод. ст.'!$A:$R,4,0)</f>
        <v>0</v>
      </c>
      <c r="L66" s="94"/>
      <c r="M66" s="94"/>
      <c r="N66" s="188">
        <f>VLOOKUP($B66,'Свод. ст.'!$A:$R,5,0)</f>
        <v>20000</v>
      </c>
      <c r="O66" s="94"/>
      <c r="P66" s="94"/>
      <c r="Q66" s="94">
        <f>VLOOKUP($B66,'Свод. ст.'!$A:$R,6,0)</f>
        <v>0</v>
      </c>
      <c r="R66" s="94"/>
      <c r="S66" s="94"/>
      <c r="T66" s="94">
        <f>VLOOKUP($B66,'Свод. ст.'!$A:$R,7,0)</f>
        <v>20000</v>
      </c>
      <c r="U66" s="94"/>
      <c r="V66" s="94"/>
      <c r="W66" s="94">
        <f>VLOOKUP($B66,'Свод. ст.'!$A:$R,8,0)</f>
        <v>0</v>
      </c>
      <c r="X66" s="94"/>
      <c r="Y66" s="94"/>
      <c r="Z66" s="188">
        <f>VLOOKUP($B66,'Свод. ст.'!$A:$R,9,0)</f>
        <v>40000</v>
      </c>
      <c r="AA66" s="94"/>
      <c r="AB66" s="94"/>
      <c r="AC66" s="94">
        <f>VLOOKUP($B66,'Свод. ст.'!$A:$R,10,0)</f>
        <v>0</v>
      </c>
      <c r="AD66" s="94">
        <f>VLOOKUP($B66,'Свод. ст.'!$A:$R,11,0)</f>
        <v>20000</v>
      </c>
      <c r="AE66" s="94">
        <f>VLOOKUP($B66,'Свод. ст.'!$A:$R,12,0)</f>
        <v>0</v>
      </c>
      <c r="AF66" s="188">
        <f>VLOOKUP($B66,'Свод. ст.'!$A:$R,13,0)</f>
        <v>60000</v>
      </c>
      <c r="AG66" s="94">
        <f>VLOOKUP($B66,'Свод. ст.'!$A:$R,14,0)</f>
        <v>1000</v>
      </c>
      <c r="AH66" s="94">
        <f>VLOOKUP($B66,'Свод. ст.'!$A:$R,15,0)</f>
        <v>20000</v>
      </c>
      <c r="AI66" s="94">
        <f>VLOOKUP($B66,'Свод. ст.'!$A:$R,16,0)</f>
        <v>0</v>
      </c>
      <c r="AJ66" s="188">
        <f>VLOOKUP($B66,'Свод. ст.'!$A:$R,17,0)</f>
        <v>81000</v>
      </c>
      <c r="AK66" s="112"/>
      <c r="AL66" s="112"/>
      <c r="AM66" s="40"/>
    </row>
    <row r="67" spans="1:39" ht="15.75">
      <c r="A67" s="29"/>
      <c r="B67" s="107" t="s">
        <v>38</v>
      </c>
      <c r="C67" s="107" t="s">
        <v>277</v>
      </c>
      <c r="D67" s="99" t="s">
        <v>343</v>
      </c>
      <c r="E67" s="94">
        <f>VLOOKUP($B67,'Свод. ст.'!$A:$R,2,0)</f>
        <v>0</v>
      </c>
      <c r="F67" s="94"/>
      <c r="G67" s="94"/>
      <c r="H67" s="94">
        <f>VLOOKUP($B67,'Свод. ст.'!$A:$R,3,0)</f>
        <v>0</v>
      </c>
      <c r="I67" s="94"/>
      <c r="J67" s="94"/>
      <c r="K67" s="94">
        <f>VLOOKUP($B67,'Свод. ст.'!$A:$R,4,0)</f>
        <v>0</v>
      </c>
      <c r="L67" s="94"/>
      <c r="M67" s="94"/>
      <c r="N67" s="188">
        <f>VLOOKUP($B67,'Свод. ст.'!$A:$R,5,0)</f>
        <v>0</v>
      </c>
      <c r="O67" s="94"/>
      <c r="P67" s="94"/>
      <c r="Q67" s="94">
        <f>VLOOKUP($B67,'Свод. ст.'!$A:$R,6,0)</f>
        <v>0</v>
      </c>
      <c r="R67" s="94"/>
      <c r="S67" s="94"/>
      <c r="T67" s="94">
        <f>VLOOKUP($B67,'Свод. ст.'!$A:$R,7,0)</f>
        <v>0</v>
      </c>
      <c r="U67" s="94"/>
      <c r="V67" s="94"/>
      <c r="W67" s="94">
        <f>VLOOKUP($B67,'Свод. ст.'!$A:$R,8,0)</f>
        <v>0</v>
      </c>
      <c r="X67" s="94"/>
      <c r="Y67" s="94"/>
      <c r="Z67" s="188">
        <f>VLOOKUP($B67,'Свод. ст.'!$A:$R,9,0)</f>
        <v>0</v>
      </c>
      <c r="AA67" s="94"/>
      <c r="AB67" s="94"/>
      <c r="AC67" s="94">
        <f>VLOOKUP($B67,'Свод. ст.'!$A:$R,10,0)</f>
        <v>0</v>
      </c>
      <c r="AD67" s="94">
        <f>VLOOKUP($B67,'Свод. ст.'!$A:$R,11,0)</f>
        <v>0</v>
      </c>
      <c r="AE67" s="94">
        <f>VLOOKUP($B67,'Свод. ст.'!$A:$R,12,0)</f>
        <v>0</v>
      </c>
      <c r="AF67" s="188">
        <f>VLOOKUP($B67,'Свод. ст.'!$A:$R,13,0)</f>
        <v>0</v>
      </c>
      <c r="AG67" s="94">
        <f>VLOOKUP($B67,'Свод. ст.'!$A:$R,14,0)</f>
        <v>0</v>
      </c>
      <c r="AH67" s="94">
        <f>VLOOKUP($B67,'Свод. ст.'!$A:$R,15,0)</f>
        <v>0</v>
      </c>
      <c r="AI67" s="94">
        <f>VLOOKUP($B67,'Свод. ст.'!$A:$R,16,0)</f>
        <v>0</v>
      </c>
      <c r="AJ67" s="188">
        <f>VLOOKUP($B67,'Свод. ст.'!$A:$R,17,0)</f>
        <v>0</v>
      </c>
      <c r="AK67" s="112"/>
      <c r="AL67" s="112"/>
      <c r="AM67" s="40"/>
    </row>
    <row r="68" spans="1:39" ht="15.75">
      <c r="A68" s="30"/>
      <c r="B68" s="107" t="s">
        <v>412</v>
      </c>
      <c r="C68" s="107" t="s">
        <v>177</v>
      </c>
      <c r="D68" s="99" t="s">
        <v>343</v>
      </c>
      <c r="E68" s="94">
        <f>VLOOKUP($B68,'Свод. ст.'!$A:$R,2,0)</f>
        <v>0</v>
      </c>
      <c r="F68" s="94"/>
      <c r="G68" s="94"/>
      <c r="H68" s="94">
        <f>VLOOKUP($B68,'Свод. ст.'!$A:$R,3,0)</f>
        <v>0</v>
      </c>
      <c r="I68" s="94"/>
      <c r="J68" s="94"/>
      <c r="K68" s="94">
        <f>VLOOKUP($B68,'Свод. ст.'!$A:$R,4,0)</f>
        <v>0</v>
      </c>
      <c r="L68" s="94"/>
      <c r="M68" s="94"/>
      <c r="N68" s="188">
        <f>VLOOKUP($B68,'Свод. ст.'!$A:$R,5,0)</f>
        <v>0</v>
      </c>
      <c r="O68" s="94"/>
      <c r="P68" s="94"/>
      <c r="Q68" s="94">
        <f>VLOOKUP($B68,'Свод. ст.'!$A:$R,6,0)</f>
        <v>0</v>
      </c>
      <c r="R68" s="94"/>
      <c r="S68" s="94"/>
      <c r="T68" s="94">
        <f>VLOOKUP($B68,'Свод. ст.'!$A:$R,7,0)</f>
        <v>0</v>
      </c>
      <c r="U68" s="94"/>
      <c r="V68" s="94"/>
      <c r="W68" s="94">
        <f>VLOOKUP($B68,'Свод. ст.'!$A:$R,8,0)</f>
        <v>0</v>
      </c>
      <c r="X68" s="94"/>
      <c r="Y68" s="94"/>
      <c r="Z68" s="188">
        <f>VLOOKUP($B68,'Свод. ст.'!$A:$R,9,0)</f>
        <v>0</v>
      </c>
      <c r="AA68" s="94"/>
      <c r="AB68" s="94"/>
      <c r="AC68" s="94">
        <f>VLOOKUP($B68,'Свод. ст.'!$A:$R,10,0)</f>
        <v>0</v>
      </c>
      <c r="AD68" s="94">
        <f>VLOOKUP($B68,'Свод. ст.'!$A:$R,11,0)</f>
        <v>0</v>
      </c>
      <c r="AE68" s="94">
        <f>VLOOKUP($B68,'Свод. ст.'!$A:$R,12,0)</f>
        <v>0</v>
      </c>
      <c r="AF68" s="188">
        <f>VLOOKUP($B68,'Свод. ст.'!$A:$R,13,0)</f>
        <v>0</v>
      </c>
      <c r="AG68" s="94">
        <f>VLOOKUP($B68,'Свод. ст.'!$A:$R,14,0)</f>
        <v>0</v>
      </c>
      <c r="AH68" s="94">
        <f>VLOOKUP($B68,'Свод. ст.'!$A:$R,15,0)</f>
        <v>0</v>
      </c>
      <c r="AI68" s="94">
        <f>VLOOKUP($B68,'Свод. ст.'!$A:$R,16,0)</f>
        <v>0</v>
      </c>
      <c r="AJ68" s="188">
        <f>VLOOKUP($B68,'Свод. ст.'!$A:$R,17,0)</f>
        <v>0</v>
      </c>
      <c r="AK68" s="112"/>
      <c r="AL68" s="112"/>
      <c r="AM68" s="40"/>
    </row>
    <row r="69" spans="1:39" ht="15.75">
      <c r="A69" s="29"/>
      <c r="B69" s="107" t="s">
        <v>90</v>
      </c>
      <c r="C69" s="107" t="s">
        <v>178</v>
      </c>
      <c r="D69" s="99" t="s">
        <v>343</v>
      </c>
      <c r="E69" s="94">
        <f>VLOOKUP($B69,'Свод. ст.'!$A:$R,2,0)</f>
        <v>0</v>
      </c>
      <c r="F69" s="94"/>
      <c r="G69" s="94"/>
      <c r="H69" s="94">
        <f>VLOOKUP($B69,'Свод. ст.'!$A:$R,3,0)</f>
        <v>0</v>
      </c>
      <c r="I69" s="94"/>
      <c r="J69" s="94"/>
      <c r="K69" s="94">
        <f>VLOOKUP($B69,'Свод. ст.'!$A:$R,4,0)</f>
        <v>0</v>
      </c>
      <c r="L69" s="94"/>
      <c r="M69" s="94"/>
      <c r="N69" s="188">
        <f>VLOOKUP($B69,'Свод. ст.'!$A:$R,5,0)</f>
        <v>0</v>
      </c>
      <c r="O69" s="94"/>
      <c r="P69" s="94"/>
      <c r="Q69" s="94">
        <f>VLOOKUP($B69,'Свод. ст.'!$A:$R,6,0)</f>
        <v>0</v>
      </c>
      <c r="R69" s="94"/>
      <c r="S69" s="94"/>
      <c r="T69" s="94">
        <f>VLOOKUP($B69,'Свод. ст.'!$A:$R,7,0)</f>
        <v>0</v>
      </c>
      <c r="U69" s="94"/>
      <c r="V69" s="94"/>
      <c r="W69" s="94">
        <f>VLOOKUP($B69,'Свод. ст.'!$A:$R,8,0)</f>
        <v>0</v>
      </c>
      <c r="X69" s="94"/>
      <c r="Y69" s="94"/>
      <c r="Z69" s="188">
        <f>VLOOKUP($B69,'Свод. ст.'!$A:$R,9,0)</f>
        <v>0</v>
      </c>
      <c r="AA69" s="94"/>
      <c r="AB69" s="94"/>
      <c r="AC69" s="94">
        <f>VLOOKUP($B69,'Свод. ст.'!$A:$R,10,0)</f>
        <v>0</v>
      </c>
      <c r="AD69" s="94">
        <f>VLOOKUP($B69,'Свод. ст.'!$A:$R,11,0)</f>
        <v>0</v>
      </c>
      <c r="AE69" s="94">
        <f>VLOOKUP($B69,'Свод. ст.'!$A:$R,12,0)</f>
        <v>0</v>
      </c>
      <c r="AF69" s="188">
        <f>VLOOKUP($B69,'Свод. ст.'!$A:$R,13,0)</f>
        <v>0</v>
      </c>
      <c r="AG69" s="94">
        <f>VLOOKUP($B69,'Свод. ст.'!$A:$R,14,0)</f>
        <v>0</v>
      </c>
      <c r="AH69" s="94">
        <f>VLOOKUP($B69,'Свод. ст.'!$A:$R,15,0)</f>
        <v>0</v>
      </c>
      <c r="AI69" s="94">
        <f>VLOOKUP($B69,'Свод. ст.'!$A:$R,16,0)</f>
        <v>0</v>
      </c>
      <c r="AJ69" s="188">
        <f>VLOOKUP($B69,'Свод. ст.'!$A:$R,17,0)</f>
        <v>0</v>
      </c>
      <c r="AK69" s="112"/>
      <c r="AL69" s="112"/>
      <c r="AM69" s="40"/>
    </row>
    <row r="70" spans="1:39" ht="15.75">
      <c r="A70" s="30"/>
      <c r="B70" s="107" t="s">
        <v>382</v>
      </c>
      <c r="C70" s="107" t="s">
        <v>467</v>
      </c>
      <c r="D70" s="99" t="s">
        <v>343</v>
      </c>
      <c r="E70" s="94">
        <f>VLOOKUP($B70,'Свод. ст.'!$A:$R,2,0)</f>
        <v>0</v>
      </c>
      <c r="F70" s="94"/>
      <c r="G70" s="94"/>
      <c r="H70" s="94">
        <f>VLOOKUP($B70,'Свод. ст.'!$A:$R,3,0)</f>
        <v>0</v>
      </c>
      <c r="I70" s="94"/>
      <c r="J70" s="94"/>
      <c r="K70" s="94">
        <f>VLOOKUP($B70,'Свод. ст.'!$A:$R,4,0)</f>
        <v>0</v>
      </c>
      <c r="L70" s="94"/>
      <c r="M70" s="94"/>
      <c r="N70" s="188">
        <f>VLOOKUP($B70,'Свод. ст.'!$A:$R,5,0)</f>
        <v>0</v>
      </c>
      <c r="O70" s="94"/>
      <c r="P70" s="94"/>
      <c r="Q70" s="94">
        <f>VLOOKUP($B70,'Свод. ст.'!$A:$R,6,0)</f>
        <v>0</v>
      </c>
      <c r="R70" s="94"/>
      <c r="S70" s="94"/>
      <c r="T70" s="94">
        <f>VLOOKUP($B70,'Свод. ст.'!$A:$R,7,0)</f>
        <v>0</v>
      </c>
      <c r="U70" s="94"/>
      <c r="V70" s="94"/>
      <c r="W70" s="94">
        <f>VLOOKUP($B70,'Свод. ст.'!$A:$R,8,0)</f>
        <v>0</v>
      </c>
      <c r="X70" s="94"/>
      <c r="Y70" s="94"/>
      <c r="Z70" s="188">
        <f>VLOOKUP($B70,'Свод. ст.'!$A:$R,9,0)</f>
        <v>0</v>
      </c>
      <c r="AA70" s="94"/>
      <c r="AB70" s="94"/>
      <c r="AC70" s="94">
        <f>VLOOKUP($B70,'Свод. ст.'!$A:$R,10,0)</f>
        <v>0</v>
      </c>
      <c r="AD70" s="94">
        <f>VLOOKUP($B70,'Свод. ст.'!$A:$R,11,0)</f>
        <v>0</v>
      </c>
      <c r="AE70" s="94">
        <f>VLOOKUP($B70,'Свод. ст.'!$A:$R,12,0)</f>
        <v>0</v>
      </c>
      <c r="AF70" s="188">
        <f>VLOOKUP($B70,'Свод. ст.'!$A:$R,13,0)</f>
        <v>0</v>
      </c>
      <c r="AG70" s="94">
        <f>VLOOKUP($B70,'Свод. ст.'!$A:$R,14,0)</f>
        <v>0</v>
      </c>
      <c r="AH70" s="94">
        <f>VLOOKUP($B70,'Свод. ст.'!$A:$R,15,0)</f>
        <v>0</v>
      </c>
      <c r="AI70" s="94">
        <f>VLOOKUP($B70,'Свод. ст.'!$A:$R,16,0)</f>
        <v>0</v>
      </c>
      <c r="AJ70" s="188">
        <f>VLOOKUP($B70,'Свод. ст.'!$A:$R,17,0)</f>
        <v>0</v>
      </c>
      <c r="AK70" s="112"/>
      <c r="AL70" s="112"/>
      <c r="AM70" s="40"/>
    </row>
    <row r="71" spans="1:39" ht="31.5">
      <c r="A71" s="31"/>
      <c r="B71" s="93" t="s">
        <v>564</v>
      </c>
      <c r="C71" s="93" t="s">
        <v>565</v>
      </c>
      <c r="D71" s="99" t="s">
        <v>343</v>
      </c>
      <c r="E71" s="94">
        <f>VLOOKUP($B71,'Свод. ст.'!$A:$R,2,0)</f>
        <v>0</v>
      </c>
      <c r="F71" s="94"/>
      <c r="G71" s="94"/>
      <c r="H71" s="94">
        <f>VLOOKUP($B71,'Свод. ст.'!$A:$R,3,0)</f>
        <v>0</v>
      </c>
      <c r="I71" s="94"/>
      <c r="J71" s="94"/>
      <c r="K71" s="94">
        <f>VLOOKUP($B71,'Свод. ст.'!$A:$R,4,0)</f>
        <v>0</v>
      </c>
      <c r="L71" s="94"/>
      <c r="M71" s="94"/>
      <c r="N71" s="188">
        <f>VLOOKUP($B71,'Свод. ст.'!$A:$R,5,0)</f>
        <v>0</v>
      </c>
      <c r="O71" s="94"/>
      <c r="P71" s="94"/>
      <c r="Q71" s="94">
        <f>VLOOKUP($B71,'Свод. ст.'!$A:$R,6,0)</f>
        <v>0</v>
      </c>
      <c r="R71" s="94"/>
      <c r="S71" s="94"/>
      <c r="T71" s="94">
        <f>VLOOKUP($B71,'Свод. ст.'!$A:$R,7,0)</f>
        <v>0</v>
      </c>
      <c r="U71" s="94"/>
      <c r="V71" s="94"/>
      <c r="W71" s="94">
        <f>VLOOKUP($B71,'Свод. ст.'!$A:$R,8,0)</f>
        <v>0</v>
      </c>
      <c r="X71" s="94"/>
      <c r="Y71" s="94"/>
      <c r="Z71" s="188">
        <f>VLOOKUP($B71,'Свод. ст.'!$A:$R,9,0)</f>
        <v>0</v>
      </c>
      <c r="AA71" s="94"/>
      <c r="AB71" s="94"/>
      <c r="AC71" s="94">
        <f>VLOOKUP($B71,'Свод. ст.'!$A:$R,10,0)</f>
        <v>0</v>
      </c>
      <c r="AD71" s="94">
        <f>VLOOKUP($B71,'Свод. ст.'!$A:$R,11,0)</f>
        <v>0</v>
      </c>
      <c r="AE71" s="94">
        <f>VLOOKUP($B71,'Свод. ст.'!$A:$R,12,0)</f>
        <v>0</v>
      </c>
      <c r="AF71" s="188">
        <f>VLOOKUP($B71,'Свод. ст.'!$A:$R,13,0)</f>
        <v>0</v>
      </c>
      <c r="AG71" s="94">
        <f>VLOOKUP($B71,'Свод. ст.'!$A:$R,14,0)</f>
        <v>0</v>
      </c>
      <c r="AH71" s="94">
        <f>VLOOKUP($B71,'Свод. ст.'!$A:$R,15,0)</f>
        <v>0</v>
      </c>
      <c r="AI71" s="94">
        <f>VLOOKUP($B71,'Свод. ст.'!$A:$R,16,0)</f>
        <v>0</v>
      </c>
      <c r="AJ71" s="188">
        <f>VLOOKUP($B71,'Свод. ст.'!$A:$R,17,0)</f>
        <v>0</v>
      </c>
      <c r="AK71" s="101"/>
      <c r="AL71" s="101"/>
      <c r="AM71" s="40"/>
    </row>
    <row r="72" spans="1:39" ht="31.5">
      <c r="A72" s="31"/>
      <c r="B72" s="93" t="s">
        <v>498</v>
      </c>
      <c r="C72" s="93" t="s">
        <v>499</v>
      </c>
      <c r="D72" s="99" t="s">
        <v>343</v>
      </c>
      <c r="E72" s="94">
        <f>VLOOKUP($B72,'Свод. ст.'!$A:$R,2,0)</f>
        <v>0</v>
      </c>
      <c r="F72" s="94"/>
      <c r="G72" s="94"/>
      <c r="H72" s="94">
        <f>VLOOKUP($B72,'Свод. ст.'!$A:$R,3,0)</f>
        <v>0</v>
      </c>
      <c r="I72" s="94"/>
      <c r="J72" s="94"/>
      <c r="K72" s="94">
        <f>VLOOKUP($B72,'Свод. ст.'!$A:$R,4,0)</f>
        <v>0</v>
      </c>
      <c r="L72" s="94"/>
      <c r="M72" s="94"/>
      <c r="N72" s="188">
        <f>VLOOKUP($B72,'Свод. ст.'!$A:$R,5,0)</f>
        <v>0</v>
      </c>
      <c r="O72" s="94"/>
      <c r="P72" s="94"/>
      <c r="Q72" s="94">
        <f>VLOOKUP($B72,'Свод. ст.'!$A:$R,6,0)</f>
        <v>0</v>
      </c>
      <c r="R72" s="94"/>
      <c r="S72" s="94"/>
      <c r="T72" s="94">
        <f>VLOOKUP($B72,'Свод. ст.'!$A:$R,7,0)</f>
        <v>0</v>
      </c>
      <c r="U72" s="94"/>
      <c r="V72" s="94"/>
      <c r="W72" s="94">
        <f>VLOOKUP($B72,'Свод. ст.'!$A:$R,8,0)</f>
        <v>0</v>
      </c>
      <c r="X72" s="94"/>
      <c r="Y72" s="94"/>
      <c r="Z72" s="188">
        <f>VLOOKUP($B72,'Свод. ст.'!$A:$R,9,0)</f>
        <v>0</v>
      </c>
      <c r="AA72" s="94"/>
      <c r="AB72" s="94"/>
      <c r="AC72" s="94">
        <f>VLOOKUP($B72,'Свод. ст.'!$A:$R,10,0)</f>
        <v>0</v>
      </c>
      <c r="AD72" s="94">
        <f>VLOOKUP($B72,'Свод. ст.'!$A:$R,11,0)</f>
        <v>0</v>
      </c>
      <c r="AE72" s="94">
        <f>VLOOKUP($B72,'Свод. ст.'!$A:$R,12,0)</f>
        <v>0</v>
      </c>
      <c r="AF72" s="188">
        <f>VLOOKUP($B72,'Свод. ст.'!$A:$R,13,0)</f>
        <v>0</v>
      </c>
      <c r="AG72" s="94">
        <f>VLOOKUP($B72,'Свод. ст.'!$A:$R,14,0)</f>
        <v>0</v>
      </c>
      <c r="AH72" s="94">
        <f>VLOOKUP($B72,'Свод. ст.'!$A:$R,15,0)</f>
        <v>0</v>
      </c>
      <c r="AI72" s="94">
        <f>VLOOKUP($B72,'Свод. ст.'!$A:$R,16,0)</f>
        <v>0</v>
      </c>
      <c r="AJ72" s="188">
        <f>VLOOKUP($B72,'Свод. ст.'!$A:$R,17,0)</f>
        <v>0</v>
      </c>
      <c r="AK72" s="101"/>
      <c r="AL72" s="101"/>
      <c r="AM72" s="40"/>
    </row>
    <row r="73" spans="1:39" ht="15.75">
      <c r="A73" s="31"/>
      <c r="B73" s="107" t="s">
        <v>567</v>
      </c>
      <c r="C73" s="113" t="s">
        <v>597</v>
      </c>
      <c r="D73" s="99" t="s">
        <v>343</v>
      </c>
      <c r="E73" s="94" t="e">
        <f>VLOOKUP($B73,'Свод. ст.'!$A:$R,2,0)</f>
        <v>#N/A</v>
      </c>
      <c r="F73" s="94"/>
      <c r="G73" s="94"/>
      <c r="H73" s="94" t="e">
        <f>VLOOKUP($B73,'Свод. ст.'!$A:$R,3,0)</f>
        <v>#N/A</v>
      </c>
      <c r="I73" s="94"/>
      <c r="J73" s="94"/>
      <c r="K73" s="94" t="e">
        <f>VLOOKUP($B73,'Свод. ст.'!$A:$R,4,0)</f>
        <v>#N/A</v>
      </c>
      <c r="L73" s="94"/>
      <c r="M73" s="94"/>
      <c r="N73" s="188" t="e">
        <f>VLOOKUP($B73,'Свод. ст.'!$A:$R,5,0)</f>
        <v>#N/A</v>
      </c>
      <c r="O73" s="94"/>
      <c r="P73" s="94"/>
      <c r="Q73" s="94" t="e">
        <f>VLOOKUP($B73,'Свод. ст.'!$A:$R,6,0)</f>
        <v>#N/A</v>
      </c>
      <c r="R73" s="94"/>
      <c r="S73" s="94"/>
      <c r="T73" s="94" t="e">
        <f>VLOOKUP($B73,'Свод. ст.'!$A:$R,7,0)</f>
        <v>#N/A</v>
      </c>
      <c r="U73" s="94"/>
      <c r="V73" s="94"/>
      <c r="W73" s="94" t="e">
        <f>VLOOKUP($B73,'Свод. ст.'!$A:$R,8,0)</f>
        <v>#N/A</v>
      </c>
      <c r="X73" s="94"/>
      <c r="Y73" s="94"/>
      <c r="Z73" s="188" t="e">
        <f>VLOOKUP($B73,'Свод. ст.'!$A:$R,9,0)</f>
        <v>#N/A</v>
      </c>
      <c r="AA73" s="94"/>
      <c r="AB73" s="94"/>
      <c r="AC73" s="94" t="e">
        <f>VLOOKUP($B73,'Свод. ст.'!$A:$R,10,0)</f>
        <v>#N/A</v>
      </c>
      <c r="AD73" s="94" t="e">
        <f>VLOOKUP($B73,'Свод. ст.'!$A:$R,11,0)</f>
        <v>#N/A</v>
      </c>
      <c r="AE73" s="94" t="e">
        <f>VLOOKUP($B73,'Свод. ст.'!$A:$R,12,0)</f>
        <v>#N/A</v>
      </c>
      <c r="AF73" s="188" t="e">
        <f>VLOOKUP($B73,'Свод. ст.'!$A:$R,13,0)</f>
        <v>#N/A</v>
      </c>
      <c r="AG73" s="94" t="e">
        <f>VLOOKUP($B73,'Свод. ст.'!$A:$R,14,0)</f>
        <v>#N/A</v>
      </c>
      <c r="AH73" s="94" t="e">
        <f>VLOOKUP($B73,'Свод. ст.'!$A:$R,15,0)</f>
        <v>#N/A</v>
      </c>
      <c r="AI73" s="94" t="e">
        <f>VLOOKUP($B73,'Свод. ст.'!$A:$R,16,0)</f>
        <v>#N/A</v>
      </c>
      <c r="AJ73" s="188" t="e">
        <f>VLOOKUP($B73,'Свод. ст.'!$A:$R,17,0)</f>
        <v>#N/A</v>
      </c>
      <c r="AK73" s="101"/>
      <c r="AL73" s="101"/>
      <c r="AM73" s="40"/>
    </row>
    <row r="74" spans="1:39" ht="15.75">
      <c r="A74" s="31"/>
      <c r="B74" s="93" t="s">
        <v>18</v>
      </c>
      <c r="C74" s="93" t="s">
        <v>132</v>
      </c>
      <c r="D74" s="99" t="s">
        <v>343</v>
      </c>
      <c r="E74" s="94">
        <f>VLOOKUP($B74,'Свод. ст.'!$A:$R,2,0)</f>
        <v>0</v>
      </c>
      <c r="F74" s="94"/>
      <c r="G74" s="94"/>
      <c r="H74" s="94">
        <f>VLOOKUP($B74,'Свод. ст.'!$A:$R,3,0)</f>
        <v>0</v>
      </c>
      <c r="I74" s="94"/>
      <c r="J74" s="94"/>
      <c r="K74" s="94">
        <f>VLOOKUP($B74,'Свод. ст.'!$A:$R,4,0)</f>
        <v>0</v>
      </c>
      <c r="L74" s="94"/>
      <c r="M74" s="94"/>
      <c r="N74" s="188">
        <f>VLOOKUP($B74,'Свод. ст.'!$A:$R,5,0)</f>
        <v>0</v>
      </c>
      <c r="O74" s="94"/>
      <c r="P74" s="94"/>
      <c r="Q74" s="94">
        <f>VLOOKUP($B74,'Свод. ст.'!$A:$R,6,0)</f>
        <v>0</v>
      </c>
      <c r="R74" s="94"/>
      <c r="S74" s="94"/>
      <c r="T74" s="94">
        <f>VLOOKUP($B74,'Свод. ст.'!$A:$R,7,0)</f>
        <v>0</v>
      </c>
      <c r="U74" s="94"/>
      <c r="V74" s="94"/>
      <c r="W74" s="94">
        <f>VLOOKUP($B74,'Свод. ст.'!$A:$R,8,0)</f>
        <v>0</v>
      </c>
      <c r="X74" s="94"/>
      <c r="Y74" s="94"/>
      <c r="Z74" s="188">
        <f>VLOOKUP($B74,'Свод. ст.'!$A:$R,9,0)</f>
        <v>0</v>
      </c>
      <c r="AA74" s="94"/>
      <c r="AB74" s="94"/>
      <c r="AC74" s="94">
        <f>VLOOKUP($B74,'Свод. ст.'!$A:$R,10,0)</f>
        <v>0</v>
      </c>
      <c r="AD74" s="94">
        <f>VLOOKUP($B74,'Свод. ст.'!$A:$R,11,0)</f>
        <v>0</v>
      </c>
      <c r="AE74" s="94">
        <f>VLOOKUP($B74,'Свод. ст.'!$A:$R,12,0)</f>
        <v>0</v>
      </c>
      <c r="AF74" s="188">
        <f>VLOOKUP($B74,'Свод. ст.'!$A:$R,13,0)</f>
        <v>0</v>
      </c>
      <c r="AG74" s="94">
        <f>VLOOKUP($B74,'Свод. ст.'!$A:$R,14,0)</f>
        <v>0</v>
      </c>
      <c r="AH74" s="94">
        <f>VLOOKUP($B74,'Свод. ст.'!$A:$R,15,0)</f>
        <v>0</v>
      </c>
      <c r="AI74" s="94">
        <f>VLOOKUP($B74,'Свод. ст.'!$A:$R,16,0)</f>
        <v>0</v>
      </c>
      <c r="AJ74" s="188">
        <f>VLOOKUP($B74,'Свод. ст.'!$A:$R,17,0)</f>
        <v>0</v>
      </c>
      <c r="AK74" s="101"/>
      <c r="AL74" s="101"/>
      <c r="AM74" s="40"/>
    </row>
    <row r="75" spans="1:39" ht="15.75">
      <c r="A75" s="29"/>
      <c r="B75" s="107" t="s">
        <v>36</v>
      </c>
      <c r="C75" s="107" t="s">
        <v>219</v>
      </c>
      <c r="D75" s="99" t="s">
        <v>343</v>
      </c>
      <c r="E75" s="94">
        <f>VLOOKUP($B75,'Свод. ст.'!$A:$R,2,0)</f>
        <v>0</v>
      </c>
      <c r="F75" s="94"/>
      <c r="G75" s="94"/>
      <c r="H75" s="94">
        <f>VLOOKUP($B75,'Свод. ст.'!$A:$R,3,0)</f>
        <v>0</v>
      </c>
      <c r="I75" s="94"/>
      <c r="J75" s="94"/>
      <c r="K75" s="94">
        <f>VLOOKUP($B75,'Свод. ст.'!$A:$R,4,0)</f>
        <v>0</v>
      </c>
      <c r="L75" s="94"/>
      <c r="M75" s="94"/>
      <c r="N75" s="188">
        <f>VLOOKUP($B75,'Свод. ст.'!$A:$R,5,0)</f>
        <v>0</v>
      </c>
      <c r="O75" s="94"/>
      <c r="P75" s="94"/>
      <c r="Q75" s="94">
        <f>VLOOKUP($B75,'Свод. ст.'!$A:$R,6,0)</f>
        <v>0</v>
      </c>
      <c r="R75" s="94"/>
      <c r="S75" s="94"/>
      <c r="T75" s="94">
        <f>VLOOKUP($B75,'Свод. ст.'!$A:$R,7,0)</f>
        <v>0</v>
      </c>
      <c r="U75" s="94"/>
      <c r="V75" s="94"/>
      <c r="W75" s="94">
        <f>VLOOKUP($B75,'Свод. ст.'!$A:$R,8,0)</f>
        <v>0</v>
      </c>
      <c r="X75" s="94"/>
      <c r="Y75" s="94"/>
      <c r="Z75" s="188">
        <f>VLOOKUP($B75,'Свод. ст.'!$A:$R,9,0)</f>
        <v>0</v>
      </c>
      <c r="AA75" s="94"/>
      <c r="AB75" s="94"/>
      <c r="AC75" s="94">
        <f>VLOOKUP($B75,'Свод. ст.'!$A:$R,10,0)</f>
        <v>0</v>
      </c>
      <c r="AD75" s="94">
        <f>VLOOKUP($B75,'Свод. ст.'!$A:$R,11,0)</f>
        <v>0</v>
      </c>
      <c r="AE75" s="94">
        <f>VLOOKUP($B75,'Свод. ст.'!$A:$R,12,0)</f>
        <v>0</v>
      </c>
      <c r="AF75" s="188">
        <f>VLOOKUP($B75,'Свод. ст.'!$A:$R,13,0)</f>
        <v>0</v>
      </c>
      <c r="AG75" s="94">
        <f>VLOOKUP($B75,'Свод. ст.'!$A:$R,14,0)</f>
        <v>0</v>
      </c>
      <c r="AH75" s="94">
        <f>VLOOKUP($B75,'Свод. ст.'!$A:$R,15,0)</f>
        <v>0</v>
      </c>
      <c r="AI75" s="94">
        <f>VLOOKUP($B75,'Свод. ст.'!$A:$R,16,0)</f>
        <v>0</v>
      </c>
      <c r="AJ75" s="188">
        <f>VLOOKUP($B75,'Свод. ст.'!$A:$R,17,0)</f>
        <v>0</v>
      </c>
      <c r="AK75" s="112"/>
      <c r="AL75" s="112"/>
      <c r="AM75" s="40"/>
    </row>
    <row r="76" spans="1:39" ht="15.75">
      <c r="A76" s="29"/>
      <c r="B76" s="107" t="s">
        <v>53</v>
      </c>
      <c r="C76" s="107" t="s">
        <v>204</v>
      </c>
      <c r="D76" s="99" t="s">
        <v>343</v>
      </c>
      <c r="E76" s="94">
        <f>VLOOKUP($B76,'Свод. ст.'!$A:$R,2,0)</f>
        <v>0</v>
      </c>
      <c r="F76" s="94"/>
      <c r="G76" s="94"/>
      <c r="H76" s="94">
        <f>VLOOKUP($B76,'Свод. ст.'!$A:$R,3,0)</f>
        <v>0</v>
      </c>
      <c r="I76" s="94"/>
      <c r="J76" s="94"/>
      <c r="K76" s="94">
        <f>VLOOKUP($B76,'Свод. ст.'!$A:$R,4,0)</f>
        <v>0</v>
      </c>
      <c r="L76" s="94"/>
      <c r="M76" s="94"/>
      <c r="N76" s="188">
        <f>VLOOKUP($B76,'Свод. ст.'!$A:$R,5,0)</f>
        <v>0</v>
      </c>
      <c r="O76" s="94"/>
      <c r="P76" s="94"/>
      <c r="Q76" s="94">
        <f>VLOOKUP($B76,'Свод. ст.'!$A:$R,6,0)</f>
        <v>0</v>
      </c>
      <c r="R76" s="94"/>
      <c r="S76" s="94"/>
      <c r="T76" s="94">
        <f>VLOOKUP($B76,'Свод. ст.'!$A:$R,7,0)</f>
        <v>0</v>
      </c>
      <c r="U76" s="94"/>
      <c r="V76" s="94"/>
      <c r="W76" s="94">
        <f>VLOOKUP($B76,'Свод. ст.'!$A:$R,8,0)</f>
        <v>0</v>
      </c>
      <c r="X76" s="94"/>
      <c r="Y76" s="94"/>
      <c r="Z76" s="188">
        <f>VLOOKUP($B76,'Свод. ст.'!$A:$R,9,0)</f>
        <v>0</v>
      </c>
      <c r="AA76" s="94"/>
      <c r="AB76" s="94"/>
      <c r="AC76" s="94">
        <f>VLOOKUP($B76,'Свод. ст.'!$A:$R,10,0)</f>
        <v>0</v>
      </c>
      <c r="AD76" s="94">
        <f>VLOOKUP($B76,'Свод. ст.'!$A:$R,11,0)</f>
        <v>0</v>
      </c>
      <c r="AE76" s="94">
        <f>VLOOKUP($B76,'Свод. ст.'!$A:$R,12,0)</f>
        <v>0</v>
      </c>
      <c r="AF76" s="188">
        <f>VLOOKUP($B76,'Свод. ст.'!$A:$R,13,0)</f>
        <v>0</v>
      </c>
      <c r="AG76" s="94">
        <f>VLOOKUP($B76,'Свод. ст.'!$A:$R,14,0)</f>
        <v>0</v>
      </c>
      <c r="AH76" s="94">
        <f>VLOOKUP($B76,'Свод. ст.'!$A:$R,15,0)</f>
        <v>0</v>
      </c>
      <c r="AI76" s="94">
        <f>VLOOKUP($B76,'Свод. ст.'!$A:$R,16,0)</f>
        <v>0</v>
      </c>
      <c r="AJ76" s="188">
        <f>VLOOKUP($B76,'Свод. ст.'!$A:$R,17,0)</f>
        <v>0</v>
      </c>
      <c r="AK76" s="112"/>
      <c r="AL76" s="112"/>
      <c r="AM76" s="40"/>
    </row>
    <row r="77" spans="1:39" ht="15.75">
      <c r="A77" s="29"/>
      <c r="B77" s="107" t="s">
        <v>77</v>
      </c>
      <c r="C77" s="107" t="s">
        <v>125</v>
      </c>
      <c r="D77" s="99" t="s">
        <v>343</v>
      </c>
      <c r="E77" s="94">
        <f>VLOOKUP($B77,'Свод. ст.'!$A:$R,2,0)</f>
        <v>1100</v>
      </c>
      <c r="F77" s="94"/>
      <c r="G77" s="94"/>
      <c r="H77" s="94">
        <f>VLOOKUP($B77,'Свод. ст.'!$A:$R,3,0)</f>
        <v>1100</v>
      </c>
      <c r="I77" s="94"/>
      <c r="J77" s="94"/>
      <c r="K77" s="94">
        <f>VLOOKUP($B77,'Свод. ст.'!$A:$R,4,0)</f>
        <v>1100</v>
      </c>
      <c r="L77" s="94"/>
      <c r="M77" s="94"/>
      <c r="N77" s="188">
        <f>VLOOKUP($B77,'Свод. ст.'!$A:$R,5,0)</f>
        <v>3300</v>
      </c>
      <c r="O77" s="94"/>
      <c r="P77" s="94"/>
      <c r="Q77" s="94">
        <f>VLOOKUP($B77,'Свод. ст.'!$A:$R,6,0)</f>
        <v>1000</v>
      </c>
      <c r="R77" s="94"/>
      <c r="S77" s="94"/>
      <c r="T77" s="94">
        <f>VLOOKUP($B77,'Свод. ст.'!$A:$R,7,0)</f>
        <v>1000</v>
      </c>
      <c r="U77" s="94"/>
      <c r="V77" s="94"/>
      <c r="W77" s="94">
        <f>VLOOKUP($B77,'Свод. ст.'!$A:$R,8,0)</f>
        <v>1000</v>
      </c>
      <c r="X77" s="94"/>
      <c r="Y77" s="94"/>
      <c r="Z77" s="188">
        <f>VLOOKUP($B77,'Свод. ст.'!$A:$R,9,0)</f>
        <v>6300</v>
      </c>
      <c r="AA77" s="94"/>
      <c r="AB77" s="94"/>
      <c r="AC77" s="94">
        <f>VLOOKUP($B77,'Свод. ст.'!$A:$R,10,0)</f>
        <v>1000</v>
      </c>
      <c r="AD77" s="94">
        <f>VLOOKUP($B77,'Свод. ст.'!$A:$R,11,0)</f>
        <v>1000</v>
      </c>
      <c r="AE77" s="94">
        <f>VLOOKUP($B77,'Свод. ст.'!$A:$R,12,0)</f>
        <v>1000</v>
      </c>
      <c r="AF77" s="188">
        <f>VLOOKUP($B77,'Свод. ст.'!$A:$R,13,0)</f>
        <v>9300</v>
      </c>
      <c r="AG77" s="94">
        <f>VLOOKUP($B77,'Свод. ст.'!$A:$R,14,0)</f>
        <v>1000</v>
      </c>
      <c r="AH77" s="94">
        <f>VLOOKUP($B77,'Свод. ст.'!$A:$R,15,0)</f>
        <v>1000</v>
      </c>
      <c r="AI77" s="94">
        <f>VLOOKUP($B77,'Свод. ст.'!$A:$R,16,0)</f>
        <v>1000</v>
      </c>
      <c r="AJ77" s="188">
        <f>VLOOKUP($B77,'Свод. ст.'!$A:$R,17,0)</f>
        <v>12300</v>
      </c>
      <c r="AK77" s="112"/>
      <c r="AL77" s="112"/>
      <c r="AM77" s="40"/>
    </row>
    <row r="78" spans="1:39" ht="15.75">
      <c r="A78" s="29"/>
      <c r="B78" s="107" t="s">
        <v>435</v>
      </c>
      <c r="C78" s="107" t="s">
        <v>469</v>
      </c>
      <c r="D78" s="99" t="s">
        <v>343</v>
      </c>
      <c r="E78" s="94">
        <f>VLOOKUP($B78,'Свод. ст.'!$A:$R,2,0)</f>
        <v>0</v>
      </c>
      <c r="F78" s="94"/>
      <c r="G78" s="94"/>
      <c r="H78" s="94">
        <f>VLOOKUP($B78,'Свод. ст.'!$A:$R,3,0)</f>
        <v>0</v>
      </c>
      <c r="I78" s="94"/>
      <c r="J78" s="94"/>
      <c r="K78" s="94">
        <f>VLOOKUP($B78,'Свод. ст.'!$A:$R,4,0)</f>
        <v>0</v>
      </c>
      <c r="L78" s="94"/>
      <c r="M78" s="94"/>
      <c r="N78" s="188">
        <f>VLOOKUP($B78,'Свод. ст.'!$A:$R,5,0)</f>
        <v>0</v>
      </c>
      <c r="O78" s="94"/>
      <c r="P78" s="94"/>
      <c r="Q78" s="94">
        <f>VLOOKUP($B78,'Свод. ст.'!$A:$R,6,0)</f>
        <v>0</v>
      </c>
      <c r="R78" s="94"/>
      <c r="S78" s="94"/>
      <c r="T78" s="94">
        <f>VLOOKUP($B78,'Свод. ст.'!$A:$R,7,0)</f>
        <v>0</v>
      </c>
      <c r="U78" s="94"/>
      <c r="V78" s="94"/>
      <c r="W78" s="94">
        <f>VLOOKUP($B78,'Свод. ст.'!$A:$R,8,0)</f>
        <v>0</v>
      </c>
      <c r="X78" s="94"/>
      <c r="Y78" s="94"/>
      <c r="Z78" s="188">
        <f>VLOOKUP($B78,'Свод. ст.'!$A:$R,9,0)</f>
        <v>0</v>
      </c>
      <c r="AA78" s="94"/>
      <c r="AB78" s="94"/>
      <c r="AC78" s="94">
        <f>VLOOKUP($B78,'Свод. ст.'!$A:$R,10,0)</f>
        <v>0</v>
      </c>
      <c r="AD78" s="94">
        <f>VLOOKUP($B78,'Свод. ст.'!$A:$R,11,0)</f>
        <v>0</v>
      </c>
      <c r="AE78" s="94">
        <f>VLOOKUP($B78,'Свод. ст.'!$A:$R,12,0)</f>
        <v>0</v>
      </c>
      <c r="AF78" s="188">
        <f>VLOOKUP($B78,'Свод. ст.'!$A:$R,13,0)</f>
        <v>0</v>
      </c>
      <c r="AG78" s="94">
        <f>VLOOKUP($B78,'Свод. ст.'!$A:$R,14,0)</f>
        <v>0</v>
      </c>
      <c r="AH78" s="94">
        <f>VLOOKUP($B78,'Свод. ст.'!$A:$R,15,0)</f>
        <v>0</v>
      </c>
      <c r="AI78" s="94">
        <f>VLOOKUP($B78,'Свод. ст.'!$A:$R,16,0)</f>
        <v>0</v>
      </c>
      <c r="AJ78" s="188">
        <f>VLOOKUP($B78,'Свод. ст.'!$A:$R,17,0)</f>
        <v>0</v>
      </c>
      <c r="AK78" s="112"/>
      <c r="AL78" s="112"/>
      <c r="AM78" s="40"/>
    </row>
    <row r="79" spans="1:39" ht="15.75">
      <c r="A79" s="29"/>
      <c r="B79" s="93" t="s">
        <v>286</v>
      </c>
      <c r="C79" s="106" t="s">
        <v>292</v>
      </c>
      <c r="D79" s="99" t="s">
        <v>343</v>
      </c>
      <c r="E79" s="94">
        <f>VLOOKUP($B79,'Свод. ст.'!$A:$R,2,0)</f>
        <v>0</v>
      </c>
      <c r="F79" s="94"/>
      <c r="G79" s="94"/>
      <c r="H79" s="94">
        <f>VLOOKUP($B79,'Свод. ст.'!$A:$R,3,0)</f>
        <v>0</v>
      </c>
      <c r="I79" s="94"/>
      <c r="J79" s="94"/>
      <c r="K79" s="94">
        <f>VLOOKUP($B79,'Свод. ст.'!$A:$R,4,0)</f>
        <v>0</v>
      </c>
      <c r="L79" s="94"/>
      <c r="M79" s="94"/>
      <c r="N79" s="188">
        <f>VLOOKUP($B79,'Свод. ст.'!$A:$R,5,0)</f>
        <v>0</v>
      </c>
      <c r="O79" s="94"/>
      <c r="P79" s="94"/>
      <c r="Q79" s="94">
        <f>VLOOKUP($B79,'Свод. ст.'!$A:$R,6,0)</f>
        <v>0</v>
      </c>
      <c r="R79" s="94"/>
      <c r="S79" s="94"/>
      <c r="T79" s="94">
        <f>VLOOKUP($B79,'Свод. ст.'!$A:$R,7,0)</f>
        <v>0</v>
      </c>
      <c r="U79" s="94"/>
      <c r="V79" s="94"/>
      <c r="W79" s="94">
        <f>VLOOKUP($B79,'Свод. ст.'!$A:$R,8,0)</f>
        <v>0</v>
      </c>
      <c r="X79" s="94"/>
      <c r="Y79" s="94"/>
      <c r="Z79" s="188">
        <f>VLOOKUP($B79,'Свод. ст.'!$A:$R,9,0)</f>
        <v>0</v>
      </c>
      <c r="AA79" s="94"/>
      <c r="AB79" s="94"/>
      <c r="AC79" s="94">
        <f>VLOOKUP($B79,'Свод. ст.'!$A:$R,10,0)</f>
        <v>0</v>
      </c>
      <c r="AD79" s="94">
        <f>VLOOKUP($B79,'Свод. ст.'!$A:$R,11,0)</f>
        <v>0</v>
      </c>
      <c r="AE79" s="94">
        <f>VLOOKUP($B79,'Свод. ст.'!$A:$R,12,0)</f>
        <v>0</v>
      </c>
      <c r="AF79" s="188">
        <f>VLOOKUP($B79,'Свод. ст.'!$A:$R,13,0)</f>
        <v>0</v>
      </c>
      <c r="AG79" s="94">
        <f>VLOOKUP($B79,'Свод. ст.'!$A:$R,14,0)</f>
        <v>0</v>
      </c>
      <c r="AH79" s="94">
        <f>VLOOKUP($B79,'Свод. ст.'!$A:$R,15,0)</f>
        <v>0</v>
      </c>
      <c r="AI79" s="94">
        <f>VLOOKUP($B79,'Свод. ст.'!$A:$R,16,0)</f>
        <v>0</v>
      </c>
      <c r="AJ79" s="188">
        <f>VLOOKUP($B79,'Свод. ст.'!$A:$R,17,0)</f>
        <v>0</v>
      </c>
      <c r="AK79" s="112"/>
      <c r="AL79" s="112"/>
      <c r="AM79" s="40"/>
    </row>
    <row r="80" spans="1:39" ht="15.75">
      <c r="A80" s="29"/>
      <c r="B80" s="93" t="s">
        <v>28</v>
      </c>
      <c r="C80" s="106" t="s">
        <v>149</v>
      </c>
      <c r="D80" s="99" t="s">
        <v>343</v>
      </c>
      <c r="E80" s="94">
        <f>VLOOKUP($B80,'Свод. ст.'!$A:$R,2,0)</f>
        <v>0</v>
      </c>
      <c r="F80" s="94"/>
      <c r="G80" s="94"/>
      <c r="H80" s="94">
        <f>VLOOKUP($B80,'Свод. ст.'!$A:$R,3,0)</f>
        <v>0</v>
      </c>
      <c r="I80" s="94"/>
      <c r="J80" s="94"/>
      <c r="K80" s="94">
        <f>VLOOKUP($B80,'Свод. ст.'!$A:$R,4,0)</f>
        <v>0</v>
      </c>
      <c r="L80" s="94"/>
      <c r="M80" s="94"/>
      <c r="N80" s="188">
        <f>VLOOKUP($B80,'Свод. ст.'!$A:$R,5,0)</f>
        <v>0</v>
      </c>
      <c r="O80" s="94"/>
      <c r="P80" s="94"/>
      <c r="Q80" s="94">
        <f>VLOOKUP($B80,'Свод. ст.'!$A:$R,6,0)</f>
        <v>0</v>
      </c>
      <c r="R80" s="94"/>
      <c r="S80" s="94"/>
      <c r="T80" s="94">
        <f>VLOOKUP($B80,'Свод. ст.'!$A:$R,7,0)</f>
        <v>0</v>
      </c>
      <c r="U80" s="94"/>
      <c r="V80" s="94"/>
      <c r="W80" s="94">
        <f>VLOOKUP($B80,'Свод. ст.'!$A:$R,8,0)</f>
        <v>0</v>
      </c>
      <c r="X80" s="94"/>
      <c r="Y80" s="94"/>
      <c r="Z80" s="188">
        <f>VLOOKUP($B80,'Свод. ст.'!$A:$R,9,0)</f>
        <v>0</v>
      </c>
      <c r="AA80" s="94"/>
      <c r="AB80" s="94"/>
      <c r="AC80" s="94">
        <f>VLOOKUP($B80,'Свод. ст.'!$A:$R,10,0)</f>
        <v>0</v>
      </c>
      <c r="AD80" s="94">
        <f>VLOOKUP($B80,'Свод. ст.'!$A:$R,11,0)</f>
        <v>0</v>
      </c>
      <c r="AE80" s="94">
        <f>VLOOKUP($B80,'Свод. ст.'!$A:$R,12,0)</f>
        <v>0</v>
      </c>
      <c r="AF80" s="188">
        <f>VLOOKUP($B80,'Свод. ст.'!$A:$R,13,0)</f>
        <v>0</v>
      </c>
      <c r="AG80" s="94">
        <f>VLOOKUP($B80,'Свод. ст.'!$A:$R,14,0)</f>
        <v>0</v>
      </c>
      <c r="AH80" s="94">
        <f>VLOOKUP($B80,'Свод. ст.'!$A:$R,15,0)</f>
        <v>0</v>
      </c>
      <c r="AI80" s="94">
        <f>VLOOKUP($B80,'Свод. ст.'!$A:$R,16,0)</f>
        <v>0</v>
      </c>
      <c r="AJ80" s="188">
        <f>VLOOKUP($B80,'Свод. ст.'!$A:$R,17,0)</f>
        <v>0</v>
      </c>
      <c r="AK80" s="112"/>
      <c r="AL80" s="112"/>
      <c r="AM80" s="40"/>
    </row>
    <row r="81" spans="1:39" ht="15.75">
      <c r="A81" s="29"/>
      <c r="B81" s="107" t="s">
        <v>19</v>
      </c>
      <c r="C81" s="107" t="s">
        <v>158</v>
      </c>
      <c r="D81" s="99" t="s">
        <v>343</v>
      </c>
      <c r="E81" s="94">
        <f>VLOOKUP($B81,'Свод. ст.'!$A:$R,2,0)</f>
        <v>0</v>
      </c>
      <c r="F81" s="94"/>
      <c r="G81" s="94"/>
      <c r="H81" s="94">
        <f>VLOOKUP($B81,'Свод. ст.'!$A:$R,3,0)</f>
        <v>0</v>
      </c>
      <c r="I81" s="94"/>
      <c r="J81" s="94"/>
      <c r="K81" s="94">
        <f>VLOOKUP($B81,'Свод. ст.'!$A:$R,4,0)</f>
        <v>0</v>
      </c>
      <c r="L81" s="94"/>
      <c r="M81" s="94"/>
      <c r="N81" s="188">
        <f>VLOOKUP($B81,'Свод. ст.'!$A:$R,5,0)</f>
        <v>0</v>
      </c>
      <c r="O81" s="94"/>
      <c r="P81" s="94"/>
      <c r="Q81" s="94">
        <f>VLOOKUP($B81,'Свод. ст.'!$A:$R,6,0)</f>
        <v>0</v>
      </c>
      <c r="R81" s="94"/>
      <c r="S81" s="94"/>
      <c r="T81" s="94">
        <f>VLOOKUP($B81,'Свод. ст.'!$A:$R,7,0)</f>
        <v>0</v>
      </c>
      <c r="U81" s="94"/>
      <c r="V81" s="94"/>
      <c r="W81" s="94">
        <f>VLOOKUP($B81,'Свод. ст.'!$A:$R,8,0)</f>
        <v>0</v>
      </c>
      <c r="X81" s="94"/>
      <c r="Y81" s="94"/>
      <c r="Z81" s="188">
        <f>VLOOKUP($B81,'Свод. ст.'!$A:$R,9,0)</f>
        <v>0</v>
      </c>
      <c r="AA81" s="94"/>
      <c r="AB81" s="94"/>
      <c r="AC81" s="94">
        <f>VLOOKUP($B81,'Свод. ст.'!$A:$R,10,0)</f>
        <v>0</v>
      </c>
      <c r="AD81" s="94">
        <f>VLOOKUP($B81,'Свод. ст.'!$A:$R,11,0)</f>
        <v>0</v>
      </c>
      <c r="AE81" s="94">
        <f>VLOOKUP($B81,'Свод. ст.'!$A:$R,12,0)</f>
        <v>0</v>
      </c>
      <c r="AF81" s="188">
        <f>VLOOKUP($B81,'Свод. ст.'!$A:$R,13,0)</f>
        <v>0</v>
      </c>
      <c r="AG81" s="94">
        <f>VLOOKUP($B81,'Свод. ст.'!$A:$R,14,0)</f>
        <v>0</v>
      </c>
      <c r="AH81" s="94">
        <f>VLOOKUP($B81,'Свод. ст.'!$A:$R,15,0)</f>
        <v>0</v>
      </c>
      <c r="AI81" s="94">
        <f>VLOOKUP($B81,'Свод. ст.'!$A:$R,16,0)</f>
        <v>0</v>
      </c>
      <c r="AJ81" s="188">
        <f>VLOOKUP($B81,'Свод. ст.'!$A:$R,17,0)</f>
        <v>0</v>
      </c>
      <c r="AK81" s="112"/>
      <c r="AL81" s="112"/>
      <c r="AM81" s="40"/>
    </row>
    <row r="82" spans="1:39" ht="31.5">
      <c r="A82" s="29"/>
      <c r="B82" s="109" t="s">
        <v>1140</v>
      </c>
      <c r="C82" s="114" t="s">
        <v>1142</v>
      </c>
      <c r="D82" s="115" t="s">
        <v>343</v>
      </c>
      <c r="E82" s="189">
        <f>VLOOKUP($B82,'Свод. ст.'!$A:$R,2,0)</f>
        <v>0</v>
      </c>
      <c r="F82" s="189"/>
      <c r="G82" s="189"/>
      <c r="H82" s="189">
        <f>VLOOKUP($B82,'Свод. ст.'!$A:$R,3,0)</f>
        <v>0</v>
      </c>
      <c r="I82" s="189"/>
      <c r="J82" s="189"/>
      <c r="K82" s="189">
        <f>VLOOKUP($B82,'Свод. ст.'!$A:$R,4,0)</f>
        <v>0</v>
      </c>
      <c r="L82" s="189"/>
      <c r="M82" s="189"/>
      <c r="N82" s="189">
        <f>VLOOKUP($B82,'Свод. ст.'!$A:$R,5,0)</f>
        <v>0</v>
      </c>
      <c r="O82" s="189"/>
      <c r="P82" s="189"/>
      <c r="Q82" s="189">
        <f>VLOOKUP($B82,'Свод. ст.'!$A:$R,6,0)</f>
        <v>0</v>
      </c>
      <c r="R82" s="189"/>
      <c r="S82" s="189"/>
      <c r="T82" s="189">
        <f>VLOOKUP($B82,'Свод. ст.'!$A:$R,7,0)</f>
        <v>0</v>
      </c>
      <c r="U82" s="189"/>
      <c r="V82" s="189"/>
      <c r="W82" s="189">
        <f>VLOOKUP($B82,'Свод. ст.'!$A:$R,8,0)</f>
        <v>0</v>
      </c>
      <c r="X82" s="189"/>
      <c r="Y82" s="189"/>
      <c r="Z82" s="189">
        <f>VLOOKUP($B82,'Свод. ст.'!$A:$R,9,0)</f>
        <v>0</v>
      </c>
      <c r="AA82" s="189"/>
      <c r="AB82" s="189"/>
      <c r="AC82" s="189">
        <f>VLOOKUP($B82,'Свод. ст.'!$A:$R,10,0)</f>
        <v>0</v>
      </c>
      <c r="AD82" s="189">
        <f>VLOOKUP($B82,'Свод. ст.'!$A:$R,11,0)</f>
        <v>0</v>
      </c>
      <c r="AE82" s="189">
        <f>VLOOKUP($B82,'Свод. ст.'!$A:$R,12,0)</f>
        <v>0</v>
      </c>
      <c r="AF82" s="189">
        <f>VLOOKUP($B82,'Свод. ст.'!$A:$R,13,0)</f>
        <v>0</v>
      </c>
      <c r="AG82" s="189">
        <f>VLOOKUP($B82,'Свод. ст.'!$A:$R,14,0)</f>
        <v>0</v>
      </c>
      <c r="AH82" s="189">
        <f>VLOOKUP($B82,'Свод. ст.'!$A:$R,15,0)</f>
        <v>0</v>
      </c>
      <c r="AI82" s="189">
        <f>VLOOKUP($B82,'Свод. ст.'!$A:$R,16,0)</f>
        <v>0</v>
      </c>
      <c r="AJ82" s="189">
        <f>VLOOKUP($B82,'Свод. ст.'!$A:$R,17,0)</f>
        <v>0</v>
      </c>
      <c r="AK82" s="112"/>
      <c r="AL82" s="112"/>
      <c r="AM82" s="40"/>
    </row>
    <row r="83" spans="1:39" ht="15.75">
      <c r="A83" s="29"/>
      <c r="B83" s="109" t="s">
        <v>1141</v>
      </c>
      <c r="C83" s="114" t="s">
        <v>1143</v>
      </c>
      <c r="D83" s="115"/>
      <c r="E83" s="189">
        <f>VLOOKUP($B83,'Свод. ст.'!$A:$R,2,0)</f>
        <v>0</v>
      </c>
      <c r="F83" s="189"/>
      <c r="G83" s="189"/>
      <c r="H83" s="189">
        <f>VLOOKUP($B83,'Свод. ст.'!$A:$R,3,0)</f>
        <v>0</v>
      </c>
      <c r="I83" s="189"/>
      <c r="J83" s="189"/>
      <c r="K83" s="189">
        <f>VLOOKUP($B83,'Свод. ст.'!$A:$R,4,0)</f>
        <v>0</v>
      </c>
      <c r="L83" s="189"/>
      <c r="M83" s="189"/>
      <c r="N83" s="189">
        <f>VLOOKUP($B83,'Свод. ст.'!$A:$R,5,0)</f>
        <v>0</v>
      </c>
      <c r="O83" s="189"/>
      <c r="P83" s="189"/>
      <c r="Q83" s="189">
        <f>VLOOKUP($B83,'Свод. ст.'!$A:$R,6,0)</f>
        <v>0</v>
      </c>
      <c r="R83" s="189"/>
      <c r="S83" s="189"/>
      <c r="T83" s="189">
        <f>VLOOKUP($B83,'Свод. ст.'!$A:$R,7,0)</f>
        <v>0</v>
      </c>
      <c r="U83" s="189"/>
      <c r="V83" s="189"/>
      <c r="W83" s="189">
        <f>VLOOKUP($B83,'Свод. ст.'!$A:$R,8,0)</f>
        <v>0</v>
      </c>
      <c r="X83" s="189"/>
      <c r="Y83" s="189"/>
      <c r="Z83" s="189">
        <f>VLOOKUP($B83,'Свод. ст.'!$A:$R,9,0)</f>
        <v>0</v>
      </c>
      <c r="AA83" s="189"/>
      <c r="AB83" s="189"/>
      <c r="AC83" s="189">
        <f>VLOOKUP($B83,'Свод. ст.'!$A:$R,10,0)</f>
        <v>0</v>
      </c>
      <c r="AD83" s="189">
        <f>VLOOKUP($B83,'Свод. ст.'!$A:$R,11,0)</f>
        <v>0</v>
      </c>
      <c r="AE83" s="189">
        <f>VLOOKUP($B83,'Свод. ст.'!$A:$R,12,0)</f>
        <v>0</v>
      </c>
      <c r="AF83" s="189">
        <f>VLOOKUP($B83,'Свод. ст.'!$A:$R,13,0)</f>
        <v>0</v>
      </c>
      <c r="AG83" s="189">
        <f>VLOOKUP($B83,'Свод. ст.'!$A:$R,14,0)</f>
        <v>0</v>
      </c>
      <c r="AH83" s="189">
        <f>VLOOKUP($B83,'Свод. ст.'!$A:$R,15,0)</f>
        <v>0</v>
      </c>
      <c r="AI83" s="189">
        <f>VLOOKUP($B83,'Свод. ст.'!$A:$R,16,0)</f>
        <v>0</v>
      </c>
      <c r="AJ83" s="189">
        <f>VLOOKUP($B83,'Свод. ст.'!$A:$R,17,0)</f>
        <v>0</v>
      </c>
      <c r="AK83" s="112"/>
      <c r="AL83" s="112"/>
      <c r="AM83" s="40"/>
    </row>
    <row r="84" spans="1:39" ht="15.75">
      <c r="A84" s="29"/>
      <c r="B84" s="109" t="s">
        <v>94</v>
      </c>
      <c r="C84" s="114" t="s">
        <v>157</v>
      </c>
      <c r="D84" s="115" t="s">
        <v>343</v>
      </c>
      <c r="E84" s="189">
        <f>VLOOKUP($B84,'Свод. ст.'!$A:$R,2,0)</f>
        <v>0</v>
      </c>
      <c r="F84" s="189"/>
      <c r="G84" s="189"/>
      <c r="H84" s="189">
        <f>VLOOKUP($B84,'Свод. ст.'!$A:$R,3,0)</f>
        <v>0</v>
      </c>
      <c r="I84" s="189"/>
      <c r="J84" s="189"/>
      <c r="K84" s="189">
        <f>VLOOKUP($B84,'Свод. ст.'!$A:$R,4,0)</f>
        <v>0</v>
      </c>
      <c r="L84" s="189"/>
      <c r="M84" s="189"/>
      <c r="N84" s="189">
        <f>VLOOKUP($B84,'Свод. ст.'!$A:$R,5,0)</f>
        <v>0</v>
      </c>
      <c r="O84" s="189"/>
      <c r="P84" s="189"/>
      <c r="Q84" s="189">
        <f>VLOOKUP($B84,'Свод. ст.'!$A:$R,6,0)</f>
        <v>0</v>
      </c>
      <c r="R84" s="189"/>
      <c r="S84" s="189"/>
      <c r="T84" s="189">
        <f>VLOOKUP($B84,'Свод. ст.'!$A:$R,7,0)</f>
        <v>0</v>
      </c>
      <c r="U84" s="189"/>
      <c r="V84" s="189"/>
      <c r="W84" s="189">
        <f>VLOOKUP($B84,'Свод. ст.'!$A:$R,8,0)</f>
        <v>0</v>
      </c>
      <c r="X84" s="189"/>
      <c r="Y84" s="189"/>
      <c r="Z84" s="189">
        <f>VLOOKUP($B84,'Свод. ст.'!$A:$R,9,0)</f>
        <v>0</v>
      </c>
      <c r="AA84" s="189"/>
      <c r="AB84" s="189"/>
      <c r="AC84" s="189">
        <f>VLOOKUP($B84,'Свод. ст.'!$A:$R,10,0)</f>
        <v>0</v>
      </c>
      <c r="AD84" s="189">
        <f>VLOOKUP($B84,'Свод. ст.'!$A:$R,11,0)</f>
        <v>0</v>
      </c>
      <c r="AE84" s="189">
        <f>VLOOKUP($B84,'Свод. ст.'!$A:$R,12,0)</f>
        <v>0</v>
      </c>
      <c r="AF84" s="189">
        <f>VLOOKUP($B84,'Свод. ст.'!$A:$R,13,0)</f>
        <v>0</v>
      </c>
      <c r="AG84" s="189">
        <f>VLOOKUP($B84,'Свод. ст.'!$A:$R,14,0)</f>
        <v>0</v>
      </c>
      <c r="AH84" s="189">
        <f>VLOOKUP($B84,'Свод. ст.'!$A:$R,15,0)</f>
        <v>0</v>
      </c>
      <c r="AI84" s="189">
        <f>VLOOKUP($B84,'Свод. ст.'!$A:$R,16,0)</f>
        <v>0</v>
      </c>
      <c r="AJ84" s="189">
        <f>VLOOKUP($B84,'Свод. ст.'!$A:$R,17,0)</f>
        <v>0</v>
      </c>
      <c r="AK84" s="112"/>
      <c r="AL84" s="112"/>
      <c r="AM84" s="40"/>
    </row>
    <row r="85" spans="1:39" ht="15.75">
      <c r="A85" s="29"/>
      <c r="B85" s="109" t="s">
        <v>48</v>
      </c>
      <c r="C85" s="114" t="s">
        <v>139</v>
      </c>
      <c r="D85" s="115" t="s">
        <v>343</v>
      </c>
      <c r="E85" s="189">
        <f>VLOOKUP($B85,'Свод. ст.'!$A:$R,2,0)</f>
        <v>0</v>
      </c>
      <c r="F85" s="189"/>
      <c r="G85" s="189"/>
      <c r="H85" s="189">
        <f>VLOOKUP($B85,'Свод. ст.'!$A:$R,3,0)</f>
        <v>0</v>
      </c>
      <c r="I85" s="189"/>
      <c r="J85" s="189"/>
      <c r="K85" s="189">
        <f>VLOOKUP($B85,'Свод. ст.'!$A:$R,4,0)</f>
        <v>0</v>
      </c>
      <c r="L85" s="189"/>
      <c r="M85" s="189"/>
      <c r="N85" s="189">
        <f>VLOOKUP($B85,'Свод. ст.'!$A:$R,5,0)</f>
        <v>0</v>
      </c>
      <c r="O85" s="189"/>
      <c r="P85" s="189"/>
      <c r="Q85" s="189">
        <f>VLOOKUP($B85,'Свод. ст.'!$A:$R,6,0)</f>
        <v>0</v>
      </c>
      <c r="R85" s="189"/>
      <c r="S85" s="189"/>
      <c r="T85" s="189">
        <f>VLOOKUP($B85,'Свод. ст.'!$A:$R,7,0)</f>
        <v>0</v>
      </c>
      <c r="U85" s="189"/>
      <c r="V85" s="189"/>
      <c r="W85" s="189">
        <f>VLOOKUP($B85,'Свод. ст.'!$A:$R,8,0)</f>
        <v>0</v>
      </c>
      <c r="X85" s="189"/>
      <c r="Y85" s="189"/>
      <c r="Z85" s="189">
        <f>VLOOKUP($B85,'Свод. ст.'!$A:$R,9,0)</f>
        <v>0</v>
      </c>
      <c r="AA85" s="189"/>
      <c r="AB85" s="189"/>
      <c r="AC85" s="189">
        <f>VLOOKUP($B85,'Свод. ст.'!$A:$R,10,0)</f>
        <v>0</v>
      </c>
      <c r="AD85" s="189">
        <f>VLOOKUP($B85,'Свод. ст.'!$A:$R,11,0)</f>
        <v>0</v>
      </c>
      <c r="AE85" s="189">
        <f>VLOOKUP($B85,'Свод. ст.'!$A:$R,12,0)</f>
        <v>0</v>
      </c>
      <c r="AF85" s="189">
        <f>VLOOKUP($B85,'Свод. ст.'!$A:$R,13,0)</f>
        <v>0</v>
      </c>
      <c r="AG85" s="189">
        <f>VLOOKUP($B85,'Свод. ст.'!$A:$R,14,0)</f>
        <v>0</v>
      </c>
      <c r="AH85" s="189">
        <f>VLOOKUP($B85,'Свод. ст.'!$A:$R,15,0)</f>
        <v>0</v>
      </c>
      <c r="AI85" s="189">
        <f>VLOOKUP($B85,'Свод. ст.'!$A:$R,16,0)</f>
        <v>0</v>
      </c>
      <c r="AJ85" s="189">
        <f>VLOOKUP($B85,'Свод. ст.'!$A:$R,17,0)</f>
        <v>0</v>
      </c>
      <c r="AK85" s="112"/>
      <c r="AL85" s="112"/>
      <c r="AM85" s="40"/>
    </row>
    <row r="86" spans="1:39" ht="15.75">
      <c r="A86" s="75"/>
      <c r="B86" s="93" t="s">
        <v>747</v>
      </c>
      <c r="C86" s="116" t="s">
        <v>774</v>
      </c>
      <c r="D86" s="99"/>
      <c r="E86" s="94"/>
      <c r="F86" s="89"/>
      <c r="G86" s="89"/>
      <c r="H86" s="89"/>
      <c r="I86" s="89"/>
      <c r="J86" s="89"/>
      <c r="K86" s="94"/>
      <c r="L86" s="190"/>
      <c r="M86" s="190"/>
      <c r="N86" s="91"/>
      <c r="O86" s="190"/>
      <c r="P86" s="190"/>
      <c r="Q86" s="94"/>
      <c r="R86" s="94"/>
      <c r="S86" s="94"/>
      <c r="T86" s="94"/>
      <c r="U86" s="94"/>
      <c r="V86" s="94"/>
      <c r="W86" s="94"/>
      <c r="X86" s="190"/>
      <c r="Y86" s="190"/>
      <c r="Z86" s="91"/>
      <c r="AA86" s="190"/>
      <c r="AB86" s="190"/>
      <c r="AC86" s="94"/>
      <c r="AD86" s="94"/>
      <c r="AE86" s="94"/>
      <c r="AF86" s="91"/>
      <c r="AG86" s="94"/>
      <c r="AH86" s="94"/>
      <c r="AI86" s="94"/>
      <c r="AJ86" s="91"/>
      <c r="AK86" s="117"/>
      <c r="AL86" s="117"/>
      <c r="AM86" s="40"/>
    </row>
    <row r="87" spans="1:39" ht="15.75">
      <c r="A87" s="75"/>
      <c r="B87" s="93" t="s">
        <v>748</v>
      </c>
      <c r="C87" s="116" t="s">
        <v>775</v>
      </c>
      <c r="D87" s="99"/>
      <c r="E87" s="94"/>
      <c r="F87" s="89"/>
      <c r="G87" s="89"/>
      <c r="H87" s="89"/>
      <c r="I87" s="89"/>
      <c r="J87" s="89"/>
      <c r="K87" s="94"/>
      <c r="L87" s="190"/>
      <c r="M87" s="190"/>
      <c r="N87" s="91"/>
      <c r="O87" s="190"/>
      <c r="P87" s="190"/>
      <c r="Q87" s="89"/>
      <c r="R87" s="190"/>
      <c r="S87" s="190"/>
      <c r="T87" s="89"/>
      <c r="U87" s="190"/>
      <c r="V87" s="190"/>
      <c r="W87" s="89"/>
      <c r="X87" s="190"/>
      <c r="Y87" s="190"/>
      <c r="Z87" s="91"/>
      <c r="AA87" s="190"/>
      <c r="AB87" s="190"/>
      <c r="AC87" s="89"/>
      <c r="AD87" s="89"/>
      <c r="AE87" s="89"/>
      <c r="AF87" s="91"/>
      <c r="AG87" s="89"/>
      <c r="AH87" s="89"/>
      <c r="AI87" s="89"/>
      <c r="AJ87" s="91"/>
      <c r="AK87" s="117"/>
      <c r="AL87" s="117"/>
      <c r="AM87" s="40"/>
    </row>
    <row r="88" spans="1:39" ht="15.75">
      <c r="A88" s="75"/>
      <c r="B88" s="93" t="s">
        <v>759</v>
      </c>
      <c r="C88" s="116" t="s">
        <v>776</v>
      </c>
      <c r="D88" s="99"/>
      <c r="E88" s="94"/>
      <c r="F88" s="89"/>
      <c r="G88" s="89"/>
      <c r="H88" s="89"/>
      <c r="I88" s="89"/>
      <c r="J88" s="89"/>
      <c r="K88" s="94"/>
      <c r="L88" s="190"/>
      <c r="M88" s="190"/>
      <c r="N88" s="91"/>
      <c r="O88" s="190"/>
      <c r="P88" s="190"/>
      <c r="Q88" s="89"/>
      <c r="R88" s="190"/>
      <c r="S88" s="190"/>
      <c r="T88" s="89"/>
      <c r="U88" s="190"/>
      <c r="V88" s="190"/>
      <c r="W88" s="89"/>
      <c r="X88" s="190"/>
      <c r="Y88" s="190"/>
      <c r="Z88" s="91"/>
      <c r="AA88" s="190"/>
      <c r="AB88" s="190"/>
      <c r="AC88" s="89"/>
      <c r="AD88" s="89"/>
      <c r="AE88" s="89"/>
      <c r="AF88" s="91"/>
      <c r="AG88" s="89"/>
      <c r="AH88" s="89"/>
      <c r="AI88" s="89"/>
      <c r="AJ88" s="91"/>
      <c r="AK88" s="117"/>
      <c r="AL88" s="117"/>
      <c r="AM88" s="40"/>
    </row>
    <row r="89" spans="1:39" s="4" customFormat="1" ht="31.5">
      <c r="A89" s="14"/>
      <c r="B89" s="92" t="s">
        <v>758</v>
      </c>
      <c r="C89" s="92" t="s">
        <v>614</v>
      </c>
      <c r="D89" s="118"/>
      <c r="E89" s="191" t="e">
        <f t="shared" ref="E89:K89" si="3">E19+E23-E33+E86+E87-E88</f>
        <v>#N/A</v>
      </c>
      <c r="F89" s="191">
        <f t="shared" si="3"/>
        <v>0</v>
      </c>
      <c r="G89" s="191">
        <f t="shared" si="3"/>
        <v>0</v>
      </c>
      <c r="H89" s="191" t="e">
        <f t="shared" si="3"/>
        <v>#N/A</v>
      </c>
      <c r="I89" s="191">
        <f t="shared" si="3"/>
        <v>0</v>
      </c>
      <c r="J89" s="191">
        <f t="shared" si="3"/>
        <v>0</v>
      </c>
      <c r="K89" s="191" t="e">
        <f t="shared" si="3"/>
        <v>#N/A</v>
      </c>
      <c r="L89" s="191"/>
      <c r="M89" s="191"/>
      <c r="N89" s="191"/>
      <c r="O89" s="191"/>
      <c r="P89" s="191"/>
      <c r="Q89" s="191" t="e">
        <f t="shared" ref="Q89:W89" si="4">Q19+Q23-Q33+Q86+Q87-Q88</f>
        <v>#N/A</v>
      </c>
      <c r="R89" s="191">
        <f t="shared" si="4"/>
        <v>0</v>
      </c>
      <c r="S89" s="191">
        <f t="shared" si="4"/>
        <v>0</v>
      </c>
      <c r="T89" s="191" t="e">
        <f t="shared" si="4"/>
        <v>#N/A</v>
      </c>
      <c r="U89" s="191">
        <f t="shared" si="4"/>
        <v>0</v>
      </c>
      <c r="V89" s="191">
        <f t="shared" si="4"/>
        <v>0</v>
      </c>
      <c r="W89" s="191" t="e">
        <f t="shared" si="4"/>
        <v>#N/A</v>
      </c>
      <c r="X89" s="191"/>
      <c r="Y89" s="191"/>
      <c r="Z89" s="191"/>
      <c r="AA89" s="191"/>
      <c r="AB89" s="191"/>
      <c r="AC89" s="191" t="e">
        <f>AC19+AC23-AC33+AC86+AC87-AC88</f>
        <v>#N/A</v>
      </c>
      <c r="AD89" s="191" t="e">
        <f>AD19+AD23-AD33+AD86+AD87-AD88</f>
        <v>#N/A</v>
      </c>
      <c r="AE89" s="191" t="e">
        <f>AE19+AE23-AE33+AE86+AE87-AE88</f>
        <v>#N/A</v>
      </c>
      <c r="AF89" s="191"/>
      <c r="AG89" s="191" t="e">
        <f>AG19+AG23-AG33+AG86+AG87-AG88</f>
        <v>#N/A</v>
      </c>
      <c r="AH89" s="191" t="e">
        <f>AH19+AH23-AH33+AH86+AH87-AH88</f>
        <v>#N/A</v>
      </c>
      <c r="AI89" s="191" t="e">
        <f>AI19+AI23-AI33+AI86+AI87-AI88</f>
        <v>#N/A</v>
      </c>
      <c r="AJ89" s="191"/>
      <c r="AK89" s="119"/>
      <c r="AL89" s="119"/>
      <c r="AM89" s="41"/>
    </row>
    <row r="90" spans="1:39" s="4" customFormat="1" ht="18.75">
      <c r="A90" s="14"/>
      <c r="B90" s="88" t="s">
        <v>331</v>
      </c>
      <c r="C90" s="88" t="s">
        <v>470</v>
      </c>
      <c r="D90" s="34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76"/>
      <c r="AL90" s="76"/>
      <c r="AM90" s="81"/>
    </row>
    <row r="91" spans="1:39" s="6" customFormat="1" ht="15.75">
      <c r="A91" s="14"/>
      <c r="B91" s="85" t="s">
        <v>589</v>
      </c>
      <c r="C91" s="85" t="s">
        <v>590</v>
      </c>
      <c r="D91" s="80"/>
      <c r="E91" s="208"/>
      <c r="F91" s="208"/>
      <c r="G91" s="208"/>
      <c r="H91" s="209"/>
      <c r="I91" s="208"/>
      <c r="J91" s="208"/>
      <c r="K91" s="208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7"/>
      <c r="Y91" s="187"/>
      <c r="Z91" s="186"/>
      <c r="AA91" s="187"/>
      <c r="AB91" s="187"/>
      <c r="AC91" s="186"/>
      <c r="AD91" s="186"/>
      <c r="AE91" s="186"/>
      <c r="AF91" s="186"/>
      <c r="AG91" s="186"/>
      <c r="AH91" s="186"/>
      <c r="AI91" s="186"/>
      <c r="AJ91" s="186"/>
    </row>
    <row r="92" spans="1:39" s="6" customFormat="1" ht="15.75">
      <c r="A92" s="14"/>
      <c r="B92" s="85" t="s">
        <v>876</v>
      </c>
      <c r="C92" s="85" t="s">
        <v>591</v>
      </c>
      <c r="D92" s="80"/>
      <c r="E92" s="208"/>
      <c r="F92" s="208"/>
      <c r="G92" s="208"/>
      <c r="H92" s="209"/>
      <c r="I92" s="208"/>
      <c r="J92" s="208"/>
      <c r="K92" s="208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7"/>
      <c r="Y92" s="187"/>
      <c r="Z92" s="186"/>
      <c r="AA92" s="187"/>
      <c r="AB92" s="187"/>
      <c r="AC92" s="186"/>
      <c r="AD92" s="186"/>
      <c r="AE92" s="186"/>
      <c r="AF92" s="186"/>
      <c r="AG92" s="186"/>
      <c r="AH92" s="186"/>
      <c r="AI92" s="186"/>
      <c r="AJ92" s="186"/>
    </row>
    <row r="93" spans="1:39" s="6" customFormat="1" ht="18.75">
      <c r="A93" s="14"/>
      <c r="B93" s="78"/>
      <c r="C93" s="78"/>
      <c r="D93" s="17"/>
      <c r="E93" s="47"/>
      <c r="F93" s="11"/>
      <c r="G93" s="11"/>
      <c r="H93" s="17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Z93" s="11"/>
      <c r="AC93" s="11"/>
      <c r="AD93" s="11"/>
      <c r="AE93" s="11"/>
      <c r="AF93" s="11"/>
      <c r="AG93" s="11"/>
      <c r="AH93" s="11"/>
      <c r="AI93" s="11"/>
      <c r="AJ93" s="11"/>
    </row>
    <row r="94" spans="1:39" s="6" customFormat="1" ht="18.75">
      <c r="A94" s="14"/>
      <c r="B94" s="78"/>
      <c r="C94" s="78"/>
      <c r="D94" s="17"/>
      <c r="E94" s="47"/>
      <c r="F94" s="11"/>
      <c r="G94" s="11"/>
      <c r="H94" s="17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Z94" s="11"/>
      <c r="AC94" s="11"/>
      <c r="AD94" s="11"/>
      <c r="AE94" s="11"/>
      <c r="AF94" s="11"/>
      <c r="AG94" s="11"/>
      <c r="AH94" s="11"/>
      <c r="AI94" s="11"/>
      <c r="AJ94" s="11"/>
    </row>
    <row r="95" spans="1:39" s="6" customFormat="1" ht="21">
      <c r="A95" s="14"/>
      <c r="B95" s="78"/>
      <c r="C95" s="78"/>
      <c r="D95" s="17"/>
      <c r="E95" s="171"/>
      <c r="F95" s="11"/>
      <c r="G95" s="11"/>
      <c r="H95" s="17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Z95" s="11"/>
      <c r="AC95" s="11"/>
      <c r="AD95" s="11"/>
      <c r="AE95" s="11"/>
      <c r="AF95" s="11"/>
      <c r="AG95" s="11"/>
      <c r="AH95" s="11"/>
      <c r="AI95" s="11"/>
      <c r="AJ95" s="11"/>
    </row>
    <row r="96" spans="1:39" s="6" customFormat="1">
      <c r="A96" s="14"/>
      <c r="B96" s="160"/>
      <c r="C96" s="160"/>
      <c r="D96" s="17"/>
      <c r="E96" s="47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Z96" s="11"/>
      <c r="AC96" s="11"/>
      <c r="AD96" s="11"/>
      <c r="AE96" s="11"/>
      <c r="AF96" s="11"/>
      <c r="AG96" s="11"/>
      <c r="AH96" s="11"/>
      <c r="AI96" s="11"/>
      <c r="AJ96" s="11"/>
    </row>
    <row r="97" spans="1:36" s="6" customFormat="1" ht="21">
      <c r="A97" s="14"/>
      <c r="B97" s="77"/>
      <c r="C97" s="77"/>
      <c r="D97" s="17"/>
      <c r="E97" s="49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36"/>
      <c r="Z97" s="49"/>
      <c r="AC97" s="11"/>
      <c r="AD97" s="11"/>
      <c r="AE97" s="11"/>
      <c r="AF97" s="11"/>
      <c r="AH97" s="11"/>
      <c r="AI97" s="11"/>
      <c r="AJ97" s="11"/>
    </row>
    <row r="98" spans="1:36" s="6" customFormat="1" ht="21">
      <c r="A98" s="14"/>
      <c r="B98" s="78"/>
      <c r="C98" s="78"/>
      <c r="D98" s="17"/>
      <c r="E98" s="47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36"/>
      <c r="Z98" s="11"/>
      <c r="AC98" s="11"/>
      <c r="AD98" s="11"/>
      <c r="AE98" s="11"/>
      <c r="AF98" s="11"/>
      <c r="AH98" s="11"/>
      <c r="AI98" s="11"/>
      <c r="AJ98" s="11"/>
    </row>
    <row r="99" spans="1:36" s="6" customFormat="1" ht="21">
      <c r="A99" s="14"/>
      <c r="B99" s="78"/>
      <c r="C99" s="78"/>
      <c r="D99" s="17"/>
      <c r="E99" s="4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36"/>
      <c r="Z99" s="11"/>
      <c r="AC99" s="11"/>
      <c r="AD99" s="11"/>
      <c r="AE99" s="11"/>
      <c r="AF99" s="11"/>
      <c r="AH99" s="11"/>
      <c r="AI99" s="11"/>
      <c r="AJ99" s="11"/>
    </row>
    <row r="100" spans="1:36" s="6" customFormat="1" ht="21">
      <c r="A100" s="14"/>
      <c r="B100" s="14"/>
      <c r="C100" s="35"/>
      <c r="D100" s="17"/>
      <c r="E100" s="47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36"/>
      <c r="Z100" s="11"/>
      <c r="AC100" s="11"/>
      <c r="AD100" s="11"/>
      <c r="AE100" s="11"/>
      <c r="AF100" s="11"/>
      <c r="AH100" s="11"/>
      <c r="AI100" s="11"/>
      <c r="AJ100" s="11"/>
    </row>
    <row r="101" spans="1:36" s="6" customFormat="1" ht="21">
      <c r="A101" s="14"/>
      <c r="B101" s="14"/>
      <c r="C101" s="35"/>
      <c r="D101" s="17"/>
      <c r="E101" s="49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36"/>
      <c r="Z101" s="49"/>
      <c r="AC101" s="11"/>
      <c r="AD101" s="11"/>
      <c r="AE101" s="11"/>
      <c r="AF101" s="11"/>
      <c r="AH101" s="11"/>
      <c r="AI101" s="11"/>
      <c r="AJ101" s="11"/>
    </row>
    <row r="102" spans="1:36" s="6" customFormat="1" ht="21">
      <c r="A102" s="14"/>
      <c r="B102" s="14"/>
      <c r="C102" s="35"/>
      <c r="D102" s="17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36"/>
      <c r="Z102" s="11"/>
      <c r="AC102" s="11"/>
      <c r="AD102" s="11"/>
      <c r="AE102" s="11"/>
      <c r="AF102" s="11"/>
      <c r="AG102" s="11"/>
      <c r="AH102" s="11"/>
      <c r="AI102" s="11"/>
      <c r="AJ102" s="11"/>
    </row>
    <row r="103" spans="1:36" s="6" customFormat="1" ht="21">
      <c r="A103" s="14"/>
      <c r="B103" s="14"/>
      <c r="C103" s="35"/>
      <c r="D103" s="17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36"/>
      <c r="Z103" s="11"/>
      <c r="AC103" s="11"/>
      <c r="AD103" s="11"/>
      <c r="AE103" s="11"/>
      <c r="AF103" s="11"/>
      <c r="AG103" s="11"/>
      <c r="AH103" s="11"/>
      <c r="AI103" s="11"/>
      <c r="AJ103" s="11"/>
    </row>
  </sheetData>
  <sheetCalcPr fullCalcOnLoad="1"/>
  <sheetProtection selectLockedCells="1" selectUnlockedCells="1"/>
  <mergeCells count="12">
    <mergeCell ref="H13:J13"/>
    <mergeCell ref="K13:M13"/>
    <mergeCell ref="AJ13:AL13"/>
    <mergeCell ref="W13:Y13"/>
    <mergeCell ref="Z13:AB13"/>
    <mergeCell ref="Q13:S13"/>
    <mergeCell ref="T13:V13"/>
    <mergeCell ref="B13:B14"/>
    <mergeCell ref="C13:C14"/>
    <mergeCell ref="D13:D14"/>
    <mergeCell ref="E13:G13"/>
    <mergeCell ref="N13:P13"/>
  </mergeCells>
  <pageMargins left="0.31496062992125984" right="0.31496062992125984" top="0.55118110236220474" bottom="0.35433070866141736" header="0.31496062992125984" footer="0.31496062992125984"/>
  <pageSetup paperSize="8"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AQ623"/>
  <sheetViews>
    <sheetView view="pageBreakPreview" topLeftCell="S1" zoomScaleNormal="100" zoomScaleSheetLayoutView="100" workbookViewId="0">
      <pane ySplit="1" topLeftCell="A475" activePane="bottomLeft" state="frozen"/>
      <selection pane="bottomLeft" activeCell="AC545" sqref="AC545"/>
    </sheetView>
  </sheetViews>
  <sheetFormatPr defaultRowHeight="11.25" outlineLevelCol="1"/>
  <cols>
    <col min="1" max="1" width="12" style="316" hidden="1" customWidth="1" outlineLevel="1"/>
    <col min="2" max="2" width="11.7109375" style="317" hidden="1" customWidth="1" outlineLevel="1"/>
    <col min="3" max="3" width="6.42578125" style="315" customWidth="1" collapsed="1"/>
    <col min="4" max="4" width="7" style="315" customWidth="1"/>
    <col min="5" max="5" width="9.85546875" style="315" hidden="1" customWidth="1" outlineLevel="1"/>
    <col min="6" max="6" width="15.7109375" style="315" customWidth="1" collapsed="1"/>
    <col min="7" max="7" width="24.7109375" style="315" customWidth="1"/>
    <col min="8" max="8" width="21.28515625" style="404" hidden="1" customWidth="1" outlineLevel="1"/>
    <col min="9" max="9" width="20.85546875" style="315" customWidth="1" collapsed="1"/>
    <col min="10" max="10" width="20.28515625" style="313" hidden="1" customWidth="1" outlineLevel="1"/>
    <col min="11" max="11" width="16.5703125" style="313" customWidth="1" collapsed="1"/>
    <col min="12" max="12" width="16.85546875" style="313" hidden="1" customWidth="1" outlineLevel="1"/>
    <col min="13" max="13" width="21.140625" style="405" customWidth="1" collapsed="1"/>
    <col min="14" max="14" width="13.28515625" style="384" customWidth="1"/>
    <col min="15" max="15" width="12.85546875" style="384" customWidth="1"/>
    <col min="16" max="16" width="15.5703125" style="384" customWidth="1"/>
    <col min="17" max="17" width="14.5703125" style="384" customWidth="1" outlineLevel="1"/>
    <col min="18" max="18" width="15.28515625" style="384" customWidth="1" outlineLevel="1"/>
    <col min="19" max="19" width="14.5703125" style="384" customWidth="1" outlineLevel="1"/>
    <col min="20" max="20" width="17.5703125" style="384" customWidth="1" outlineLevel="1"/>
    <col min="21" max="21" width="14.85546875" style="384" customWidth="1" outlineLevel="1"/>
    <col min="22" max="22" width="16.5703125" style="384" customWidth="1" outlineLevel="1"/>
    <col min="23" max="23" width="15.140625" style="384" customWidth="1" outlineLevel="1"/>
    <col min="24" max="24" width="17.42578125" style="384" customWidth="1" outlineLevel="1"/>
    <col min="25" max="25" width="16.5703125" style="384" customWidth="1" outlineLevel="1"/>
    <col min="26" max="26" width="15.140625" style="384" customWidth="1" outlineLevel="1"/>
    <col min="27" max="27" width="15.42578125" style="384" customWidth="1" outlineLevel="1"/>
    <col min="28" max="28" width="16.7109375" style="384" customWidth="1" outlineLevel="1"/>
    <col min="29" max="29" width="15.7109375" style="384" customWidth="1" outlineLevel="1"/>
    <col min="30" max="30" width="14.85546875" style="384" customWidth="1" outlineLevel="1"/>
    <col min="31" max="31" width="14.42578125" style="384" customWidth="1" outlineLevel="1"/>
    <col min="32" max="32" width="16.140625" style="313" customWidth="1" outlineLevel="1"/>
    <col min="33" max="33" width="15.5703125" style="315" customWidth="1" outlineLevel="1"/>
    <col min="34" max="34" width="14" style="365" bestFit="1" customWidth="1"/>
    <col min="35" max="16384" width="9.140625" style="315"/>
  </cols>
  <sheetData>
    <row r="1" spans="1:34" ht="45.75" customHeight="1">
      <c r="A1" s="306" t="s">
        <v>296</v>
      </c>
      <c r="B1" s="306" t="s">
        <v>298</v>
      </c>
      <c r="C1" s="307" t="s">
        <v>0</v>
      </c>
      <c r="D1" s="307" t="s">
        <v>1</v>
      </c>
      <c r="E1" s="308" t="s">
        <v>2</v>
      </c>
      <c r="F1" s="308" t="s">
        <v>1201</v>
      </c>
      <c r="G1" s="307" t="s">
        <v>95</v>
      </c>
      <c r="H1" s="309" t="s">
        <v>618</v>
      </c>
      <c r="I1" s="307" t="s">
        <v>3</v>
      </c>
      <c r="J1" s="309" t="s">
        <v>619</v>
      </c>
      <c r="K1" s="308" t="s">
        <v>4</v>
      </c>
      <c r="L1" s="309" t="s">
        <v>620</v>
      </c>
      <c r="M1" s="309" t="s">
        <v>295</v>
      </c>
      <c r="N1" s="310" t="s">
        <v>5</v>
      </c>
      <c r="O1" s="311" t="s">
        <v>6</v>
      </c>
      <c r="P1" s="310" t="s">
        <v>1162</v>
      </c>
      <c r="Q1" s="310" t="s">
        <v>261</v>
      </c>
      <c r="R1" s="310" t="s">
        <v>262</v>
      </c>
      <c r="S1" s="310" t="s">
        <v>263</v>
      </c>
      <c r="T1" s="310" t="s">
        <v>800</v>
      </c>
      <c r="U1" s="310" t="s">
        <v>264</v>
      </c>
      <c r="V1" s="310" t="s">
        <v>265</v>
      </c>
      <c r="W1" s="310" t="s">
        <v>266</v>
      </c>
      <c r="X1" s="310" t="s">
        <v>801</v>
      </c>
      <c r="Y1" s="310" t="s">
        <v>267</v>
      </c>
      <c r="Z1" s="310" t="s">
        <v>268</v>
      </c>
      <c r="AA1" s="310" t="s">
        <v>243</v>
      </c>
      <c r="AB1" s="310" t="s">
        <v>802</v>
      </c>
      <c r="AC1" s="310" t="s">
        <v>244</v>
      </c>
      <c r="AD1" s="312" t="s">
        <v>245</v>
      </c>
      <c r="AE1" s="310" t="s">
        <v>246</v>
      </c>
      <c r="AG1" s="313"/>
      <c r="AH1" s="314"/>
    </row>
    <row r="2" spans="1:34" hidden="1">
      <c r="A2" s="316" t="str">
        <f t="shared" ref="A2:A54" si="0">G2&amp;I2</f>
        <v>Цена ставки"6 из 40"</v>
      </c>
      <c r="B2" s="317" t="str">
        <f t="shared" ref="B2:B54" si="1">G2&amp;I2&amp;K2</f>
        <v>Цена ставки"6 из 40"</v>
      </c>
      <c r="C2" s="318">
        <v>2011</v>
      </c>
      <c r="D2" s="318" t="s">
        <v>956</v>
      </c>
      <c r="E2" s="319"/>
      <c r="F2" s="319" t="s">
        <v>615</v>
      </c>
      <c r="G2" s="308" t="s">
        <v>617</v>
      </c>
      <c r="H2" s="308" t="str">
        <f>VLOOKUP($B2,Справочник!$A:$I,7,0)</f>
        <v>Bet price</v>
      </c>
      <c r="I2" s="318" t="s">
        <v>86</v>
      </c>
      <c r="J2" s="319" t="str">
        <f>VLOOKUP($B2,Справочник!$A:$I,8,0)</f>
        <v>"6 out of 40"</v>
      </c>
      <c r="K2" s="308"/>
      <c r="L2" s="319">
        <f>VLOOKUP($B2,Справочник!$A:$I,9,0)</f>
        <v>0</v>
      </c>
      <c r="M2" s="309"/>
      <c r="N2" s="320" t="e">
        <f t="shared" ref="N2:N102" si="2">P2/O2</f>
        <v>#DIV/0!</v>
      </c>
      <c r="O2" s="320"/>
      <c r="P2" s="320">
        <f t="shared" ref="P2:P65" si="3">AB2+AC2+AD2+AE2</f>
        <v>0</v>
      </c>
      <c r="Q2" s="320"/>
      <c r="R2" s="320"/>
      <c r="S2" s="320"/>
      <c r="T2" s="320">
        <f>Q2+R2+S2</f>
        <v>0</v>
      </c>
      <c r="U2" s="320"/>
      <c r="V2" s="320"/>
      <c r="W2" s="320"/>
      <c r="X2" s="320">
        <f>T2+U2+V2+W2</f>
        <v>0</v>
      </c>
      <c r="Y2" s="320"/>
      <c r="Z2" s="320"/>
      <c r="AA2" s="320"/>
      <c r="AB2" s="320">
        <f>X2+Y2+Z2+AA2</f>
        <v>0</v>
      </c>
      <c r="AC2" s="320"/>
      <c r="AD2" s="323"/>
      <c r="AE2" s="320"/>
      <c r="AF2" s="322"/>
      <c r="AG2" s="313"/>
      <c r="AH2" s="313"/>
    </row>
    <row r="3" spans="1:34" hidden="1">
      <c r="A3" s="316" t="str">
        <f t="shared" si="0"/>
        <v>Цена ставки"Джокер"</v>
      </c>
      <c r="B3" s="317" t="str">
        <f t="shared" si="1"/>
        <v>Цена ставки"Джокер"</v>
      </c>
      <c r="C3" s="318">
        <v>2011</v>
      </c>
      <c r="D3" s="318" t="s">
        <v>956</v>
      </c>
      <c r="E3" s="319"/>
      <c r="F3" s="319" t="s">
        <v>615</v>
      </c>
      <c r="G3" s="308" t="s">
        <v>617</v>
      </c>
      <c r="H3" s="308" t="str">
        <f>VLOOKUP($B3,Справочник!$A:$I,7,0)</f>
        <v>Bet price</v>
      </c>
      <c r="I3" s="318" t="s">
        <v>601</v>
      </c>
      <c r="J3" s="319" t="str">
        <f>VLOOKUP($B3,Справочник!$A:$I,8,0)</f>
        <v>"Joker"</v>
      </c>
      <c r="K3" s="308"/>
      <c r="L3" s="319">
        <f>VLOOKUP($B3,Справочник!$A:$I,9,0)</f>
        <v>0</v>
      </c>
      <c r="M3" s="309"/>
      <c r="N3" s="320" t="e">
        <f t="shared" si="2"/>
        <v>#DIV/0!</v>
      </c>
      <c r="O3" s="320"/>
      <c r="P3" s="320">
        <f t="shared" si="3"/>
        <v>0</v>
      </c>
      <c r="Q3" s="320"/>
      <c r="R3" s="320"/>
      <c r="S3" s="320"/>
      <c r="T3" s="320">
        <f t="shared" ref="T3:T66" si="4">Q3+R3+S3</f>
        <v>0</v>
      </c>
      <c r="U3" s="320"/>
      <c r="V3" s="320"/>
      <c r="W3" s="320"/>
      <c r="X3" s="320">
        <f t="shared" ref="X3:X66" si="5">T3+U3+V3+W3</f>
        <v>0</v>
      </c>
      <c r="Y3" s="320"/>
      <c r="Z3" s="320"/>
      <c r="AA3" s="320"/>
      <c r="AB3" s="320">
        <f t="shared" ref="AB3:AB66" si="6">X3+Y3+Z3+AA3</f>
        <v>0</v>
      </c>
      <c r="AC3" s="320"/>
      <c r="AD3" s="323"/>
      <c r="AE3" s="320"/>
      <c r="AF3" s="322"/>
      <c r="AG3" s="313"/>
      <c r="AH3" s="313"/>
    </row>
    <row r="4" spans="1:34" hidden="1">
      <c r="A4" s="316" t="str">
        <f t="shared" si="0"/>
        <v>Количество ставок"6 из 40"</v>
      </c>
      <c r="B4" s="317" t="str">
        <f t="shared" si="1"/>
        <v>Количество ставок"6 из 40"</v>
      </c>
      <c r="C4" s="318">
        <v>2011</v>
      </c>
      <c r="D4" s="318" t="s">
        <v>956</v>
      </c>
      <c r="E4" s="319"/>
      <c r="F4" s="319" t="s">
        <v>615</v>
      </c>
      <c r="G4" s="308" t="s">
        <v>344</v>
      </c>
      <c r="H4" s="308" t="str">
        <f>VLOOKUP($B4,Справочник!$A:$I,7,0)</f>
        <v>Quantity of bets</v>
      </c>
      <c r="I4" s="318" t="s">
        <v>86</v>
      </c>
      <c r="J4" s="319" t="str">
        <f>VLOOKUP($B4,Справочник!$A:$I,8,0)</f>
        <v>"6 out of 40"</v>
      </c>
      <c r="K4" s="308"/>
      <c r="L4" s="319">
        <f>VLOOKUP($B4,Справочник!$A:$I,9,0)</f>
        <v>0</v>
      </c>
      <c r="M4" s="309"/>
      <c r="N4" s="320" t="e">
        <f t="shared" si="2"/>
        <v>#DIV/0!</v>
      </c>
      <c r="O4" s="320"/>
      <c r="P4" s="320">
        <f t="shared" si="3"/>
        <v>0</v>
      </c>
      <c r="Q4" s="320"/>
      <c r="R4" s="320"/>
      <c r="S4" s="320"/>
      <c r="T4" s="320">
        <f t="shared" si="4"/>
        <v>0</v>
      </c>
      <c r="U4" s="320"/>
      <c r="V4" s="320"/>
      <c r="W4" s="320"/>
      <c r="X4" s="320">
        <f t="shared" si="5"/>
        <v>0</v>
      </c>
      <c r="Y4" s="320"/>
      <c r="Z4" s="320"/>
      <c r="AA4" s="320"/>
      <c r="AB4" s="320">
        <f t="shared" si="6"/>
        <v>0</v>
      </c>
      <c r="AC4" s="320"/>
      <c r="AD4" s="323"/>
      <c r="AE4" s="320"/>
      <c r="AF4" s="322"/>
      <c r="AG4" s="313"/>
      <c r="AH4" s="313"/>
    </row>
    <row r="5" spans="1:34" hidden="1">
      <c r="A5" s="316" t="str">
        <f t="shared" si="0"/>
        <v>Количество ставок"Джокер"</v>
      </c>
      <c r="B5" s="317" t="str">
        <f t="shared" si="1"/>
        <v>Количество ставок"Джокер"</v>
      </c>
      <c r="C5" s="318">
        <v>2011</v>
      </c>
      <c r="D5" s="318" t="s">
        <v>956</v>
      </c>
      <c r="E5" s="319"/>
      <c r="F5" s="319" t="s">
        <v>615</v>
      </c>
      <c r="G5" s="308" t="s">
        <v>344</v>
      </c>
      <c r="H5" s="308" t="str">
        <f>VLOOKUP($B5,Справочник!$A:$I,7,0)</f>
        <v>Quantity of bets</v>
      </c>
      <c r="I5" s="318" t="s">
        <v>601</v>
      </c>
      <c r="J5" s="319" t="str">
        <f>VLOOKUP($B5,Справочник!$A:$I,8,0)</f>
        <v>"Joker"</v>
      </c>
      <c r="K5" s="308"/>
      <c r="L5" s="319">
        <f>VLOOKUP($B5,Справочник!$A:$I,9,0)</f>
        <v>0</v>
      </c>
      <c r="M5" s="309"/>
      <c r="N5" s="320" t="e">
        <f t="shared" si="2"/>
        <v>#DIV/0!</v>
      </c>
      <c r="O5" s="320"/>
      <c r="P5" s="320">
        <f t="shared" si="3"/>
        <v>0</v>
      </c>
      <c r="Q5" s="320"/>
      <c r="R5" s="320"/>
      <c r="S5" s="320"/>
      <c r="T5" s="320">
        <f t="shared" si="4"/>
        <v>0</v>
      </c>
      <c r="U5" s="320"/>
      <c r="V5" s="320"/>
      <c r="W5" s="320"/>
      <c r="X5" s="320">
        <f t="shared" si="5"/>
        <v>0</v>
      </c>
      <c r="Y5" s="320"/>
      <c r="Z5" s="320"/>
      <c r="AA5" s="320"/>
      <c r="AB5" s="320">
        <f t="shared" si="6"/>
        <v>0</v>
      </c>
      <c r="AC5" s="320"/>
      <c r="AD5" s="323"/>
      <c r="AE5" s="320"/>
      <c r="AF5" s="322"/>
      <c r="AG5" s="313"/>
      <c r="AH5" s="313"/>
    </row>
    <row r="6" spans="1:34" hidden="1">
      <c r="A6" s="316" t="str">
        <f t="shared" si="0"/>
        <v>Курс евро</v>
      </c>
      <c r="B6" s="317" t="str">
        <f t="shared" si="1"/>
        <v>Курс евро</v>
      </c>
      <c r="C6" s="318">
        <v>2011</v>
      </c>
      <c r="D6" s="318" t="s">
        <v>598</v>
      </c>
      <c r="E6" s="319"/>
      <c r="F6" s="319" t="s">
        <v>615</v>
      </c>
      <c r="G6" s="308" t="s">
        <v>894</v>
      </c>
      <c r="H6" s="308" t="str">
        <f>VLOOKUP($B6,Справочник!$A:$I,7,0)</f>
        <v>Euro exchange rate</v>
      </c>
      <c r="I6" s="318"/>
      <c r="J6" s="319">
        <f>VLOOKUP($B6,Справочник!$A:$I,8,0)</f>
        <v>0</v>
      </c>
      <c r="K6" s="308"/>
      <c r="L6" s="319">
        <f>VLOOKUP($B6,Справочник!$A:$I,9,0)</f>
        <v>0</v>
      </c>
      <c r="M6" s="309"/>
      <c r="N6" s="320" t="e">
        <f t="shared" si="2"/>
        <v>#DIV/0!</v>
      </c>
      <c r="O6" s="320"/>
      <c r="P6" s="320">
        <f t="shared" si="3"/>
        <v>0</v>
      </c>
      <c r="Q6" s="320"/>
      <c r="R6" s="320"/>
      <c r="S6" s="320"/>
      <c r="T6" s="320">
        <f t="shared" si="4"/>
        <v>0</v>
      </c>
      <c r="U6" s="320"/>
      <c r="V6" s="320"/>
      <c r="W6" s="320"/>
      <c r="X6" s="320">
        <f t="shared" si="5"/>
        <v>0</v>
      </c>
      <c r="Y6" s="320"/>
      <c r="Z6" s="320"/>
      <c r="AA6" s="320"/>
      <c r="AB6" s="320">
        <f t="shared" si="6"/>
        <v>0</v>
      </c>
      <c r="AC6" s="320"/>
      <c r="AD6" s="320"/>
      <c r="AE6" s="320"/>
      <c r="AF6" s="322"/>
      <c r="AG6" s="313"/>
      <c r="AH6" s="313"/>
    </row>
    <row r="7" spans="1:34" ht="22.5" hidden="1">
      <c r="A7" s="316" t="str">
        <f t="shared" si="0"/>
        <v>Выручка от реализации лотереи"Счастливые сердца"</v>
      </c>
      <c r="B7" s="317" t="str">
        <f t="shared" si="1"/>
        <v>Выручка от реализации лотереи"Счастливые сердца"</v>
      </c>
      <c r="C7" s="318">
        <v>2011</v>
      </c>
      <c r="D7" s="318" t="s">
        <v>956</v>
      </c>
      <c r="E7" s="319" t="s">
        <v>54</v>
      </c>
      <c r="F7" s="319" t="s">
        <v>1188</v>
      </c>
      <c r="G7" s="308" t="s">
        <v>380</v>
      </c>
      <c r="H7" s="308" t="str">
        <f>VLOOKUP($B7,Справочник!$A:$I,7,0)</f>
        <v>Game turn-over</v>
      </c>
      <c r="I7" s="318" t="s">
        <v>85</v>
      </c>
      <c r="J7" s="319" t="str">
        <f>VLOOKUP($B7,Справочник!$A:$I,8,0)</f>
        <v>"Happy hearts"</v>
      </c>
      <c r="K7" s="319"/>
      <c r="L7" s="319">
        <f>VLOOKUP($B7,Справочник!$A:$I,9,0)</f>
        <v>0</v>
      </c>
      <c r="M7" s="324"/>
      <c r="N7" s="320" t="e">
        <f t="shared" si="2"/>
        <v>#DIV/0!</v>
      </c>
      <c r="O7" s="320"/>
      <c r="P7" s="320">
        <f t="shared" si="3"/>
        <v>120000</v>
      </c>
      <c r="Q7" s="321">
        <v>10000</v>
      </c>
      <c r="R7" s="321">
        <v>10000</v>
      </c>
      <c r="S7" s="321">
        <v>10000</v>
      </c>
      <c r="T7" s="320">
        <f t="shared" si="4"/>
        <v>30000</v>
      </c>
      <c r="U7" s="321">
        <v>10000</v>
      </c>
      <c r="V7" s="321">
        <v>10000</v>
      </c>
      <c r="W7" s="321">
        <v>10000</v>
      </c>
      <c r="X7" s="320">
        <f t="shared" si="5"/>
        <v>60000</v>
      </c>
      <c r="Y7" s="321">
        <v>10000</v>
      </c>
      <c r="Z7" s="321">
        <v>10000</v>
      </c>
      <c r="AA7" s="321">
        <v>10000</v>
      </c>
      <c r="AB7" s="320">
        <f t="shared" si="6"/>
        <v>90000</v>
      </c>
      <c r="AC7" s="321">
        <v>10000</v>
      </c>
      <c r="AD7" s="321">
        <v>10000</v>
      </c>
      <c r="AE7" s="321">
        <v>10000</v>
      </c>
      <c r="AF7" s="322"/>
      <c r="AG7" s="313"/>
      <c r="AH7" s="313"/>
    </row>
    <row r="8" spans="1:34" ht="22.5" hidden="1">
      <c r="A8" s="316" t="str">
        <f t="shared" si="0"/>
        <v>Выручка от реализации лотереи"SCRATCH 2011"</v>
      </c>
      <c r="B8" s="317" t="str">
        <f t="shared" si="1"/>
        <v>Выручка от реализации лотереи"SCRATCH 2011"</v>
      </c>
      <c r="C8" s="318">
        <v>2011</v>
      </c>
      <c r="D8" s="318" t="s">
        <v>956</v>
      </c>
      <c r="E8" s="319" t="s">
        <v>54</v>
      </c>
      <c r="F8" s="319" t="s">
        <v>1188</v>
      </c>
      <c r="G8" s="308" t="s">
        <v>380</v>
      </c>
      <c r="H8" s="308" t="str">
        <f>VLOOKUP($B8,Справочник!$A:$I,7,0)</f>
        <v>Game turn-over</v>
      </c>
      <c r="I8" s="318" t="s">
        <v>882</v>
      </c>
      <c r="J8" s="319" t="str">
        <f>VLOOKUP($B8,Справочник!$A:$I,8,0)</f>
        <v>"SCRATCH 2011"</v>
      </c>
      <c r="K8" s="319"/>
      <c r="L8" s="319">
        <f>VLOOKUP($B8,Справочник!$A:$I,9,0)</f>
        <v>0</v>
      </c>
      <c r="M8" s="324"/>
      <c r="N8" s="320" t="e">
        <f t="shared" si="2"/>
        <v>#DIV/0!</v>
      </c>
      <c r="O8" s="320"/>
      <c r="P8" s="320">
        <f t="shared" si="3"/>
        <v>60000</v>
      </c>
      <c r="Q8" s="321">
        <v>5000</v>
      </c>
      <c r="R8" s="321">
        <v>5000</v>
      </c>
      <c r="S8" s="321">
        <v>5000</v>
      </c>
      <c r="T8" s="320">
        <f>Q8+R8+S8</f>
        <v>15000</v>
      </c>
      <c r="U8" s="321">
        <v>5000</v>
      </c>
      <c r="V8" s="321">
        <v>5000</v>
      </c>
      <c r="W8" s="321">
        <v>5000</v>
      </c>
      <c r="X8" s="320">
        <f>T8+U8+V8+W8</f>
        <v>30000</v>
      </c>
      <c r="Y8" s="321">
        <v>5000</v>
      </c>
      <c r="Z8" s="321">
        <v>5000</v>
      </c>
      <c r="AA8" s="321">
        <v>5000</v>
      </c>
      <c r="AB8" s="320">
        <f>X8+Y8+Z8+AA8</f>
        <v>45000</v>
      </c>
      <c r="AC8" s="321">
        <v>5000</v>
      </c>
      <c r="AD8" s="321">
        <v>5000</v>
      </c>
      <c r="AE8" s="321">
        <v>5000</v>
      </c>
      <c r="AF8" s="322"/>
      <c r="AG8" s="313"/>
      <c r="AH8" s="313"/>
    </row>
    <row r="9" spans="1:34" ht="22.5" hidden="1">
      <c r="A9" s="316" t="str">
        <f t="shared" si="0"/>
        <v>Выручка от реализации лотереи"6 из 40"</v>
      </c>
      <c r="B9" s="317" t="str">
        <f t="shared" si="1"/>
        <v>Выручка от реализации лотереи"6 из 40"</v>
      </c>
      <c r="C9" s="318">
        <v>2011</v>
      </c>
      <c r="D9" s="318" t="s">
        <v>956</v>
      </c>
      <c r="E9" s="319" t="s">
        <v>54</v>
      </c>
      <c r="F9" s="319" t="s">
        <v>1188</v>
      </c>
      <c r="G9" s="308" t="s">
        <v>380</v>
      </c>
      <c r="H9" s="308" t="str">
        <f>VLOOKUP($B9,Справочник!$A:$I,7,0)</f>
        <v>Game turn-over</v>
      </c>
      <c r="I9" s="318" t="s">
        <v>86</v>
      </c>
      <c r="J9" s="319" t="str">
        <f>VLOOKUP($B9,Справочник!$A:$I,8,0)</f>
        <v>"6 out of 40"</v>
      </c>
      <c r="K9" s="319"/>
      <c r="L9" s="319">
        <f>VLOOKUP($B9,Справочник!$A:$I,9,0)</f>
        <v>0</v>
      </c>
      <c r="M9" s="324"/>
      <c r="N9" s="320" t="e">
        <f t="shared" si="2"/>
        <v>#DIV/0!</v>
      </c>
      <c r="O9" s="320"/>
      <c r="P9" s="320">
        <f t="shared" si="3"/>
        <v>2400000</v>
      </c>
      <c r="Q9" s="321">
        <v>200000</v>
      </c>
      <c r="R9" s="321">
        <v>200000</v>
      </c>
      <c r="S9" s="321">
        <v>200000</v>
      </c>
      <c r="T9" s="320">
        <f>Q9+R9+S9</f>
        <v>600000</v>
      </c>
      <c r="U9" s="321">
        <v>200000</v>
      </c>
      <c r="V9" s="321">
        <v>200000</v>
      </c>
      <c r="W9" s="321">
        <v>200000</v>
      </c>
      <c r="X9" s="320">
        <f>T9+U9+V9+W9</f>
        <v>1200000</v>
      </c>
      <c r="Y9" s="321">
        <v>200000</v>
      </c>
      <c r="Z9" s="321">
        <v>200000</v>
      </c>
      <c r="AA9" s="321">
        <v>200000</v>
      </c>
      <c r="AB9" s="320">
        <f>X9+Y9+Z9+AA9</f>
        <v>1800000</v>
      </c>
      <c r="AC9" s="321">
        <v>200000</v>
      </c>
      <c r="AD9" s="321">
        <v>200000</v>
      </c>
      <c r="AE9" s="321">
        <v>200000</v>
      </c>
      <c r="AF9" s="322"/>
      <c r="AG9" s="313"/>
      <c r="AH9" s="313"/>
    </row>
    <row r="10" spans="1:34" ht="22.5" hidden="1">
      <c r="A10" s="316" t="str">
        <f t="shared" si="0"/>
        <v>Выручка от реализации лотереи"Джокер"</v>
      </c>
      <c r="B10" s="317" t="str">
        <f t="shared" si="1"/>
        <v>Выручка от реализации лотереи"Джокер"</v>
      </c>
      <c r="C10" s="318">
        <v>2011</v>
      </c>
      <c r="D10" s="318" t="s">
        <v>956</v>
      </c>
      <c r="E10" s="319" t="s">
        <v>54</v>
      </c>
      <c r="F10" s="319" t="s">
        <v>1188</v>
      </c>
      <c r="G10" s="308" t="s">
        <v>380</v>
      </c>
      <c r="H10" s="308" t="str">
        <f>VLOOKUP($B10,Справочник!$A:$I,7,0)</f>
        <v>Game turn-over</v>
      </c>
      <c r="I10" s="318" t="s">
        <v>601</v>
      </c>
      <c r="J10" s="319" t="str">
        <f>VLOOKUP($B10,Справочник!$A:$I,8,0)</f>
        <v>"Joker"</v>
      </c>
      <c r="K10" s="319"/>
      <c r="L10" s="319">
        <f>VLOOKUP($B10,Справочник!$A:$I,9,0)</f>
        <v>0</v>
      </c>
      <c r="M10" s="324"/>
      <c r="N10" s="320" t="e">
        <f t="shared" si="2"/>
        <v>#DIV/0!</v>
      </c>
      <c r="O10" s="320"/>
      <c r="P10" s="320">
        <f t="shared" si="3"/>
        <v>1200000</v>
      </c>
      <c r="Q10" s="321">
        <v>100000</v>
      </c>
      <c r="R10" s="321">
        <v>100000</v>
      </c>
      <c r="S10" s="321">
        <v>100000</v>
      </c>
      <c r="T10" s="320">
        <f>Q10+R10+S10</f>
        <v>300000</v>
      </c>
      <c r="U10" s="321">
        <v>100000</v>
      </c>
      <c r="V10" s="321">
        <v>100000</v>
      </c>
      <c r="W10" s="321">
        <v>100000</v>
      </c>
      <c r="X10" s="320">
        <f>T10+U10+V10+W10</f>
        <v>600000</v>
      </c>
      <c r="Y10" s="321">
        <v>100000</v>
      </c>
      <c r="Z10" s="321">
        <v>100000</v>
      </c>
      <c r="AA10" s="321">
        <v>100000</v>
      </c>
      <c r="AB10" s="320">
        <f>X10+Y10+Z10+AA10</f>
        <v>900000</v>
      </c>
      <c r="AC10" s="321">
        <v>100000</v>
      </c>
      <c r="AD10" s="321">
        <v>100000</v>
      </c>
      <c r="AE10" s="321">
        <v>100000</v>
      </c>
      <c r="AF10" s="322"/>
      <c r="AG10" s="313"/>
      <c r="AH10" s="313"/>
    </row>
    <row r="11" spans="1:34" hidden="1">
      <c r="A11" s="316" t="str">
        <f t="shared" si="0"/>
        <v>Призовой фонд лотереи"Счастливые сердца"</v>
      </c>
      <c r="B11" s="317" t="str">
        <f t="shared" si="1"/>
        <v>Призовой фонд лотереи"Счастливые сердца"</v>
      </c>
      <c r="C11" s="318">
        <v>2011</v>
      </c>
      <c r="D11" s="318" t="s">
        <v>956</v>
      </c>
      <c r="E11" s="319" t="s">
        <v>7</v>
      </c>
      <c r="F11" s="319" t="s">
        <v>1188</v>
      </c>
      <c r="G11" s="308" t="s">
        <v>403</v>
      </c>
      <c r="H11" s="308" t="str">
        <f>VLOOKUP($B11,Справочник!$A:$I,7,0)</f>
        <v>Lottery prize fund</v>
      </c>
      <c r="I11" s="318" t="s">
        <v>85</v>
      </c>
      <c r="J11" s="319" t="str">
        <f>VLOOKUP($B11,Справочник!$A:$I,8,0)</f>
        <v>"Happy hearts"</v>
      </c>
      <c r="K11" s="319"/>
      <c r="L11" s="319">
        <f>VLOOKUP($B11,Справочник!$A:$I,9,0)</f>
        <v>0</v>
      </c>
      <c r="M11" s="324"/>
      <c r="N11" s="320" t="e">
        <f t="shared" si="2"/>
        <v>#DIV/0!</v>
      </c>
      <c r="O11" s="320"/>
      <c r="P11" s="320">
        <f t="shared" si="3"/>
        <v>60000</v>
      </c>
      <c r="Q11" s="320">
        <f>50%*Q7</f>
        <v>5000</v>
      </c>
      <c r="R11" s="320">
        <f>50%*R7</f>
        <v>5000</v>
      </c>
      <c r="S11" s="320">
        <f>50%*S7</f>
        <v>5000</v>
      </c>
      <c r="T11" s="320">
        <f t="shared" si="4"/>
        <v>15000</v>
      </c>
      <c r="U11" s="320">
        <f t="shared" ref="U11:W14" si="7">50%*U7</f>
        <v>5000</v>
      </c>
      <c r="V11" s="320">
        <f t="shared" si="7"/>
        <v>5000</v>
      </c>
      <c r="W11" s="320">
        <f t="shared" si="7"/>
        <v>5000</v>
      </c>
      <c r="X11" s="320">
        <f t="shared" si="5"/>
        <v>30000</v>
      </c>
      <c r="Y11" s="320">
        <f t="shared" ref="Y11:AA14" si="8">50%*Y7</f>
        <v>5000</v>
      </c>
      <c r="Z11" s="320">
        <f t="shared" si="8"/>
        <v>5000</v>
      </c>
      <c r="AA11" s="320">
        <f t="shared" si="8"/>
        <v>5000</v>
      </c>
      <c r="AB11" s="320">
        <f t="shared" si="6"/>
        <v>45000</v>
      </c>
      <c r="AC11" s="320">
        <f t="shared" ref="AC11:AE14" si="9">50%*AC7</f>
        <v>5000</v>
      </c>
      <c r="AD11" s="320">
        <f t="shared" si="9"/>
        <v>5000</v>
      </c>
      <c r="AE11" s="320">
        <f t="shared" si="9"/>
        <v>5000</v>
      </c>
      <c r="AF11" s="322"/>
      <c r="AG11" s="313"/>
      <c r="AH11" s="313"/>
    </row>
    <row r="12" spans="1:34" hidden="1">
      <c r="A12" s="316" t="str">
        <f t="shared" si="0"/>
        <v>Призовой фонд лотереи"SCRATCH 2011"</v>
      </c>
      <c r="B12" s="317" t="str">
        <f t="shared" si="1"/>
        <v>Призовой фонд лотереи"SCRATCH 2011"</v>
      </c>
      <c r="C12" s="318">
        <v>2011</v>
      </c>
      <c r="D12" s="318" t="s">
        <v>956</v>
      </c>
      <c r="E12" s="319" t="s">
        <v>7</v>
      </c>
      <c r="F12" s="319" t="s">
        <v>1188</v>
      </c>
      <c r="G12" s="308" t="s">
        <v>403</v>
      </c>
      <c r="H12" s="308" t="str">
        <f>VLOOKUP($B12,Справочник!$A:$I,7,0)</f>
        <v>Lottery prize fund</v>
      </c>
      <c r="I12" s="318" t="s">
        <v>882</v>
      </c>
      <c r="J12" s="319" t="str">
        <f>VLOOKUP($B12,Справочник!$A:$I,8,0)</f>
        <v>"SCRATCH 2011"</v>
      </c>
      <c r="K12" s="319"/>
      <c r="L12" s="319">
        <f>VLOOKUP($B12,Справочник!$A:$I,9,0)</f>
        <v>0</v>
      </c>
      <c r="M12" s="324"/>
      <c r="N12" s="320" t="e">
        <f t="shared" si="2"/>
        <v>#DIV/0!</v>
      </c>
      <c r="O12" s="320"/>
      <c r="P12" s="320">
        <f t="shared" si="3"/>
        <v>30000</v>
      </c>
      <c r="Q12" s="320">
        <f t="shared" ref="Q12:S14" si="10">50%*Q8</f>
        <v>2500</v>
      </c>
      <c r="R12" s="320">
        <f t="shared" si="10"/>
        <v>2500</v>
      </c>
      <c r="S12" s="320">
        <f t="shared" si="10"/>
        <v>2500</v>
      </c>
      <c r="T12" s="320">
        <f t="shared" si="4"/>
        <v>7500</v>
      </c>
      <c r="U12" s="320">
        <f t="shared" si="7"/>
        <v>2500</v>
      </c>
      <c r="V12" s="320">
        <f t="shared" si="7"/>
        <v>2500</v>
      </c>
      <c r="W12" s="320">
        <f t="shared" si="7"/>
        <v>2500</v>
      </c>
      <c r="X12" s="320">
        <f t="shared" si="5"/>
        <v>15000</v>
      </c>
      <c r="Y12" s="320">
        <f t="shared" si="8"/>
        <v>2500</v>
      </c>
      <c r="Z12" s="320">
        <f t="shared" si="8"/>
        <v>2500</v>
      </c>
      <c r="AA12" s="320">
        <f t="shared" si="8"/>
        <v>2500</v>
      </c>
      <c r="AB12" s="320">
        <f t="shared" si="6"/>
        <v>22500</v>
      </c>
      <c r="AC12" s="320">
        <f t="shared" si="9"/>
        <v>2500</v>
      </c>
      <c r="AD12" s="320">
        <f t="shared" si="9"/>
        <v>2500</v>
      </c>
      <c r="AE12" s="320">
        <f t="shared" si="9"/>
        <v>2500</v>
      </c>
      <c r="AF12" s="322"/>
      <c r="AG12" s="313"/>
      <c r="AH12" s="313"/>
    </row>
    <row r="13" spans="1:34" hidden="1">
      <c r="A13" s="316" t="str">
        <f t="shared" si="0"/>
        <v>Призовой фонд лотереи"6 из 40"</v>
      </c>
      <c r="B13" s="317" t="str">
        <f t="shared" si="1"/>
        <v>Призовой фонд лотереи"6 из 40"</v>
      </c>
      <c r="C13" s="318">
        <v>2011</v>
      </c>
      <c r="D13" s="318" t="s">
        <v>956</v>
      </c>
      <c r="E13" s="319" t="s">
        <v>7</v>
      </c>
      <c r="F13" s="319" t="s">
        <v>1188</v>
      </c>
      <c r="G13" s="308" t="s">
        <v>403</v>
      </c>
      <c r="H13" s="308" t="str">
        <f>VLOOKUP($B13,Справочник!$A:$I,7,0)</f>
        <v>Lottery prize fund</v>
      </c>
      <c r="I13" s="319" t="s">
        <v>86</v>
      </c>
      <c r="J13" s="319" t="str">
        <f>VLOOKUP($B13,Справочник!$A:$I,8,0)</f>
        <v>"6 out of 40"</v>
      </c>
      <c r="K13" s="319"/>
      <c r="L13" s="319">
        <f>VLOOKUP($B13,Справочник!$A:$I,9,0)</f>
        <v>0</v>
      </c>
      <c r="M13" s="324"/>
      <c r="N13" s="320" t="e">
        <f t="shared" si="2"/>
        <v>#DIV/0!</v>
      </c>
      <c r="O13" s="320"/>
      <c r="P13" s="320">
        <f t="shared" si="3"/>
        <v>1200000</v>
      </c>
      <c r="Q13" s="320">
        <f t="shared" si="10"/>
        <v>100000</v>
      </c>
      <c r="R13" s="320">
        <f t="shared" si="10"/>
        <v>100000</v>
      </c>
      <c r="S13" s="320">
        <f t="shared" si="10"/>
        <v>100000</v>
      </c>
      <c r="T13" s="320">
        <f t="shared" si="4"/>
        <v>300000</v>
      </c>
      <c r="U13" s="320">
        <f t="shared" si="7"/>
        <v>100000</v>
      </c>
      <c r="V13" s="320">
        <f t="shared" si="7"/>
        <v>100000</v>
      </c>
      <c r="W13" s="320">
        <f t="shared" si="7"/>
        <v>100000</v>
      </c>
      <c r="X13" s="320">
        <f t="shared" si="5"/>
        <v>600000</v>
      </c>
      <c r="Y13" s="320">
        <f t="shared" si="8"/>
        <v>100000</v>
      </c>
      <c r="Z13" s="320">
        <f t="shared" si="8"/>
        <v>100000</v>
      </c>
      <c r="AA13" s="320">
        <f t="shared" si="8"/>
        <v>100000</v>
      </c>
      <c r="AB13" s="320">
        <f t="shared" si="6"/>
        <v>900000</v>
      </c>
      <c r="AC13" s="320">
        <f t="shared" si="9"/>
        <v>100000</v>
      </c>
      <c r="AD13" s="320">
        <f t="shared" si="9"/>
        <v>100000</v>
      </c>
      <c r="AE13" s="320">
        <f t="shared" si="9"/>
        <v>100000</v>
      </c>
      <c r="AF13" s="322"/>
      <c r="AG13" s="313"/>
      <c r="AH13" s="313"/>
    </row>
    <row r="14" spans="1:34" hidden="1">
      <c r="A14" s="316" t="str">
        <f t="shared" si="0"/>
        <v>Призовой фонд лотереи"Джокер"</v>
      </c>
      <c r="B14" s="317" t="str">
        <f t="shared" si="1"/>
        <v>Призовой фонд лотереи"Джокер"</v>
      </c>
      <c r="C14" s="318">
        <v>2011</v>
      </c>
      <c r="D14" s="318" t="s">
        <v>956</v>
      </c>
      <c r="E14" s="319" t="s">
        <v>7</v>
      </c>
      <c r="F14" s="319" t="s">
        <v>1188</v>
      </c>
      <c r="G14" s="308" t="s">
        <v>403</v>
      </c>
      <c r="H14" s="308" t="str">
        <f>VLOOKUP($B14,Справочник!$A:$I,7,0)</f>
        <v>Lottery prize fund</v>
      </c>
      <c r="I14" s="318" t="s">
        <v>601</v>
      </c>
      <c r="J14" s="319" t="str">
        <f>VLOOKUP($B14,Справочник!$A:$I,8,0)</f>
        <v>"Joker"</v>
      </c>
      <c r="K14" s="319"/>
      <c r="L14" s="319">
        <f>VLOOKUP($B14,Справочник!$A:$I,9,0)</f>
        <v>0</v>
      </c>
      <c r="M14" s="324"/>
      <c r="N14" s="320" t="e">
        <f t="shared" si="2"/>
        <v>#DIV/0!</v>
      </c>
      <c r="O14" s="320"/>
      <c r="P14" s="320">
        <f t="shared" si="3"/>
        <v>600000</v>
      </c>
      <c r="Q14" s="320">
        <f t="shared" si="10"/>
        <v>50000</v>
      </c>
      <c r="R14" s="320">
        <f t="shared" si="10"/>
        <v>50000</v>
      </c>
      <c r="S14" s="320">
        <f t="shared" si="10"/>
        <v>50000</v>
      </c>
      <c r="T14" s="320">
        <f t="shared" si="4"/>
        <v>150000</v>
      </c>
      <c r="U14" s="320">
        <f t="shared" si="7"/>
        <v>50000</v>
      </c>
      <c r="V14" s="320">
        <f t="shared" si="7"/>
        <v>50000</v>
      </c>
      <c r="W14" s="320">
        <f t="shared" si="7"/>
        <v>50000</v>
      </c>
      <c r="X14" s="320">
        <f t="shared" si="5"/>
        <v>300000</v>
      </c>
      <c r="Y14" s="320">
        <f t="shared" si="8"/>
        <v>50000</v>
      </c>
      <c r="Z14" s="320">
        <f t="shared" si="8"/>
        <v>50000</v>
      </c>
      <c r="AA14" s="320">
        <f t="shared" si="8"/>
        <v>50000</v>
      </c>
      <c r="AB14" s="320">
        <f t="shared" si="6"/>
        <v>450000</v>
      </c>
      <c r="AC14" s="320">
        <f t="shared" si="9"/>
        <v>50000</v>
      </c>
      <c r="AD14" s="320">
        <f t="shared" si="9"/>
        <v>50000</v>
      </c>
      <c r="AE14" s="320">
        <f t="shared" si="9"/>
        <v>50000</v>
      </c>
      <c r="AF14" s="322"/>
      <c r="AG14" s="313"/>
      <c r="AH14" s="313"/>
    </row>
    <row r="15" spans="1:34" ht="33.75" hidden="1">
      <c r="A15" s="316" t="str">
        <f t="shared" si="0"/>
        <v>Выплата Призового фонда через р/сч УЛ"6 из 40"</v>
      </c>
      <c r="B15" s="317" t="str">
        <f t="shared" si="1"/>
        <v>Выплата Призового фонда через р/сч УЛ"6 из 40"</v>
      </c>
      <c r="C15" s="318">
        <v>2011</v>
      </c>
      <c r="D15" s="318" t="s">
        <v>598</v>
      </c>
      <c r="E15" s="319" t="s">
        <v>7</v>
      </c>
      <c r="F15" s="319" t="s">
        <v>1187</v>
      </c>
      <c r="G15" s="308" t="s">
        <v>749</v>
      </c>
      <c r="H15" s="308" t="str">
        <f>VLOOKUP($B15,Справочник!$A:$I,7,0)</f>
        <v>Payment of Prize fund through bank account of UL</v>
      </c>
      <c r="I15" s="319" t="s">
        <v>86</v>
      </c>
      <c r="J15" s="319" t="str">
        <f>VLOOKUP($B15,Справочник!$A:$I,8,0)</f>
        <v>"6 out of 40"</v>
      </c>
      <c r="K15" s="319"/>
      <c r="L15" s="319">
        <f>VLOOKUP($B15,Справочник!$A:$I,9,0)</f>
        <v>0</v>
      </c>
      <c r="M15" s="324"/>
      <c r="N15" s="320" t="e">
        <f t="shared" si="2"/>
        <v>#DIV/0!</v>
      </c>
      <c r="O15" s="320"/>
      <c r="P15" s="320">
        <f t="shared" si="3"/>
        <v>0</v>
      </c>
      <c r="Q15" s="320"/>
      <c r="R15" s="320"/>
      <c r="S15" s="320"/>
      <c r="T15" s="320">
        <f t="shared" si="4"/>
        <v>0</v>
      </c>
      <c r="U15" s="320"/>
      <c r="V15" s="320"/>
      <c r="W15" s="320"/>
      <c r="X15" s="320">
        <f t="shared" si="5"/>
        <v>0</v>
      </c>
      <c r="Y15" s="320"/>
      <c r="Z15" s="320"/>
      <c r="AA15" s="320"/>
      <c r="AB15" s="320">
        <f t="shared" si="6"/>
        <v>0</v>
      </c>
      <c r="AC15" s="320"/>
      <c r="AD15" s="323"/>
      <c r="AE15" s="320"/>
      <c r="AF15" s="322"/>
      <c r="AG15" s="313"/>
      <c r="AH15" s="313"/>
    </row>
    <row r="16" spans="1:34" ht="33.75" hidden="1">
      <c r="A16" s="316" t="str">
        <f t="shared" si="0"/>
        <v>Выплата Призового фонда через р/сч УЛ"Джокер"</v>
      </c>
      <c r="B16" s="317" t="str">
        <f t="shared" si="1"/>
        <v>Выплата Призового фонда через р/сч УЛ"Джокер"</v>
      </c>
      <c r="C16" s="318">
        <v>2011</v>
      </c>
      <c r="D16" s="318" t="s">
        <v>598</v>
      </c>
      <c r="E16" s="319" t="s">
        <v>7</v>
      </c>
      <c r="F16" s="319" t="s">
        <v>1187</v>
      </c>
      <c r="G16" s="308" t="s">
        <v>749</v>
      </c>
      <c r="H16" s="308" t="str">
        <f>VLOOKUP($B16,Справочник!$A:$I,7,0)</f>
        <v>Payment of Prize fund through bank account of UL</v>
      </c>
      <c r="I16" s="318" t="s">
        <v>601</v>
      </c>
      <c r="J16" s="319" t="str">
        <f>VLOOKUP($B16,Справочник!$A:$I,8,0)</f>
        <v>"Joker"</v>
      </c>
      <c r="K16" s="319"/>
      <c r="L16" s="319">
        <f>VLOOKUP($B16,Справочник!$A:$I,9,0)</f>
        <v>0</v>
      </c>
      <c r="M16" s="324"/>
      <c r="N16" s="320" t="e">
        <f t="shared" si="2"/>
        <v>#DIV/0!</v>
      </c>
      <c r="O16" s="320"/>
      <c r="P16" s="320">
        <f t="shared" si="3"/>
        <v>0</v>
      </c>
      <c r="Q16" s="320"/>
      <c r="R16" s="320"/>
      <c r="S16" s="320"/>
      <c r="T16" s="320">
        <f t="shared" si="4"/>
        <v>0</v>
      </c>
      <c r="U16" s="320"/>
      <c r="V16" s="320"/>
      <c r="W16" s="320"/>
      <c r="X16" s="320">
        <f t="shared" si="5"/>
        <v>0</v>
      </c>
      <c r="Y16" s="320"/>
      <c r="Z16" s="320"/>
      <c r="AA16" s="320"/>
      <c r="AB16" s="320">
        <f t="shared" si="6"/>
        <v>0</v>
      </c>
      <c r="AC16" s="320"/>
      <c r="AD16" s="323"/>
      <c r="AE16" s="320"/>
      <c r="AF16" s="322"/>
      <c r="AG16" s="313"/>
      <c r="AH16" s="313"/>
    </row>
    <row r="17" spans="1:34" ht="22.5" hidden="1">
      <c r="A17" s="316" t="str">
        <f t="shared" si="0"/>
        <v>Выплата Призового фонда в киоске УЛ"6 из 40"</v>
      </c>
      <c r="B17" s="317" t="str">
        <f t="shared" si="1"/>
        <v>Выплата Призового фонда в киоске УЛ"6 из 40"</v>
      </c>
      <c r="C17" s="318">
        <v>2011</v>
      </c>
      <c r="D17" s="318" t="s">
        <v>598</v>
      </c>
      <c r="E17" s="319" t="s">
        <v>7</v>
      </c>
      <c r="F17" s="319" t="s">
        <v>615</v>
      </c>
      <c r="G17" s="308" t="s">
        <v>770</v>
      </c>
      <c r="H17" s="308" t="str">
        <f>VLOOKUP($B17,Справочник!$A:$I,7,0)</f>
        <v>Payment of Prize fund in kiosk of UL</v>
      </c>
      <c r="I17" s="319" t="s">
        <v>86</v>
      </c>
      <c r="J17" s="319" t="str">
        <f>VLOOKUP($B17,Справочник!$A:$I,8,0)</f>
        <v>"6 out of 40"</v>
      </c>
      <c r="K17" s="319"/>
      <c r="L17" s="319">
        <f>VLOOKUP($B17,Справочник!$A:$I,9,0)</f>
        <v>0</v>
      </c>
      <c r="M17" s="324"/>
      <c r="N17" s="320" t="e">
        <f t="shared" si="2"/>
        <v>#DIV/0!</v>
      </c>
      <c r="O17" s="320"/>
      <c r="P17" s="320">
        <f t="shared" si="3"/>
        <v>0</v>
      </c>
      <c r="Q17" s="320"/>
      <c r="R17" s="320"/>
      <c r="S17" s="320"/>
      <c r="T17" s="320">
        <f t="shared" si="4"/>
        <v>0</v>
      </c>
      <c r="U17" s="320"/>
      <c r="V17" s="320"/>
      <c r="W17" s="320"/>
      <c r="X17" s="320">
        <f t="shared" si="5"/>
        <v>0</v>
      </c>
      <c r="Y17" s="320"/>
      <c r="Z17" s="320"/>
      <c r="AA17" s="320"/>
      <c r="AB17" s="320">
        <f t="shared" si="6"/>
        <v>0</v>
      </c>
      <c r="AC17" s="320"/>
      <c r="AD17" s="323"/>
      <c r="AE17" s="320"/>
      <c r="AF17" s="322"/>
      <c r="AG17" s="313"/>
      <c r="AH17" s="313"/>
    </row>
    <row r="18" spans="1:34" ht="22.5" hidden="1">
      <c r="A18" s="316" t="str">
        <f t="shared" si="0"/>
        <v>Выплата Призового фонда в киоске УЛ"Джокер"</v>
      </c>
      <c r="B18" s="317" t="str">
        <f t="shared" si="1"/>
        <v>Выплата Призового фонда в киоске УЛ"Джокер"</v>
      </c>
      <c r="C18" s="318">
        <v>2011</v>
      </c>
      <c r="D18" s="318" t="s">
        <v>598</v>
      </c>
      <c r="E18" s="319" t="s">
        <v>7</v>
      </c>
      <c r="F18" s="319" t="s">
        <v>615</v>
      </c>
      <c r="G18" s="308" t="s">
        <v>770</v>
      </c>
      <c r="H18" s="308" t="str">
        <f>VLOOKUP($B18,Справочник!$A:$I,7,0)</f>
        <v>Payment of Prize fund in kiosk of UL</v>
      </c>
      <c r="I18" s="318" t="s">
        <v>601</v>
      </c>
      <c r="J18" s="319" t="str">
        <f>VLOOKUP($B18,Справочник!$A:$I,8,0)</f>
        <v>"Joker"</v>
      </c>
      <c r="K18" s="319"/>
      <c r="L18" s="319">
        <f>VLOOKUP($B18,Справочник!$A:$I,9,0)</f>
        <v>0</v>
      </c>
      <c r="M18" s="324"/>
      <c r="N18" s="320" t="e">
        <f t="shared" si="2"/>
        <v>#DIV/0!</v>
      </c>
      <c r="O18" s="320"/>
      <c r="P18" s="320">
        <f t="shared" si="3"/>
        <v>0</v>
      </c>
      <c r="Q18" s="320"/>
      <c r="R18" s="320"/>
      <c r="S18" s="320"/>
      <c r="T18" s="320">
        <f t="shared" si="4"/>
        <v>0</v>
      </c>
      <c r="U18" s="320"/>
      <c r="V18" s="320"/>
      <c r="W18" s="320"/>
      <c r="X18" s="320">
        <f t="shared" si="5"/>
        <v>0</v>
      </c>
      <c r="Y18" s="320"/>
      <c r="Z18" s="320"/>
      <c r="AA18" s="320"/>
      <c r="AB18" s="320">
        <f t="shared" si="6"/>
        <v>0</v>
      </c>
      <c r="AC18" s="320"/>
      <c r="AD18" s="323"/>
      <c r="AE18" s="320"/>
      <c r="AF18" s="322"/>
      <c r="AG18" s="313"/>
      <c r="AH18" s="313"/>
    </row>
    <row r="19" spans="1:34" ht="22.5" hidden="1">
      <c r="A19" s="316" t="str">
        <f>G19&amp;I19</f>
        <v>Выплата Призового фонда в киоске УЛ</v>
      </c>
      <c r="B19" s="317" t="str">
        <f>G19&amp;I19&amp;K19</f>
        <v>Выплата Призового фонда в киоске УЛ</v>
      </c>
      <c r="C19" s="318">
        <v>2011</v>
      </c>
      <c r="D19" s="318" t="s">
        <v>598</v>
      </c>
      <c r="E19" s="319" t="s">
        <v>7</v>
      </c>
      <c r="F19" s="319" t="s">
        <v>1187</v>
      </c>
      <c r="G19" s="308" t="s">
        <v>770</v>
      </c>
      <c r="H19" s="308" t="str">
        <f>VLOOKUP($B19,Справочник!$A:$I,7,0)</f>
        <v>Payment of Prize fund in kiosk of UL</v>
      </c>
      <c r="I19" s="318"/>
      <c r="J19" s="319">
        <f>VLOOKUP($B19,Справочник!$A:$I,8,0)</f>
        <v>0</v>
      </c>
      <c r="K19" s="319"/>
      <c r="L19" s="319">
        <f>VLOOKUP($B19,Справочник!$A:$I,9,0)</f>
        <v>0</v>
      </c>
      <c r="M19" s="324"/>
      <c r="N19" s="320" t="e">
        <f t="shared" si="2"/>
        <v>#DIV/0!</v>
      </c>
      <c r="O19" s="320"/>
      <c r="P19" s="320">
        <f t="shared" si="3"/>
        <v>0</v>
      </c>
      <c r="Q19" s="320"/>
      <c r="R19" s="320"/>
      <c r="S19" s="320"/>
      <c r="T19" s="320">
        <f t="shared" si="4"/>
        <v>0</v>
      </c>
      <c r="U19" s="320"/>
      <c r="V19" s="320"/>
      <c r="W19" s="320"/>
      <c r="X19" s="320">
        <f t="shared" si="5"/>
        <v>0</v>
      </c>
      <c r="Y19" s="320"/>
      <c r="Z19" s="320"/>
      <c r="AA19" s="320"/>
      <c r="AB19" s="320">
        <f t="shared" si="6"/>
        <v>0</v>
      </c>
      <c r="AC19" s="320"/>
      <c r="AD19" s="320"/>
      <c r="AE19" s="320"/>
      <c r="AF19" s="322"/>
      <c r="AG19" s="313"/>
      <c r="AH19" s="313"/>
    </row>
    <row r="20" spans="1:34" ht="22.5" hidden="1">
      <c r="A20" s="316" t="str">
        <f t="shared" si="0"/>
        <v>Выплата Призового фонда агентами"6 из 40"</v>
      </c>
      <c r="B20" s="317" t="str">
        <f t="shared" si="1"/>
        <v>Выплата Призового фонда агентами"6 из 40"</v>
      </c>
      <c r="C20" s="318">
        <v>2011</v>
      </c>
      <c r="D20" s="318" t="s">
        <v>598</v>
      </c>
      <c r="E20" s="319" t="s">
        <v>7</v>
      </c>
      <c r="F20" s="319" t="s">
        <v>615</v>
      </c>
      <c r="G20" s="308" t="s">
        <v>771</v>
      </c>
      <c r="H20" s="308" t="str">
        <f>VLOOKUP($B20,Справочник!$A:$I,7,0)</f>
        <v>Payment of Prize fund by Agents</v>
      </c>
      <c r="I20" s="319" t="s">
        <v>86</v>
      </c>
      <c r="J20" s="319" t="str">
        <f>VLOOKUP($B20,Справочник!$A:$I,8,0)</f>
        <v>"6 out of 40"</v>
      </c>
      <c r="K20" s="319"/>
      <c r="L20" s="319">
        <f>VLOOKUP($B20,Справочник!$A:$I,9,0)</f>
        <v>0</v>
      </c>
      <c r="M20" s="324"/>
      <c r="N20" s="320" t="e">
        <f t="shared" si="2"/>
        <v>#DIV/0!</v>
      </c>
      <c r="O20" s="320"/>
      <c r="P20" s="320">
        <f t="shared" si="3"/>
        <v>0</v>
      </c>
      <c r="Q20" s="320"/>
      <c r="R20" s="320"/>
      <c r="S20" s="320"/>
      <c r="T20" s="320">
        <f t="shared" si="4"/>
        <v>0</v>
      </c>
      <c r="U20" s="320"/>
      <c r="V20" s="320"/>
      <c r="W20" s="320"/>
      <c r="X20" s="320">
        <f t="shared" si="5"/>
        <v>0</v>
      </c>
      <c r="Y20" s="320"/>
      <c r="Z20" s="320"/>
      <c r="AA20" s="320"/>
      <c r="AB20" s="320">
        <f t="shared" si="6"/>
        <v>0</v>
      </c>
      <c r="AC20" s="320"/>
      <c r="AD20" s="323"/>
      <c r="AE20" s="320"/>
      <c r="AF20" s="322"/>
      <c r="AG20" s="313"/>
      <c r="AH20" s="313"/>
    </row>
    <row r="21" spans="1:34" ht="22.5" hidden="1">
      <c r="A21" s="316" t="str">
        <f t="shared" si="0"/>
        <v>Выплата Призового фонда агентами"Джокер"</v>
      </c>
      <c r="B21" s="317" t="str">
        <f t="shared" si="1"/>
        <v>Выплата Призового фонда агентами"Джокер"</v>
      </c>
      <c r="C21" s="318">
        <v>2011</v>
      </c>
      <c r="D21" s="318" t="s">
        <v>598</v>
      </c>
      <c r="E21" s="319" t="s">
        <v>7</v>
      </c>
      <c r="F21" s="319" t="s">
        <v>615</v>
      </c>
      <c r="G21" s="308" t="s">
        <v>771</v>
      </c>
      <c r="H21" s="308" t="str">
        <f>VLOOKUP($B21,Справочник!$A:$I,7,0)</f>
        <v>Payment of Prize fund by Agents</v>
      </c>
      <c r="I21" s="318" t="s">
        <v>601</v>
      </c>
      <c r="J21" s="319" t="str">
        <f>VLOOKUP($B21,Справочник!$A:$I,8,0)</f>
        <v>"Joker"</v>
      </c>
      <c r="K21" s="319"/>
      <c r="L21" s="319">
        <f>VLOOKUP($B21,Справочник!$A:$I,9,0)</f>
        <v>0</v>
      </c>
      <c r="M21" s="324"/>
      <c r="N21" s="320" t="e">
        <f t="shared" si="2"/>
        <v>#DIV/0!</v>
      </c>
      <c r="O21" s="320"/>
      <c r="P21" s="320">
        <f t="shared" si="3"/>
        <v>0</v>
      </c>
      <c r="Q21" s="320"/>
      <c r="R21" s="320"/>
      <c r="S21" s="320"/>
      <c r="T21" s="320">
        <f t="shared" si="4"/>
        <v>0</v>
      </c>
      <c r="U21" s="320"/>
      <c r="V21" s="320"/>
      <c r="W21" s="320"/>
      <c r="X21" s="320">
        <f t="shared" si="5"/>
        <v>0</v>
      </c>
      <c r="Y21" s="320"/>
      <c r="Z21" s="320"/>
      <c r="AA21" s="320"/>
      <c r="AB21" s="320">
        <f t="shared" si="6"/>
        <v>0</v>
      </c>
      <c r="AC21" s="320"/>
      <c r="AD21" s="323"/>
      <c r="AE21" s="320"/>
      <c r="AF21" s="322"/>
      <c r="AG21" s="313"/>
      <c r="AH21" s="313"/>
    </row>
    <row r="22" spans="1:34" ht="22.5" hidden="1">
      <c r="A22" s="316" t="str">
        <f t="shared" si="0"/>
        <v>Целевые отчисления от лотереи"Счастливые сердца"</v>
      </c>
      <c r="B22" s="317" t="str">
        <f t="shared" si="1"/>
        <v>Целевые отчисления от лотереи"Счастливые сердца"</v>
      </c>
      <c r="C22" s="318">
        <v>2011</v>
      </c>
      <c r="D22" s="318" t="s">
        <v>956</v>
      </c>
      <c r="E22" s="319" t="s">
        <v>7</v>
      </c>
      <c r="F22" s="319" t="s">
        <v>1187</v>
      </c>
      <c r="G22" s="308" t="s">
        <v>399</v>
      </c>
      <c r="H22" s="308" t="str">
        <f>VLOOKUP($B22,Справочник!$A:$I,7,0)</f>
        <v>Social fund deductions</v>
      </c>
      <c r="I22" s="318" t="s">
        <v>85</v>
      </c>
      <c r="J22" s="319" t="str">
        <f>VLOOKUP($B22,Справочник!$A:$I,8,0)</f>
        <v>"Happy hearts"</v>
      </c>
      <c r="K22" s="319"/>
      <c r="L22" s="319">
        <f>VLOOKUP($B22,Справочник!$A:$I,9,0)</f>
        <v>0</v>
      </c>
      <c r="M22" s="324"/>
      <c r="N22" s="320" t="e">
        <f t="shared" si="2"/>
        <v>#DIV/0!</v>
      </c>
      <c r="O22" s="320"/>
      <c r="P22" s="320">
        <f t="shared" si="3"/>
        <v>0</v>
      </c>
      <c r="Q22" s="320"/>
      <c r="R22" s="320"/>
      <c r="S22" s="320"/>
      <c r="T22" s="320">
        <f t="shared" si="4"/>
        <v>0</v>
      </c>
      <c r="U22" s="320"/>
      <c r="V22" s="320"/>
      <c r="W22" s="320"/>
      <c r="X22" s="320">
        <f t="shared" si="5"/>
        <v>0</v>
      </c>
      <c r="Y22" s="320"/>
      <c r="Z22" s="320"/>
      <c r="AA22" s="320"/>
      <c r="AB22" s="320">
        <f t="shared" si="6"/>
        <v>0</v>
      </c>
      <c r="AC22" s="320"/>
      <c r="AD22" s="323"/>
      <c r="AE22" s="320"/>
      <c r="AF22" s="322"/>
      <c r="AG22" s="313"/>
      <c r="AH22" s="313"/>
    </row>
    <row r="23" spans="1:34" ht="22.5" hidden="1">
      <c r="A23" s="316" t="str">
        <f t="shared" si="0"/>
        <v>Целевые отчисления от лотереи"Счастливые сердца"</v>
      </c>
      <c r="B23" s="317" t="str">
        <f t="shared" si="1"/>
        <v>Целевые отчисления от лотереи"Счастливые сердца"</v>
      </c>
      <c r="C23" s="318">
        <v>2011</v>
      </c>
      <c r="D23" s="318" t="s">
        <v>956</v>
      </c>
      <c r="E23" s="319" t="s">
        <v>7</v>
      </c>
      <c r="F23" s="319" t="s">
        <v>1188</v>
      </c>
      <c r="G23" s="308" t="s">
        <v>399</v>
      </c>
      <c r="H23" s="308" t="str">
        <f>VLOOKUP($B23,Справочник!$A:$I,7,0)</f>
        <v>Social fund deductions</v>
      </c>
      <c r="I23" s="318" t="s">
        <v>85</v>
      </c>
      <c r="J23" s="319" t="str">
        <f>VLOOKUP($B23,Справочник!$A:$I,8,0)</f>
        <v>"Happy hearts"</v>
      </c>
      <c r="K23" s="319"/>
      <c r="L23" s="319">
        <f>VLOOKUP($B23,Справочник!$A:$I,9,0)</f>
        <v>0</v>
      </c>
      <c r="M23" s="324"/>
      <c r="N23" s="320" t="e">
        <f t="shared" si="2"/>
        <v>#DIV/0!</v>
      </c>
      <c r="O23" s="320"/>
      <c r="P23" s="320">
        <f t="shared" si="3"/>
        <v>12000</v>
      </c>
      <c r="Q23" s="320">
        <f>10%*Q7</f>
        <v>1000</v>
      </c>
      <c r="R23" s="320">
        <f>10%*R7</f>
        <v>1000</v>
      </c>
      <c r="S23" s="320">
        <f>10%*S7</f>
        <v>1000</v>
      </c>
      <c r="T23" s="320">
        <f t="shared" si="4"/>
        <v>3000</v>
      </c>
      <c r="U23" s="320">
        <f>10%*U7</f>
        <v>1000</v>
      </c>
      <c r="V23" s="320">
        <f>10%*V7</f>
        <v>1000</v>
      </c>
      <c r="W23" s="320">
        <f>10%*W7</f>
        <v>1000</v>
      </c>
      <c r="X23" s="320">
        <f t="shared" si="5"/>
        <v>6000</v>
      </c>
      <c r="Y23" s="320">
        <f>10%*Y7</f>
        <v>1000</v>
      </c>
      <c r="Z23" s="320">
        <f>10%*Z7</f>
        <v>1000</v>
      </c>
      <c r="AA23" s="320">
        <f>10%*AA7</f>
        <v>1000</v>
      </c>
      <c r="AB23" s="320">
        <f t="shared" si="6"/>
        <v>9000</v>
      </c>
      <c r="AC23" s="320">
        <f>10%*AC7</f>
        <v>1000</v>
      </c>
      <c r="AD23" s="320">
        <f>10%*AD7</f>
        <v>1000</v>
      </c>
      <c r="AE23" s="320">
        <f>10%*AE7</f>
        <v>1000</v>
      </c>
      <c r="AF23" s="322"/>
      <c r="AG23" s="313"/>
      <c r="AH23" s="313"/>
    </row>
    <row r="24" spans="1:34" ht="22.5" hidden="1">
      <c r="A24" s="316" t="str">
        <f t="shared" si="0"/>
        <v>Целевые отчисления от лотереи"SCRATCH 2011"</v>
      </c>
      <c r="B24" s="317" t="str">
        <f t="shared" si="1"/>
        <v>Целевые отчисления от лотереи"SCRATCH 2011"</v>
      </c>
      <c r="C24" s="318">
        <v>2011</v>
      </c>
      <c r="D24" s="318" t="s">
        <v>956</v>
      </c>
      <c r="E24" s="319" t="s">
        <v>7</v>
      </c>
      <c r="F24" s="319" t="s">
        <v>1187</v>
      </c>
      <c r="G24" s="308" t="s">
        <v>399</v>
      </c>
      <c r="H24" s="308" t="str">
        <f>VLOOKUP($B24,Справочник!$A:$I,7,0)</f>
        <v>Social fund deductions</v>
      </c>
      <c r="I24" s="318" t="s">
        <v>882</v>
      </c>
      <c r="J24" s="319" t="str">
        <f>VLOOKUP($B24,Справочник!$A:$I,8,0)</f>
        <v>"SCRATCH 2011"</v>
      </c>
      <c r="K24" s="319"/>
      <c r="L24" s="319">
        <f>VLOOKUP($B24,Справочник!$A:$I,9,0)</f>
        <v>0</v>
      </c>
      <c r="M24" s="324"/>
      <c r="N24" s="320" t="e">
        <f t="shared" si="2"/>
        <v>#DIV/0!</v>
      </c>
      <c r="O24" s="320"/>
      <c r="P24" s="320">
        <f t="shared" si="3"/>
        <v>3000</v>
      </c>
      <c r="Q24" s="320"/>
      <c r="R24" s="320"/>
      <c r="S24" s="320"/>
      <c r="T24" s="320">
        <f t="shared" si="4"/>
        <v>0</v>
      </c>
      <c r="U24" s="320">
        <f t="shared" ref="U24:W26" si="11">10%*U7</f>
        <v>1000</v>
      </c>
      <c r="V24" s="320">
        <f t="shared" si="11"/>
        <v>1000</v>
      </c>
      <c r="W24" s="320">
        <f t="shared" si="11"/>
        <v>1000</v>
      </c>
      <c r="X24" s="320">
        <f t="shared" si="5"/>
        <v>3000</v>
      </c>
      <c r="Y24" s="320"/>
      <c r="Z24" s="320"/>
      <c r="AA24" s="320"/>
      <c r="AB24" s="320">
        <f t="shared" si="6"/>
        <v>3000</v>
      </c>
      <c r="AC24" s="320"/>
      <c r="AD24" s="323"/>
      <c r="AE24" s="320"/>
      <c r="AF24" s="322"/>
      <c r="AG24" s="313"/>
      <c r="AH24" s="313"/>
    </row>
    <row r="25" spans="1:34" ht="22.5" hidden="1">
      <c r="A25" s="316" t="str">
        <f t="shared" si="0"/>
        <v>Целевые отчисления от лотереи"SCRATCH 2011"</v>
      </c>
      <c r="B25" s="317" t="str">
        <f t="shared" si="1"/>
        <v>Целевые отчисления от лотереи"SCRATCH 2011"</v>
      </c>
      <c r="C25" s="318">
        <v>2011</v>
      </c>
      <c r="D25" s="318" t="s">
        <v>956</v>
      </c>
      <c r="E25" s="319" t="s">
        <v>7</v>
      </c>
      <c r="F25" s="319" t="s">
        <v>1188</v>
      </c>
      <c r="G25" s="308" t="s">
        <v>399</v>
      </c>
      <c r="H25" s="308" t="str">
        <f>VLOOKUP($B25,Справочник!$A:$I,7,0)</f>
        <v>Social fund deductions</v>
      </c>
      <c r="I25" s="318" t="s">
        <v>882</v>
      </c>
      <c r="J25" s="319" t="str">
        <f>VLOOKUP($B25,Справочник!$A:$I,8,0)</f>
        <v>"SCRATCH 2011"</v>
      </c>
      <c r="K25" s="319"/>
      <c r="L25" s="319">
        <f>VLOOKUP($B25,Справочник!$A:$I,9,0)</f>
        <v>0</v>
      </c>
      <c r="M25" s="324"/>
      <c r="N25" s="320" t="e">
        <f t="shared" si="2"/>
        <v>#DIV/0!</v>
      </c>
      <c r="O25" s="320"/>
      <c r="P25" s="320">
        <f t="shared" si="3"/>
        <v>6000</v>
      </c>
      <c r="Q25" s="320">
        <f t="shared" ref="Q25:S26" si="12">10%*Q8</f>
        <v>500</v>
      </c>
      <c r="R25" s="320">
        <f t="shared" si="12"/>
        <v>500</v>
      </c>
      <c r="S25" s="320">
        <f t="shared" si="12"/>
        <v>500</v>
      </c>
      <c r="T25" s="320">
        <f t="shared" si="4"/>
        <v>1500</v>
      </c>
      <c r="U25" s="320">
        <f t="shared" si="11"/>
        <v>500</v>
      </c>
      <c r="V25" s="320">
        <f t="shared" si="11"/>
        <v>500</v>
      </c>
      <c r="W25" s="320">
        <f t="shared" si="11"/>
        <v>500</v>
      </c>
      <c r="X25" s="320">
        <f t="shared" si="5"/>
        <v>3000</v>
      </c>
      <c r="Y25" s="320">
        <f t="shared" ref="Y25:AA26" si="13">10%*Y8</f>
        <v>500</v>
      </c>
      <c r="Z25" s="320">
        <f t="shared" si="13"/>
        <v>500</v>
      </c>
      <c r="AA25" s="320">
        <f t="shared" si="13"/>
        <v>500</v>
      </c>
      <c r="AB25" s="320">
        <f t="shared" si="6"/>
        <v>4500</v>
      </c>
      <c r="AC25" s="320">
        <f t="shared" ref="AC25:AE26" si="14">10%*AC8</f>
        <v>500</v>
      </c>
      <c r="AD25" s="320">
        <f t="shared" si="14"/>
        <v>500</v>
      </c>
      <c r="AE25" s="320">
        <f t="shared" si="14"/>
        <v>500</v>
      </c>
      <c r="AF25" s="322"/>
      <c r="AG25" s="313"/>
      <c r="AH25" s="313"/>
    </row>
    <row r="26" spans="1:34" ht="22.5" hidden="1">
      <c r="A26" s="316" t="str">
        <f t="shared" si="0"/>
        <v>Целевые отчисления от лотереи"6 из 40"</v>
      </c>
      <c r="B26" s="317" t="str">
        <f t="shared" si="1"/>
        <v>Целевые отчисления от лотереи"6 из 40"</v>
      </c>
      <c r="C26" s="318">
        <v>2011</v>
      </c>
      <c r="D26" s="318" t="s">
        <v>956</v>
      </c>
      <c r="E26" s="319" t="s">
        <v>7</v>
      </c>
      <c r="F26" s="319" t="s">
        <v>1188</v>
      </c>
      <c r="G26" s="308" t="s">
        <v>399</v>
      </c>
      <c r="H26" s="308" t="str">
        <f>VLOOKUP($B26,Справочник!$A:$I,7,0)</f>
        <v>Social fund deductions</v>
      </c>
      <c r="I26" s="319" t="s">
        <v>86</v>
      </c>
      <c r="J26" s="319" t="str">
        <f>VLOOKUP($B26,Справочник!$A:$I,8,0)</f>
        <v>"6 out of 40"</v>
      </c>
      <c r="K26" s="319"/>
      <c r="L26" s="319">
        <f>VLOOKUP($B26,Справочник!$A:$I,9,0)</f>
        <v>0</v>
      </c>
      <c r="M26" s="324"/>
      <c r="N26" s="320" t="e">
        <f t="shared" si="2"/>
        <v>#DIV/0!</v>
      </c>
      <c r="O26" s="320"/>
      <c r="P26" s="320">
        <f t="shared" si="3"/>
        <v>240000</v>
      </c>
      <c r="Q26" s="320">
        <f t="shared" si="12"/>
        <v>20000</v>
      </c>
      <c r="R26" s="320">
        <f t="shared" si="12"/>
        <v>20000</v>
      </c>
      <c r="S26" s="320">
        <f t="shared" si="12"/>
        <v>20000</v>
      </c>
      <c r="T26" s="320">
        <f t="shared" si="4"/>
        <v>60000</v>
      </c>
      <c r="U26" s="320">
        <f t="shared" si="11"/>
        <v>20000</v>
      </c>
      <c r="V26" s="320">
        <f t="shared" si="11"/>
        <v>20000</v>
      </c>
      <c r="W26" s="320">
        <f t="shared" si="11"/>
        <v>20000</v>
      </c>
      <c r="X26" s="320">
        <f t="shared" si="5"/>
        <v>120000</v>
      </c>
      <c r="Y26" s="320">
        <f t="shared" si="13"/>
        <v>20000</v>
      </c>
      <c r="Z26" s="320">
        <f t="shared" si="13"/>
        <v>20000</v>
      </c>
      <c r="AA26" s="320">
        <f t="shared" si="13"/>
        <v>20000</v>
      </c>
      <c r="AB26" s="320">
        <f t="shared" si="6"/>
        <v>180000</v>
      </c>
      <c r="AC26" s="320">
        <f t="shared" si="14"/>
        <v>20000</v>
      </c>
      <c r="AD26" s="320">
        <f t="shared" si="14"/>
        <v>20000</v>
      </c>
      <c r="AE26" s="320">
        <f t="shared" si="14"/>
        <v>20000</v>
      </c>
      <c r="AF26" s="322"/>
      <c r="AG26" s="313"/>
      <c r="AH26" s="313"/>
    </row>
    <row r="27" spans="1:34" ht="22.5" hidden="1">
      <c r="A27" s="316" t="str">
        <f>G27&amp;I27</f>
        <v>Целевые отчисления от лотереи"6 из 40 и Джокер"</v>
      </c>
      <c r="B27" s="317" t="str">
        <f>G27&amp;I27&amp;K27</f>
        <v>Целевые отчисления от лотереи"6 из 40 и Джокер"</v>
      </c>
      <c r="C27" s="318">
        <v>2011</v>
      </c>
      <c r="D27" s="318" t="s">
        <v>956</v>
      </c>
      <c r="E27" s="319" t="s">
        <v>7</v>
      </c>
      <c r="F27" s="319" t="s">
        <v>1187</v>
      </c>
      <c r="G27" s="308" t="s">
        <v>399</v>
      </c>
      <c r="H27" s="308" t="str">
        <f>VLOOKUP($B27,Справочник!$A:$I,7,0)</f>
        <v>Social fund deductions</v>
      </c>
      <c r="I27" s="319" t="s">
        <v>1075</v>
      </c>
      <c r="J27" s="319" t="str">
        <f>VLOOKUP($B27,Справочник!$A:$I,8,0)</f>
        <v>"6 out of 40 and Joker"</v>
      </c>
      <c r="K27" s="319"/>
      <c r="L27" s="319">
        <f>VLOOKUP($B27,Справочник!$A:$I,9,0)</f>
        <v>0</v>
      </c>
      <c r="M27" s="324"/>
      <c r="N27" s="320" t="e">
        <f t="shared" si="2"/>
        <v>#DIV/0!</v>
      </c>
      <c r="O27" s="320"/>
      <c r="P27" s="320">
        <f t="shared" si="3"/>
        <v>0</v>
      </c>
      <c r="Q27" s="320"/>
      <c r="R27" s="320"/>
      <c r="S27" s="320"/>
      <c r="T27" s="320">
        <f t="shared" si="4"/>
        <v>0</v>
      </c>
      <c r="U27" s="320"/>
      <c r="V27" s="320"/>
      <c r="W27" s="320"/>
      <c r="X27" s="320">
        <f t="shared" si="5"/>
        <v>0</v>
      </c>
      <c r="Y27" s="320"/>
      <c r="Z27" s="320"/>
      <c r="AA27" s="320"/>
      <c r="AB27" s="320">
        <f t="shared" si="6"/>
        <v>0</v>
      </c>
      <c r="AC27" s="320"/>
      <c r="AD27" s="320"/>
      <c r="AE27" s="320"/>
      <c r="AF27" s="322"/>
      <c r="AG27" s="313"/>
      <c r="AH27" s="313"/>
    </row>
    <row r="28" spans="1:34" ht="22.5" hidden="1">
      <c r="A28" s="316" t="str">
        <f t="shared" si="0"/>
        <v>Целевые отчисления от лотереи"6 из 40" бесплатные ставки</v>
      </c>
      <c r="B28" s="317" t="str">
        <f t="shared" si="1"/>
        <v>Целевые отчисления от лотереи"6 из 40" бесплатные ставки</v>
      </c>
      <c r="C28" s="318">
        <v>2011</v>
      </c>
      <c r="D28" s="318" t="s">
        <v>956</v>
      </c>
      <c r="E28" s="319" t="s">
        <v>7</v>
      </c>
      <c r="F28" s="319" t="s">
        <v>1188</v>
      </c>
      <c r="G28" s="308" t="s">
        <v>399</v>
      </c>
      <c r="H28" s="308" t="str">
        <f>VLOOKUP($B28,Справочник!$A:$I,7,0)</f>
        <v>Social fund deductions</v>
      </c>
      <c r="I28" s="319" t="s">
        <v>867</v>
      </c>
      <c r="J28" s="319" t="str">
        <f>VLOOKUP($B28,Справочник!$A:$I,8,0)</f>
        <v>"6 out of 40" free tips</v>
      </c>
      <c r="K28" s="319"/>
      <c r="L28" s="319">
        <f>VLOOKUP($B28,Справочник!$A:$I,9,0)</f>
        <v>0</v>
      </c>
      <c r="M28" s="324"/>
      <c r="N28" s="320" t="e">
        <f t="shared" si="2"/>
        <v>#DIV/0!</v>
      </c>
      <c r="O28" s="320"/>
      <c r="P28" s="320">
        <f t="shared" si="3"/>
        <v>0</v>
      </c>
      <c r="Q28" s="320"/>
      <c r="R28" s="320"/>
      <c r="S28" s="320"/>
      <c r="T28" s="320">
        <f t="shared" si="4"/>
        <v>0</v>
      </c>
      <c r="U28" s="320"/>
      <c r="V28" s="320"/>
      <c r="W28" s="320"/>
      <c r="X28" s="320">
        <f t="shared" si="5"/>
        <v>0</v>
      </c>
      <c r="Y28" s="320"/>
      <c r="Z28" s="320"/>
      <c r="AA28" s="320"/>
      <c r="AB28" s="320">
        <f t="shared" si="6"/>
        <v>0</v>
      </c>
      <c r="AC28" s="320"/>
      <c r="AD28" s="323"/>
      <c r="AE28" s="320"/>
      <c r="AF28" s="322"/>
      <c r="AG28" s="313"/>
      <c r="AH28" s="313"/>
    </row>
    <row r="29" spans="1:34" ht="22.5" hidden="1">
      <c r="A29" s="316" t="str">
        <f t="shared" si="0"/>
        <v>Целевые отчисления от лотереи"6 из 40" бесплатные ставки</v>
      </c>
      <c r="B29" s="317" t="str">
        <f t="shared" si="1"/>
        <v>Целевые отчисления от лотереи"6 из 40" бесплатные ставки</v>
      </c>
      <c r="C29" s="318">
        <v>2011</v>
      </c>
      <c r="D29" s="318" t="s">
        <v>956</v>
      </c>
      <c r="E29" s="319" t="s">
        <v>7</v>
      </c>
      <c r="F29" s="319" t="s">
        <v>1188</v>
      </c>
      <c r="G29" s="308" t="s">
        <v>399</v>
      </c>
      <c r="H29" s="308" t="str">
        <f>VLOOKUP($B29,Справочник!$A:$I,7,0)</f>
        <v>Social fund deductions</v>
      </c>
      <c r="I29" s="319" t="s">
        <v>867</v>
      </c>
      <c r="J29" s="319" t="str">
        <f>VLOOKUP($B29,Справочник!$A:$I,8,0)</f>
        <v>"6 out of 40" free tips</v>
      </c>
      <c r="K29" s="319"/>
      <c r="L29" s="319">
        <f>VLOOKUP($B29,Справочник!$A:$I,9,0)</f>
        <v>0</v>
      </c>
      <c r="M29" s="324"/>
      <c r="N29" s="320" t="e">
        <f t="shared" si="2"/>
        <v>#DIV/0!</v>
      </c>
      <c r="O29" s="320"/>
      <c r="P29" s="320">
        <f t="shared" si="3"/>
        <v>0</v>
      </c>
      <c r="Q29" s="320"/>
      <c r="R29" s="320"/>
      <c r="S29" s="320"/>
      <c r="T29" s="320">
        <f t="shared" si="4"/>
        <v>0</v>
      </c>
      <c r="U29" s="320"/>
      <c r="V29" s="320"/>
      <c r="W29" s="320"/>
      <c r="X29" s="320">
        <f t="shared" si="5"/>
        <v>0</v>
      </c>
      <c r="Y29" s="320"/>
      <c r="Z29" s="320"/>
      <c r="AA29" s="320"/>
      <c r="AB29" s="320">
        <f t="shared" si="6"/>
        <v>0</v>
      </c>
      <c r="AC29" s="320"/>
      <c r="AD29" s="323"/>
      <c r="AE29" s="320"/>
      <c r="AF29" s="322"/>
      <c r="AG29" s="313"/>
      <c r="AH29" s="313"/>
    </row>
    <row r="30" spans="1:34" ht="22.5" hidden="1">
      <c r="A30" s="316" t="str">
        <f t="shared" si="0"/>
        <v>Целевые отчисления от лотереи"Джокер"</v>
      </c>
      <c r="B30" s="317" t="str">
        <f t="shared" si="1"/>
        <v>Целевые отчисления от лотереи"Джокер"</v>
      </c>
      <c r="C30" s="318">
        <v>2011</v>
      </c>
      <c r="D30" s="318" t="s">
        <v>956</v>
      </c>
      <c r="E30" s="319" t="s">
        <v>7</v>
      </c>
      <c r="F30" s="319" t="s">
        <v>1188</v>
      </c>
      <c r="G30" s="308" t="s">
        <v>399</v>
      </c>
      <c r="H30" s="308" t="str">
        <f>VLOOKUP($B30,Справочник!$A:$I,7,0)</f>
        <v>Social fund deductions</v>
      </c>
      <c r="I30" s="318" t="s">
        <v>601</v>
      </c>
      <c r="J30" s="319" t="str">
        <f>VLOOKUP($B30,Справочник!$A:$I,8,0)</f>
        <v>"Joker"</v>
      </c>
      <c r="K30" s="319"/>
      <c r="L30" s="319">
        <f>VLOOKUP($B30,Справочник!$A:$I,9,0)</f>
        <v>0</v>
      </c>
      <c r="M30" s="324"/>
      <c r="N30" s="320" t="e">
        <f t="shared" si="2"/>
        <v>#DIV/0!</v>
      </c>
      <c r="O30" s="320"/>
      <c r="P30" s="320">
        <f t="shared" si="3"/>
        <v>120000</v>
      </c>
      <c r="Q30" s="320">
        <f>10%*Q10</f>
        <v>10000</v>
      </c>
      <c r="R30" s="320">
        <f>10%*R10</f>
        <v>10000</v>
      </c>
      <c r="S30" s="320">
        <f>10%*S10</f>
        <v>10000</v>
      </c>
      <c r="T30" s="320">
        <f t="shared" si="4"/>
        <v>30000</v>
      </c>
      <c r="U30" s="320">
        <f>10%*U10</f>
        <v>10000</v>
      </c>
      <c r="V30" s="320">
        <f>10%*V10</f>
        <v>10000</v>
      </c>
      <c r="W30" s="320">
        <f>10%*W10</f>
        <v>10000</v>
      </c>
      <c r="X30" s="320">
        <f t="shared" si="5"/>
        <v>60000</v>
      </c>
      <c r="Y30" s="320">
        <f>10%*Y10</f>
        <v>10000</v>
      </c>
      <c r="Z30" s="320">
        <f>10%*Z10</f>
        <v>10000</v>
      </c>
      <c r="AA30" s="320">
        <f>10%*AA10</f>
        <v>10000</v>
      </c>
      <c r="AB30" s="320">
        <f t="shared" si="6"/>
        <v>90000</v>
      </c>
      <c r="AC30" s="320">
        <f>10%*AC10</f>
        <v>10000</v>
      </c>
      <c r="AD30" s="320">
        <f>10%*AD10</f>
        <v>10000</v>
      </c>
      <c r="AE30" s="320">
        <f>10%*AE10</f>
        <v>10000</v>
      </c>
      <c r="AF30" s="322"/>
      <c r="AG30" s="313"/>
      <c r="AH30" s="313"/>
    </row>
    <row r="31" spans="1:34" ht="56.25" hidden="1">
      <c r="A31" s="316" t="str">
        <f t="shared" si="0"/>
        <v>Комиссионные вознаграждения агентам"Счастливые сердца"</v>
      </c>
      <c r="B31" s="317" t="str">
        <f t="shared" si="1"/>
        <v>Комиссионные вознаграждения агентам"Счастливые сердца"комиссионные вознаграждения за продажу ("Счастливые сердца")</v>
      </c>
      <c r="C31" s="318">
        <v>2011</v>
      </c>
      <c r="D31" s="318" t="s">
        <v>956</v>
      </c>
      <c r="E31" s="319" t="s">
        <v>7</v>
      </c>
      <c r="F31" s="319" t="s">
        <v>1188</v>
      </c>
      <c r="G31" s="308" t="s">
        <v>88</v>
      </c>
      <c r="H31" s="308" t="str">
        <f>VLOOKUP($B31,Справочник!$A:$I,7,0)</f>
        <v>Commission to agents</v>
      </c>
      <c r="I31" s="318" t="s">
        <v>85</v>
      </c>
      <c r="J31" s="319" t="str">
        <f>VLOOKUP($B31,Справочник!$A:$I,8,0)</f>
        <v>"Happy hearts"</v>
      </c>
      <c r="K31" s="319" t="s">
        <v>89</v>
      </c>
      <c r="L31" s="319" t="str">
        <f>VLOOKUP($B31,Справочник!$A:$I,9,0)</f>
        <v>selling commission ("Happy hearts")</v>
      </c>
      <c r="M31" s="324"/>
      <c r="N31" s="320" t="e">
        <f t="shared" si="2"/>
        <v>#DIV/0!</v>
      </c>
      <c r="O31" s="320"/>
      <c r="P31" s="320">
        <f t="shared" si="3"/>
        <v>2000</v>
      </c>
      <c r="Q31" s="320">
        <f>20%*Q7</f>
        <v>2000</v>
      </c>
      <c r="R31" s="320"/>
      <c r="S31" s="320"/>
      <c r="T31" s="320">
        <f t="shared" si="4"/>
        <v>2000</v>
      </c>
      <c r="U31" s="320"/>
      <c r="V31" s="320"/>
      <c r="W31" s="320"/>
      <c r="X31" s="320">
        <f t="shared" si="5"/>
        <v>2000</v>
      </c>
      <c r="Y31" s="320"/>
      <c r="Z31" s="320"/>
      <c r="AA31" s="320"/>
      <c r="AB31" s="320">
        <f t="shared" si="6"/>
        <v>2000</v>
      </c>
      <c r="AC31" s="320"/>
      <c r="AD31" s="323"/>
      <c r="AE31" s="320"/>
      <c r="AF31" s="322"/>
      <c r="AG31" s="313"/>
      <c r="AH31" s="313"/>
    </row>
    <row r="32" spans="1:34" ht="45" hidden="1">
      <c r="A32" s="316" t="str">
        <f t="shared" si="0"/>
        <v>Комиссионные вознаграждения агентам"SCRATCH 2011"</v>
      </c>
      <c r="B32" s="317" t="str">
        <f t="shared" si="1"/>
        <v>Комиссионные вознаграждения агентам"SCRATCH 2011"комиссионные вознаграждения за продажу ("SCRATCH 2011")</v>
      </c>
      <c r="C32" s="318">
        <v>2011</v>
      </c>
      <c r="D32" s="318" t="s">
        <v>956</v>
      </c>
      <c r="E32" s="319" t="s">
        <v>7</v>
      </c>
      <c r="F32" s="319" t="s">
        <v>1188</v>
      </c>
      <c r="G32" s="308" t="s">
        <v>88</v>
      </c>
      <c r="H32" s="308" t="str">
        <f>VLOOKUP($B32,Справочник!$A:$I,7,0)</f>
        <v>Commission to agents</v>
      </c>
      <c r="I32" s="318" t="s">
        <v>882</v>
      </c>
      <c r="J32" s="319" t="str">
        <f>VLOOKUP($B32,Справочник!$A:$I,8,0)</f>
        <v>"SCRATCH 2011"</v>
      </c>
      <c r="K32" s="319" t="s">
        <v>883</v>
      </c>
      <c r="L32" s="319" t="str">
        <f>VLOOKUP($B32,Справочник!$A:$I,9,0)</f>
        <v>selling commission ("SCRATCH 2011")</v>
      </c>
      <c r="M32" s="324"/>
      <c r="N32" s="320" t="e">
        <f t="shared" si="2"/>
        <v>#DIV/0!</v>
      </c>
      <c r="O32" s="320"/>
      <c r="P32" s="320">
        <f t="shared" si="3"/>
        <v>1000</v>
      </c>
      <c r="Q32" s="320">
        <f>20%*Q8</f>
        <v>1000</v>
      </c>
      <c r="R32" s="320"/>
      <c r="S32" s="320"/>
      <c r="T32" s="320">
        <f t="shared" si="4"/>
        <v>1000</v>
      </c>
      <c r="U32" s="320"/>
      <c r="V32" s="320"/>
      <c r="W32" s="320"/>
      <c r="X32" s="320">
        <f t="shared" si="5"/>
        <v>1000</v>
      </c>
      <c r="Y32" s="320"/>
      <c r="Z32" s="320"/>
      <c r="AA32" s="320"/>
      <c r="AB32" s="320">
        <f t="shared" si="6"/>
        <v>1000</v>
      </c>
      <c r="AC32" s="320"/>
      <c r="AD32" s="323"/>
      <c r="AE32" s="320"/>
      <c r="AF32" s="322"/>
      <c r="AG32" s="313"/>
      <c r="AH32" s="313"/>
    </row>
    <row r="33" spans="1:34" ht="45" hidden="1">
      <c r="A33" s="316" t="str">
        <f>G33&amp;I33</f>
        <v>Комиссионные вознаграждения агентам"6 из 40 и Джокер"</v>
      </c>
      <c r="B33" s="317" t="str">
        <f>G33&amp;I33&amp;K33</f>
        <v>Комиссионные вознаграждения агентам"6 из 40 и Джокер"Комиссионные вознаграждения за выплату выигрыша ("6 из 40 и Джокер")</v>
      </c>
      <c r="C33" s="318">
        <v>2011</v>
      </c>
      <c r="D33" s="318" t="s">
        <v>956</v>
      </c>
      <c r="E33" s="319" t="s">
        <v>7</v>
      </c>
      <c r="F33" s="319" t="s">
        <v>1188</v>
      </c>
      <c r="G33" s="308" t="s">
        <v>88</v>
      </c>
      <c r="H33" s="308" t="str">
        <f>VLOOKUP($B33,Справочник!$A:$I,7,0)</f>
        <v>Commission to agents</v>
      </c>
      <c r="I33" s="318" t="s">
        <v>1075</v>
      </c>
      <c r="J33" s="319" t="str">
        <f>VLOOKUP($B33,Справочник!$A:$I,8,0)</f>
        <v>"6 out of 40 and Joker"</v>
      </c>
      <c r="K33" s="319" t="s">
        <v>1077</v>
      </c>
      <c r="L33" s="319" t="str">
        <f>VLOOKUP($B33,Справочник!$A:$I,9,0)</f>
        <v>payout commission ("6 out of 40 and Joker")</v>
      </c>
      <c r="M33" s="324"/>
      <c r="N33" s="320" t="e">
        <f t="shared" si="2"/>
        <v>#DIV/0!</v>
      </c>
      <c r="O33" s="320"/>
      <c r="P33" s="320">
        <f t="shared" si="3"/>
        <v>21000.000000000004</v>
      </c>
      <c r="Q33" s="320">
        <f>7%*(Q9+Q10)</f>
        <v>21000.000000000004</v>
      </c>
      <c r="R33" s="320"/>
      <c r="S33" s="320"/>
      <c r="T33" s="320">
        <f t="shared" si="4"/>
        <v>21000.000000000004</v>
      </c>
      <c r="U33" s="320"/>
      <c r="V33" s="320"/>
      <c r="W33" s="320"/>
      <c r="X33" s="320">
        <f t="shared" si="5"/>
        <v>21000.000000000004</v>
      </c>
      <c r="Y33" s="320"/>
      <c r="Z33" s="320"/>
      <c r="AA33" s="320"/>
      <c r="AB33" s="320">
        <f t="shared" si="6"/>
        <v>21000.000000000004</v>
      </c>
      <c r="AC33" s="320"/>
      <c r="AD33" s="320"/>
      <c r="AE33" s="320"/>
      <c r="AF33" s="322"/>
      <c r="AG33" s="313"/>
      <c r="AH33" s="313"/>
    </row>
    <row r="34" spans="1:34" ht="45" hidden="1">
      <c r="A34" s="316" t="str">
        <f>G34&amp;I34</f>
        <v>Комиссионные вознаграждения агентам"6 из 40 и Джокер"</v>
      </c>
      <c r="B34" s="317" t="str">
        <f>G34&amp;I34&amp;K34</f>
        <v>Комиссионные вознаграждения агентам"6 из 40 и Джокер"Комиссионные вознаграждения за продажу ("6 из 40 и Джокер")</v>
      </c>
      <c r="C34" s="318">
        <v>2011</v>
      </c>
      <c r="D34" s="318" t="s">
        <v>956</v>
      </c>
      <c r="E34" s="319" t="s">
        <v>7</v>
      </c>
      <c r="F34" s="319" t="s">
        <v>1188</v>
      </c>
      <c r="G34" s="308" t="s">
        <v>88</v>
      </c>
      <c r="H34" s="308" t="str">
        <f>VLOOKUP($B34,Справочник!$A:$I,7,0)</f>
        <v>Commission to agents</v>
      </c>
      <c r="I34" s="318" t="s">
        <v>1075</v>
      </c>
      <c r="J34" s="319" t="str">
        <f>VLOOKUP($B34,Справочник!$A:$I,8,0)</f>
        <v>"6 out of 40 and Joker"</v>
      </c>
      <c r="K34" s="319" t="s">
        <v>1078</v>
      </c>
      <c r="L34" s="319" t="str">
        <f>VLOOKUP($B34,Справочник!$A:$I,9,0)</f>
        <v>selling commission "6 out of 40 and Joker")</v>
      </c>
      <c r="M34" s="324"/>
      <c r="N34" s="320" t="e">
        <f t="shared" si="2"/>
        <v>#DIV/0!</v>
      </c>
      <c r="O34" s="320"/>
      <c r="P34" s="320">
        <f t="shared" si="3"/>
        <v>0</v>
      </c>
      <c r="Q34" s="320"/>
      <c r="R34" s="320"/>
      <c r="S34" s="320"/>
      <c r="T34" s="320">
        <f t="shared" si="4"/>
        <v>0</v>
      </c>
      <c r="U34" s="320"/>
      <c r="V34" s="320"/>
      <c r="W34" s="320"/>
      <c r="X34" s="320">
        <f t="shared" si="5"/>
        <v>0</v>
      </c>
      <c r="Y34" s="320"/>
      <c r="Z34" s="320"/>
      <c r="AA34" s="320"/>
      <c r="AB34" s="320">
        <f t="shared" si="6"/>
        <v>0</v>
      </c>
      <c r="AC34" s="320"/>
      <c r="AD34" s="320"/>
      <c r="AE34" s="320"/>
      <c r="AF34" s="322"/>
      <c r="AG34" s="313"/>
      <c r="AH34" s="313"/>
    </row>
    <row r="35" spans="1:34" ht="33.75" hidden="1">
      <c r="A35" s="316" t="str">
        <f>G35&amp;I35</f>
        <v>Комиссионные вознаграждения агентам"6 из 40 и Джокер"</v>
      </c>
      <c r="B35" s="317" t="str">
        <f>G35&amp;I35&amp;K35</f>
        <v>Комиссионные вознаграждения агентам"6 из 40 и Джокер"Премиальные вознаграждения ("6 из 40 и Джокер")</v>
      </c>
      <c r="C35" s="318">
        <v>2011</v>
      </c>
      <c r="D35" s="318" t="s">
        <v>956</v>
      </c>
      <c r="E35" s="319" t="s">
        <v>7</v>
      </c>
      <c r="F35" s="319" t="s">
        <v>1188</v>
      </c>
      <c r="G35" s="308" t="s">
        <v>88</v>
      </c>
      <c r="H35" s="308" t="str">
        <f>VLOOKUP($B35,Справочник!$A:$I,7,0)</f>
        <v>Commission to agents</v>
      </c>
      <c r="I35" s="318" t="s">
        <v>1075</v>
      </c>
      <c r="J35" s="319" t="str">
        <f>VLOOKUP($B35,Справочник!$A:$I,8,0)</f>
        <v>"6 out of 40 and Joker"</v>
      </c>
      <c r="K35" s="319" t="s">
        <v>1079</v>
      </c>
      <c r="L35" s="319" t="str">
        <f>VLOOKUP($B35,Справочник!$A:$I,9,0)</f>
        <v>premium pay ("6 out of 40 and Joker")</v>
      </c>
      <c r="M35" s="324"/>
      <c r="N35" s="320" t="e">
        <f t="shared" si="2"/>
        <v>#DIV/0!</v>
      </c>
      <c r="O35" s="320"/>
      <c r="P35" s="320">
        <f t="shared" si="3"/>
        <v>0</v>
      </c>
      <c r="Q35" s="320"/>
      <c r="R35" s="320"/>
      <c r="S35" s="320"/>
      <c r="T35" s="320">
        <f t="shared" si="4"/>
        <v>0</v>
      </c>
      <c r="U35" s="320"/>
      <c r="V35" s="320"/>
      <c r="W35" s="320"/>
      <c r="X35" s="320">
        <f t="shared" si="5"/>
        <v>0</v>
      </c>
      <c r="Y35" s="320"/>
      <c r="Z35" s="320"/>
      <c r="AA35" s="320"/>
      <c r="AB35" s="320">
        <f t="shared" si="6"/>
        <v>0</v>
      </c>
      <c r="AC35" s="320"/>
      <c r="AD35" s="323"/>
      <c r="AE35" s="320"/>
      <c r="AF35" s="322"/>
      <c r="AG35" s="313"/>
      <c r="AH35" s="313"/>
    </row>
    <row r="36" spans="1:34" ht="22.5">
      <c r="A36" s="316" t="str">
        <f t="shared" si="0"/>
        <v>Мотивационная программа для партнеров Мотивационная программа для агентов</v>
      </c>
      <c r="B36" s="317" t="str">
        <f t="shared" si="1"/>
        <v>Мотивационная программа для партнеров Мотивационная программа для агентов</v>
      </c>
      <c r="C36" s="318">
        <v>2011</v>
      </c>
      <c r="D36" s="318" t="s">
        <v>954</v>
      </c>
      <c r="E36" s="319" t="s">
        <v>7</v>
      </c>
      <c r="F36" s="319" t="s">
        <v>1189</v>
      </c>
      <c r="G36" s="308" t="s">
        <v>943</v>
      </c>
      <c r="H36" s="308" t="str">
        <f>VLOOKUP($B36,Справочник!$A:$I,7,0)</f>
        <v>Motivation programm for partners</v>
      </c>
      <c r="I36" s="319" t="s">
        <v>944</v>
      </c>
      <c r="J36" s="319" t="str">
        <f>VLOOKUP($B36,Справочник!$A:$I,8,0)</f>
        <v>Motivation programm for Agents</v>
      </c>
      <c r="K36" s="319"/>
      <c r="L36" s="319">
        <f>VLOOKUP($B36,Справочник!$A:$I,9,0)</f>
        <v>0</v>
      </c>
      <c r="M36" s="324"/>
      <c r="N36" s="320" t="e">
        <f t="shared" si="2"/>
        <v>#DIV/0!</v>
      </c>
      <c r="O36" s="320"/>
      <c r="P36" s="320">
        <f t="shared" si="3"/>
        <v>0</v>
      </c>
      <c r="Q36" s="320"/>
      <c r="R36" s="320"/>
      <c r="S36" s="320"/>
      <c r="T36" s="320">
        <f t="shared" si="4"/>
        <v>0</v>
      </c>
      <c r="U36" s="320"/>
      <c r="V36" s="320"/>
      <c r="W36" s="320"/>
      <c r="X36" s="320">
        <f t="shared" si="5"/>
        <v>0</v>
      </c>
      <c r="Y36" s="320"/>
      <c r="Z36" s="320"/>
      <c r="AA36" s="320"/>
      <c r="AB36" s="320">
        <f t="shared" si="6"/>
        <v>0</v>
      </c>
      <c r="AC36" s="320"/>
      <c r="AD36" s="323"/>
      <c r="AE36" s="320"/>
      <c r="AF36" s="322"/>
      <c r="AH36" s="315"/>
    </row>
    <row r="37" spans="1:34" ht="33.75">
      <c r="A37" s="316" t="str">
        <f t="shared" si="0"/>
        <v>Мотивационная программа для партнеров Мотивационная программа для продавцов ("6 из 40")</v>
      </c>
      <c r="B37" s="317" t="str">
        <f t="shared" si="1"/>
        <v>Мотивационная программа для партнеров Мотивационная программа для продавцов ("6 из 40")</v>
      </c>
      <c r="C37" s="318">
        <v>2011</v>
      </c>
      <c r="D37" s="318" t="s">
        <v>954</v>
      </c>
      <c r="E37" s="319" t="s">
        <v>7</v>
      </c>
      <c r="F37" s="319" t="s">
        <v>1189</v>
      </c>
      <c r="G37" s="308" t="s">
        <v>943</v>
      </c>
      <c r="H37" s="308" t="str">
        <f>VLOOKUP($B37,Справочник!$A:$I,7,0)</f>
        <v>Motivation programm for partners</v>
      </c>
      <c r="I37" s="319" t="s">
        <v>947</v>
      </c>
      <c r="J37" s="319" t="str">
        <f>VLOOKUP($B37,Справочник!$A:$I,8,0)</f>
        <v>Motivation programm for lottery sales persons ("6 out of 40")</v>
      </c>
      <c r="K37" s="319"/>
      <c r="L37" s="319">
        <f>VLOOKUP($B37,Справочник!$A:$I,9,0)</f>
        <v>0</v>
      </c>
      <c r="M37" s="324"/>
      <c r="N37" s="320" t="e">
        <f t="shared" si="2"/>
        <v>#DIV/0!</v>
      </c>
      <c r="O37" s="320"/>
      <c r="P37" s="320">
        <f t="shared" si="3"/>
        <v>0</v>
      </c>
      <c r="Q37" s="320"/>
      <c r="R37" s="320"/>
      <c r="S37" s="320"/>
      <c r="T37" s="320">
        <f t="shared" si="4"/>
        <v>0</v>
      </c>
      <c r="U37" s="320"/>
      <c r="V37" s="320"/>
      <c r="W37" s="320"/>
      <c r="X37" s="320">
        <f t="shared" si="5"/>
        <v>0</v>
      </c>
      <c r="Y37" s="320"/>
      <c r="Z37" s="320"/>
      <c r="AA37" s="320"/>
      <c r="AB37" s="320">
        <f t="shared" si="6"/>
        <v>0</v>
      </c>
      <c r="AC37" s="320"/>
      <c r="AD37" s="320"/>
      <c r="AE37" s="320"/>
      <c r="AF37" s="322"/>
      <c r="AH37" s="315"/>
    </row>
    <row r="38" spans="1:34" ht="33.75">
      <c r="A38" s="316" t="str">
        <f t="shared" si="0"/>
        <v>Мотивационная программа для партнеров Мотивационная программа для продавцов ("Джокер")</v>
      </c>
      <c r="B38" s="317" t="str">
        <f t="shared" si="1"/>
        <v>Мотивационная программа для партнеров Мотивационная программа для продавцов ("Джокер")</v>
      </c>
      <c r="C38" s="318">
        <v>2011</v>
      </c>
      <c r="D38" s="318" t="s">
        <v>954</v>
      </c>
      <c r="E38" s="319" t="s">
        <v>7</v>
      </c>
      <c r="F38" s="319" t="s">
        <v>1189</v>
      </c>
      <c r="G38" s="308" t="s">
        <v>943</v>
      </c>
      <c r="H38" s="308" t="str">
        <f>VLOOKUP($B38,Справочник!$A:$I,7,0)</f>
        <v>Motivation programm for partners</v>
      </c>
      <c r="I38" s="319" t="s">
        <v>948</v>
      </c>
      <c r="J38" s="319" t="str">
        <f>VLOOKUP($B38,Справочник!$A:$I,8,0)</f>
        <v>Motivation programm for lottery sales persons ("Joker")</v>
      </c>
      <c r="K38" s="319"/>
      <c r="L38" s="319">
        <f>VLOOKUP($B38,Справочник!$A:$I,9,0)</f>
        <v>0</v>
      </c>
      <c r="M38" s="324"/>
      <c r="N38" s="320" t="e">
        <f t="shared" si="2"/>
        <v>#DIV/0!</v>
      </c>
      <c r="O38" s="320"/>
      <c r="P38" s="320">
        <f t="shared" si="3"/>
        <v>0</v>
      </c>
      <c r="Q38" s="320"/>
      <c r="R38" s="320"/>
      <c r="S38" s="320"/>
      <c r="T38" s="320">
        <f t="shared" si="4"/>
        <v>0</v>
      </c>
      <c r="U38" s="320"/>
      <c r="V38" s="320"/>
      <c r="W38" s="320"/>
      <c r="X38" s="320">
        <f t="shared" si="5"/>
        <v>0</v>
      </c>
      <c r="Y38" s="320"/>
      <c r="Z38" s="320"/>
      <c r="AA38" s="320"/>
      <c r="AB38" s="320">
        <f t="shared" si="6"/>
        <v>0</v>
      </c>
      <c r="AC38" s="320"/>
      <c r="AD38" s="320"/>
      <c r="AE38" s="320"/>
      <c r="AF38" s="322"/>
      <c r="AH38" s="315"/>
    </row>
    <row r="39" spans="1:34" ht="22.5" hidden="1">
      <c r="A39" s="316" t="str">
        <f t="shared" si="0"/>
        <v>Кредиторская задолженность агентам</v>
      </c>
      <c r="B39" s="317" t="str">
        <f t="shared" si="1"/>
        <v>Кредиторская задолженность агентам</v>
      </c>
      <c r="C39" s="318">
        <v>2011</v>
      </c>
      <c r="D39" s="318" t="s">
        <v>598</v>
      </c>
      <c r="E39" s="319" t="s">
        <v>7</v>
      </c>
      <c r="F39" s="319" t="s">
        <v>1187</v>
      </c>
      <c r="G39" s="308" t="s">
        <v>751</v>
      </c>
      <c r="H39" s="308" t="str">
        <f>VLOOKUP($B39,Справочник!$A:$I,7,0)</f>
        <v>Creditor debt to agents</v>
      </c>
      <c r="I39" s="319"/>
      <c r="J39" s="319">
        <f>VLOOKUP($B39,Справочник!$A:$I,8,0)</f>
        <v>0</v>
      </c>
      <c r="K39" s="319"/>
      <c r="L39" s="319">
        <f>VLOOKUP($B39,Справочник!$A:$I,9,0)</f>
        <v>0</v>
      </c>
      <c r="M39" s="324"/>
      <c r="N39" s="320" t="e">
        <f t="shared" si="2"/>
        <v>#DIV/0!</v>
      </c>
      <c r="O39" s="320"/>
      <c r="P39" s="320">
        <f t="shared" si="3"/>
        <v>0</v>
      </c>
      <c r="Q39" s="320"/>
      <c r="R39" s="320"/>
      <c r="S39" s="320"/>
      <c r="T39" s="320">
        <f t="shared" si="4"/>
        <v>0</v>
      </c>
      <c r="U39" s="320"/>
      <c r="V39" s="320"/>
      <c r="W39" s="320"/>
      <c r="X39" s="320">
        <f t="shared" si="5"/>
        <v>0</v>
      </c>
      <c r="Y39" s="320"/>
      <c r="Z39" s="320"/>
      <c r="AA39" s="320"/>
      <c r="AB39" s="320">
        <f t="shared" si="6"/>
        <v>0</v>
      </c>
      <c r="AC39" s="320"/>
      <c r="AD39" s="320"/>
      <c r="AE39" s="320"/>
      <c r="AF39" s="322"/>
      <c r="AG39" s="313"/>
      <c r="AH39" s="313"/>
    </row>
    <row r="40" spans="1:34" ht="22.5" hidden="1">
      <c r="A40" s="316" t="str">
        <f t="shared" si="0"/>
        <v>Дебиторская задолженность агентов*</v>
      </c>
      <c r="B40" s="317" t="str">
        <f t="shared" si="1"/>
        <v>Дебиторская задолженность агентов*</v>
      </c>
      <c r="C40" s="318">
        <v>2011</v>
      </c>
      <c r="D40" s="318" t="s">
        <v>954</v>
      </c>
      <c r="E40" s="319"/>
      <c r="F40" s="319" t="s">
        <v>615</v>
      </c>
      <c r="G40" s="308" t="s">
        <v>1184</v>
      </c>
      <c r="H40" s="308" t="str">
        <f>VLOOKUP($B40,Справочник!$A:$I,7,0)</f>
        <v>Debit indebtedness of agents</v>
      </c>
      <c r="I40" s="318"/>
      <c r="J40" s="319">
        <f>VLOOKUP($B40,Справочник!$A:$I,8,0)</f>
        <v>0</v>
      </c>
      <c r="K40" s="319"/>
      <c r="L40" s="319">
        <f>VLOOKUP($B40,Справочник!$A:$I,9,0)</f>
        <v>0</v>
      </c>
      <c r="M40" s="309"/>
      <c r="N40" s="320" t="e">
        <f t="shared" si="2"/>
        <v>#DIV/0!</v>
      </c>
      <c r="O40" s="320"/>
      <c r="P40" s="320">
        <f t="shared" si="3"/>
        <v>0</v>
      </c>
      <c r="Q40" s="320"/>
      <c r="R40" s="320"/>
      <c r="S40" s="320"/>
      <c r="T40" s="320">
        <f t="shared" si="4"/>
        <v>0</v>
      </c>
      <c r="U40" s="320"/>
      <c r="V40" s="320"/>
      <c r="W40" s="320"/>
      <c r="X40" s="320">
        <f t="shared" si="5"/>
        <v>0</v>
      </c>
      <c r="Y40" s="320"/>
      <c r="Z40" s="320"/>
      <c r="AA40" s="320"/>
      <c r="AB40" s="320">
        <f t="shared" si="6"/>
        <v>0</v>
      </c>
      <c r="AC40" s="320"/>
      <c r="AD40" s="323"/>
      <c r="AE40" s="320"/>
      <c r="AF40" s="322"/>
      <c r="AG40" s="313"/>
      <c r="AH40" s="313"/>
    </row>
    <row r="41" spans="1:34" hidden="1">
      <c r="A41" s="316" t="str">
        <f t="shared" si="0"/>
        <v xml:space="preserve">Термобумага </v>
      </c>
      <c r="B41" s="317" t="str">
        <f t="shared" si="1"/>
        <v xml:space="preserve">Термобумага </v>
      </c>
      <c r="C41" s="318">
        <v>2011</v>
      </c>
      <c r="D41" s="318" t="s">
        <v>692</v>
      </c>
      <c r="E41" s="319" t="s">
        <v>7</v>
      </c>
      <c r="F41" s="319" t="s">
        <v>1188</v>
      </c>
      <c r="G41" s="308" t="s">
        <v>1090</v>
      </c>
      <c r="H41" s="308" t="str">
        <f>VLOOKUP($B41,Справочник!$A:$I,7,0)</f>
        <v xml:space="preserve">Thermo paper </v>
      </c>
      <c r="I41" s="319"/>
      <c r="J41" s="319">
        <f>VLOOKUP($B41,Справочник!$A:$I,8,0)</f>
        <v>0</v>
      </c>
      <c r="K41" s="319"/>
      <c r="L41" s="319">
        <f>VLOOKUP($B41,Справочник!$A:$I,9,0)</f>
        <v>0</v>
      </c>
      <c r="M41" s="324"/>
      <c r="N41" s="320" t="e">
        <f t="shared" si="2"/>
        <v>#DIV/0!</v>
      </c>
      <c r="O41" s="325"/>
      <c r="P41" s="320">
        <f t="shared" si="3"/>
        <v>0</v>
      </c>
      <c r="Q41" s="325"/>
      <c r="R41" s="325"/>
      <c r="S41" s="325"/>
      <c r="T41" s="320">
        <f t="shared" si="4"/>
        <v>0</v>
      </c>
      <c r="U41" s="320"/>
      <c r="V41" s="320"/>
      <c r="W41" s="320"/>
      <c r="X41" s="320">
        <f t="shared" si="5"/>
        <v>0</v>
      </c>
      <c r="Y41" s="320"/>
      <c r="Z41" s="320"/>
      <c r="AA41" s="320"/>
      <c r="AB41" s="320">
        <f t="shared" si="6"/>
        <v>0</v>
      </c>
      <c r="AC41" s="325"/>
      <c r="AD41" s="326"/>
      <c r="AE41" s="325"/>
      <c r="AF41" s="322"/>
      <c r="AG41" s="313"/>
      <c r="AH41" s="313"/>
    </row>
    <row r="42" spans="1:34" hidden="1">
      <c r="A42" s="316" t="str">
        <f t="shared" si="0"/>
        <v>Игровые бланки</v>
      </c>
      <c r="B42" s="317" t="str">
        <f t="shared" si="1"/>
        <v>Игровые бланки</v>
      </c>
      <c r="C42" s="318">
        <v>2011</v>
      </c>
      <c r="D42" s="318" t="s">
        <v>692</v>
      </c>
      <c r="E42" s="319" t="s">
        <v>7</v>
      </c>
      <c r="F42" s="319" t="s">
        <v>1188</v>
      </c>
      <c r="G42" s="308" t="s">
        <v>515</v>
      </c>
      <c r="H42" s="308" t="str">
        <f>VLOOKUP($B42,Справочник!$A:$I,7,0)</f>
        <v xml:space="preserve">Betting slips </v>
      </c>
      <c r="I42" s="319"/>
      <c r="J42" s="319">
        <f>VLOOKUP($B42,Справочник!$A:$I,8,0)</f>
        <v>0</v>
      </c>
      <c r="K42" s="319"/>
      <c r="L42" s="319">
        <f>VLOOKUP($B42,Справочник!$A:$I,9,0)</f>
        <v>0</v>
      </c>
      <c r="M42" s="327"/>
      <c r="N42" s="320" t="e">
        <f t="shared" si="2"/>
        <v>#DIV/0!</v>
      </c>
      <c r="O42" s="328"/>
      <c r="P42" s="320">
        <f t="shared" si="3"/>
        <v>0</v>
      </c>
      <c r="Q42" s="325"/>
      <c r="R42" s="325"/>
      <c r="S42" s="325"/>
      <c r="T42" s="320">
        <f t="shared" si="4"/>
        <v>0</v>
      </c>
      <c r="U42" s="320"/>
      <c r="V42" s="320"/>
      <c r="W42" s="320"/>
      <c r="X42" s="320">
        <f t="shared" si="5"/>
        <v>0</v>
      </c>
      <c r="Y42" s="320"/>
      <c r="Z42" s="320"/>
      <c r="AA42" s="320"/>
      <c r="AB42" s="320">
        <f t="shared" si="6"/>
        <v>0</v>
      </c>
      <c r="AC42" s="325"/>
      <c r="AD42" s="325"/>
      <c r="AE42" s="325"/>
      <c r="AF42" s="322"/>
      <c r="AG42" s="313"/>
      <c r="AH42" s="313"/>
    </row>
    <row r="43" spans="1:34" hidden="1">
      <c r="A43" s="316" t="str">
        <f t="shared" si="0"/>
        <v>Игровые бланки</v>
      </c>
      <c r="B43" s="317" t="str">
        <f t="shared" si="1"/>
        <v>Игровые бланки</v>
      </c>
      <c r="C43" s="318">
        <v>2011</v>
      </c>
      <c r="D43" s="318" t="s">
        <v>956</v>
      </c>
      <c r="E43" s="319" t="s">
        <v>7</v>
      </c>
      <c r="F43" s="319" t="s">
        <v>1188</v>
      </c>
      <c r="G43" s="308" t="s">
        <v>515</v>
      </c>
      <c r="H43" s="308" t="str">
        <f>VLOOKUP($B43,Справочник!$A:$I,7,0)</f>
        <v xml:space="preserve">Betting slips </v>
      </c>
      <c r="I43" s="319"/>
      <c r="J43" s="319">
        <f>VLOOKUP($B43,Справочник!$A:$I,8,0)</f>
        <v>0</v>
      </c>
      <c r="K43" s="319"/>
      <c r="L43" s="319">
        <f>VLOOKUP($B43,Справочник!$A:$I,9,0)</f>
        <v>0</v>
      </c>
      <c r="M43" s="329"/>
      <c r="N43" s="320" t="e">
        <f t="shared" si="2"/>
        <v>#DIV/0!</v>
      </c>
      <c r="O43" s="328"/>
      <c r="P43" s="320">
        <f t="shared" si="3"/>
        <v>0</v>
      </c>
      <c r="Q43" s="320"/>
      <c r="R43" s="320"/>
      <c r="S43" s="320"/>
      <c r="T43" s="320">
        <f t="shared" si="4"/>
        <v>0</v>
      </c>
      <c r="U43" s="320"/>
      <c r="V43" s="320"/>
      <c r="W43" s="320"/>
      <c r="X43" s="320">
        <f t="shared" si="5"/>
        <v>0</v>
      </c>
      <c r="Y43" s="320"/>
      <c r="Z43" s="320"/>
      <c r="AA43" s="320"/>
      <c r="AB43" s="320">
        <f t="shared" si="6"/>
        <v>0</v>
      </c>
      <c r="AC43" s="320"/>
      <c r="AD43" s="323"/>
      <c r="AE43" s="320"/>
      <c r="AF43" s="322"/>
      <c r="AG43" s="313"/>
      <c r="AH43" s="313"/>
    </row>
    <row r="44" spans="1:34" hidden="1">
      <c r="A44" s="316" t="str">
        <f t="shared" si="0"/>
        <v>Спиртовые салфетки</v>
      </c>
      <c r="B44" s="317" t="str">
        <f t="shared" si="1"/>
        <v>Спиртовые салфетки</v>
      </c>
      <c r="C44" s="318">
        <v>2011</v>
      </c>
      <c r="D44" s="318" t="s">
        <v>692</v>
      </c>
      <c r="E44" s="319" t="s">
        <v>7</v>
      </c>
      <c r="F44" s="319" t="s">
        <v>1188</v>
      </c>
      <c r="G44" s="308" t="s">
        <v>1089</v>
      </c>
      <c r="H44" s="308" t="str">
        <f>VLOOKUP($B44,Справочник!$A:$I,7,0)</f>
        <v>Wet towels</v>
      </c>
      <c r="I44" s="319"/>
      <c r="J44" s="319">
        <f>VLOOKUP($B44,Справочник!$A:$I,8,0)</f>
        <v>0</v>
      </c>
      <c r="K44" s="319"/>
      <c r="L44" s="319">
        <f>VLOOKUP($B44,Справочник!$A:$I,9,0)</f>
        <v>0</v>
      </c>
      <c r="M44" s="324"/>
      <c r="N44" s="320" t="e">
        <f t="shared" si="2"/>
        <v>#DIV/0!</v>
      </c>
      <c r="O44" s="328"/>
      <c r="P44" s="320">
        <f t="shared" si="3"/>
        <v>0</v>
      </c>
      <c r="Q44" s="320"/>
      <c r="R44" s="320"/>
      <c r="S44" s="320"/>
      <c r="T44" s="320">
        <f t="shared" si="4"/>
        <v>0</v>
      </c>
      <c r="U44" s="320"/>
      <c r="V44" s="320"/>
      <c r="W44" s="320"/>
      <c r="X44" s="320">
        <f t="shared" si="5"/>
        <v>0</v>
      </c>
      <c r="Y44" s="320"/>
      <c r="Z44" s="320"/>
      <c r="AA44" s="320"/>
      <c r="AB44" s="320">
        <f t="shared" si="6"/>
        <v>0</v>
      </c>
      <c r="AC44" s="320"/>
      <c r="AD44" s="323"/>
      <c r="AE44" s="320"/>
      <c r="AF44" s="322"/>
      <c r="AG44" s="313"/>
      <c r="AH44" s="313"/>
    </row>
    <row r="45" spans="1:34" hidden="1">
      <c r="A45" s="316" t="str">
        <f t="shared" si="0"/>
        <v>Спиртовые салфетки</v>
      </c>
      <c r="B45" s="317" t="str">
        <f t="shared" si="1"/>
        <v>Спиртовые салфетки</v>
      </c>
      <c r="C45" s="318">
        <v>2011</v>
      </c>
      <c r="D45" s="318" t="s">
        <v>692</v>
      </c>
      <c r="E45" s="319" t="s">
        <v>7</v>
      </c>
      <c r="F45" s="319" t="s">
        <v>1188</v>
      </c>
      <c r="G45" s="308" t="s">
        <v>1089</v>
      </c>
      <c r="H45" s="308" t="str">
        <f>VLOOKUP($B45,Справочник!$A:$I,7,0)</f>
        <v>Wet towels</v>
      </c>
      <c r="I45" s="319"/>
      <c r="J45" s="319">
        <f>VLOOKUP($B45,Справочник!$A:$I,8,0)</f>
        <v>0</v>
      </c>
      <c r="K45" s="319"/>
      <c r="L45" s="319">
        <f>VLOOKUP($B45,Справочник!$A:$I,9,0)</f>
        <v>0</v>
      </c>
      <c r="M45" s="330"/>
      <c r="N45" s="320" t="e">
        <f t="shared" si="2"/>
        <v>#DIV/0!</v>
      </c>
      <c r="O45" s="328"/>
      <c r="P45" s="320">
        <f t="shared" si="3"/>
        <v>0</v>
      </c>
      <c r="Q45" s="320"/>
      <c r="R45" s="320"/>
      <c r="S45" s="320"/>
      <c r="T45" s="320">
        <f t="shared" si="4"/>
        <v>0</v>
      </c>
      <c r="U45" s="320"/>
      <c r="V45" s="320"/>
      <c r="W45" s="320"/>
      <c r="X45" s="320">
        <f t="shared" si="5"/>
        <v>0</v>
      </c>
      <c r="Y45" s="320"/>
      <c r="Z45" s="320"/>
      <c r="AA45" s="320"/>
      <c r="AB45" s="320">
        <f t="shared" si="6"/>
        <v>0</v>
      </c>
      <c r="AC45" s="320"/>
      <c r="AD45" s="323"/>
      <c r="AE45" s="320"/>
      <c r="AF45" s="322"/>
      <c r="AG45" s="313"/>
      <c r="AH45" s="313"/>
    </row>
    <row r="46" spans="1:34" ht="22.5">
      <c r="A46" s="316" t="str">
        <f>G46&amp;I46</f>
        <v>Бланки лотерейных билетов "SCRATCH 2011"</v>
      </c>
      <c r="B46" s="317" t="str">
        <f>G46&amp;I46&amp;K46</f>
        <v>Бланки лотерейных билетов "SCRATCH 2011"</v>
      </c>
      <c r="C46" s="318">
        <v>2011</v>
      </c>
      <c r="D46" s="318" t="s">
        <v>956</v>
      </c>
      <c r="E46" s="319" t="s">
        <v>7</v>
      </c>
      <c r="F46" s="319" t="s">
        <v>1189</v>
      </c>
      <c r="G46" s="308" t="s">
        <v>1166</v>
      </c>
      <c r="H46" s="308" t="str">
        <f>VLOOKUP($B46,Справочник!$A:$I,7,0)</f>
        <v>Scratch tickets "SCRATCH 2011"</v>
      </c>
      <c r="I46" s="319"/>
      <c r="J46" s="319">
        <f>VLOOKUP($B46,Справочник!$A:$I,8,0)</f>
        <v>0</v>
      </c>
      <c r="K46" s="319"/>
      <c r="L46" s="319">
        <f>VLOOKUP($B46,Справочник!$A:$I,9,0)</f>
        <v>0</v>
      </c>
      <c r="M46" s="330"/>
      <c r="N46" s="320" t="e">
        <f t="shared" si="2"/>
        <v>#DIV/0!</v>
      </c>
      <c r="O46" s="328"/>
      <c r="P46" s="320">
        <f t="shared" si="3"/>
        <v>120</v>
      </c>
      <c r="Q46" s="320">
        <v>10</v>
      </c>
      <c r="R46" s="320">
        <v>10</v>
      </c>
      <c r="S46" s="320">
        <v>10</v>
      </c>
      <c r="T46" s="320">
        <f t="shared" si="4"/>
        <v>30</v>
      </c>
      <c r="U46" s="320">
        <v>10</v>
      </c>
      <c r="V46" s="320">
        <v>10</v>
      </c>
      <c r="W46" s="320">
        <v>10</v>
      </c>
      <c r="X46" s="320">
        <f t="shared" si="5"/>
        <v>60</v>
      </c>
      <c r="Y46" s="320">
        <v>10</v>
      </c>
      <c r="Z46" s="320">
        <v>10</v>
      </c>
      <c r="AA46" s="320">
        <v>10</v>
      </c>
      <c r="AB46" s="320">
        <f t="shared" si="6"/>
        <v>90</v>
      </c>
      <c r="AC46" s="320">
        <v>10</v>
      </c>
      <c r="AD46" s="320">
        <v>10</v>
      </c>
      <c r="AE46" s="320">
        <v>10</v>
      </c>
      <c r="AF46" s="322"/>
      <c r="AG46" s="313"/>
      <c r="AH46" s="313"/>
    </row>
    <row r="47" spans="1:34" ht="22.5">
      <c r="A47" s="316" t="str">
        <f t="shared" si="0"/>
        <v>Рекламно-информационные материалыАкции</v>
      </c>
      <c r="B47" s="317" t="str">
        <f t="shared" si="1"/>
        <v>Рекламно-информационные материалыАкции</v>
      </c>
      <c r="C47" s="318">
        <v>2011</v>
      </c>
      <c r="D47" s="318" t="s">
        <v>956</v>
      </c>
      <c r="E47" s="319" t="s">
        <v>7</v>
      </c>
      <c r="F47" s="319" t="s">
        <v>1189</v>
      </c>
      <c r="G47" s="308" t="s">
        <v>8</v>
      </c>
      <c r="H47" s="308" t="str">
        <f>VLOOKUP($B47,Справочник!$A:$I,7,0)</f>
        <v>POS-materials</v>
      </c>
      <c r="I47" s="324" t="s">
        <v>1011</v>
      </c>
      <c r="J47" s="319" t="str">
        <f>VLOOKUP($B47,Справочник!$A:$I,8,0)</f>
        <v>BTL</v>
      </c>
      <c r="K47" s="319"/>
      <c r="L47" s="319">
        <f>VLOOKUP($B47,Справочник!$A:$I,9,0)</f>
        <v>0</v>
      </c>
      <c r="M47" s="324"/>
      <c r="N47" s="320" t="e">
        <f t="shared" si="2"/>
        <v>#DIV/0!</v>
      </c>
      <c r="O47" s="328"/>
      <c r="P47" s="320">
        <f t="shared" si="3"/>
        <v>0</v>
      </c>
      <c r="Q47" s="328"/>
      <c r="R47" s="328"/>
      <c r="S47" s="328"/>
      <c r="T47" s="320">
        <f t="shared" si="4"/>
        <v>0</v>
      </c>
      <c r="U47" s="320"/>
      <c r="V47" s="320"/>
      <c r="W47" s="320"/>
      <c r="X47" s="320">
        <f t="shared" si="5"/>
        <v>0</v>
      </c>
      <c r="Y47" s="320"/>
      <c r="Z47" s="320"/>
      <c r="AA47" s="320"/>
      <c r="AB47" s="320">
        <f t="shared" si="6"/>
        <v>0</v>
      </c>
      <c r="AC47" s="328"/>
      <c r="AD47" s="331"/>
      <c r="AE47" s="328"/>
      <c r="AF47" s="322"/>
      <c r="AG47" s="313"/>
      <c r="AH47" s="313"/>
    </row>
    <row r="48" spans="1:34" ht="22.5">
      <c r="A48" s="316" t="str">
        <f t="shared" si="0"/>
        <v>Рекламно-информационные материалыАкции</v>
      </c>
      <c r="B48" s="317" t="str">
        <f t="shared" si="1"/>
        <v>Рекламно-информационные материалыАкции</v>
      </c>
      <c r="C48" s="318">
        <v>2011</v>
      </c>
      <c r="D48" s="318" t="s">
        <v>956</v>
      </c>
      <c r="E48" s="319" t="s">
        <v>7</v>
      </c>
      <c r="F48" s="319" t="s">
        <v>1189</v>
      </c>
      <c r="G48" s="308" t="s">
        <v>8</v>
      </c>
      <c r="H48" s="308" t="str">
        <f>VLOOKUP($B48,Справочник!$A:$I,7,0)</f>
        <v>POS-materials</v>
      </c>
      <c r="I48" s="324" t="s">
        <v>1011</v>
      </c>
      <c r="J48" s="319" t="str">
        <f>VLOOKUP($B48,Справочник!$A:$I,8,0)</f>
        <v>BTL</v>
      </c>
      <c r="K48" s="319"/>
      <c r="L48" s="319">
        <f>VLOOKUP($B48,Справочник!$A:$I,9,0)</f>
        <v>0</v>
      </c>
      <c r="M48" s="324"/>
      <c r="N48" s="320" t="e">
        <f t="shared" si="2"/>
        <v>#DIV/0!</v>
      </c>
      <c r="O48" s="328"/>
      <c r="P48" s="320">
        <f t="shared" si="3"/>
        <v>0</v>
      </c>
      <c r="Q48" s="328"/>
      <c r="R48" s="328"/>
      <c r="S48" s="328"/>
      <c r="T48" s="320">
        <f t="shared" si="4"/>
        <v>0</v>
      </c>
      <c r="U48" s="320"/>
      <c r="V48" s="320"/>
      <c r="W48" s="320"/>
      <c r="X48" s="320">
        <f t="shared" si="5"/>
        <v>0</v>
      </c>
      <c r="Y48" s="320"/>
      <c r="Z48" s="320"/>
      <c r="AA48" s="320"/>
      <c r="AB48" s="320">
        <f t="shared" si="6"/>
        <v>0</v>
      </c>
      <c r="AC48" s="328"/>
      <c r="AD48" s="331"/>
      <c r="AE48" s="328"/>
      <c r="AF48" s="322"/>
      <c r="AG48" s="313"/>
      <c r="AH48" s="313"/>
    </row>
    <row r="49" spans="1:43" ht="22.5">
      <c r="A49" s="316" t="str">
        <f t="shared" si="0"/>
        <v>Рекламно-информационные материалыАкции</v>
      </c>
      <c r="B49" s="317" t="str">
        <f t="shared" si="1"/>
        <v>Рекламно-информационные материалыАкции</v>
      </c>
      <c r="C49" s="318">
        <v>2011</v>
      </c>
      <c r="D49" s="318" t="s">
        <v>956</v>
      </c>
      <c r="E49" s="319" t="s">
        <v>7</v>
      </c>
      <c r="F49" s="319" t="s">
        <v>1189</v>
      </c>
      <c r="G49" s="308" t="s">
        <v>8</v>
      </c>
      <c r="H49" s="308" t="str">
        <f>VLOOKUP($B49,Справочник!$A:$I,7,0)</f>
        <v>POS-materials</v>
      </c>
      <c r="I49" s="324" t="s">
        <v>1011</v>
      </c>
      <c r="J49" s="319" t="str">
        <f>VLOOKUP($B49,Справочник!$A:$I,8,0)</f>
        <v>BTL</v>
      </c>
      <c r="K49" s="319"/>
      <c r="L49" s="319">
        <f>VLOOKUP($B49,Справочник!$A:$I,9,0)</f>
        <v>0</v>
      </c>
      <c r="M49" s="324"/>
      <c r="N49" s="320" t="e">
        <f t="shared" si="2"/>
        <v>#DIV/0!</v>
      </c>
      <c r="O49" s="328"/>
      <c r="P49" s="320">
        <f t="shared" si="3"/>
        <v>0</v>
      </c>
      <c r="Q49" s="328"/>
      <c r="R49" s="328"/>
      <c r="S49" s="328"/>
      <c r="T49" s="320">
        <f t="shared" si="4"/>
        <v>0</v>
      </c>
      <c r="U49" s="320"/>
      <c r="V49" s="320"/>
      <c r="W49" s="320"/>
      <c r="X49" s="320">
        <f t="shared" si="5"/>
        <v>0</v>
      </c>
      <c r="Y49" s="320"/>
      <c r="Z49" s="320"/>
      <c r="AA49" s="320"/>
      <c r="AB49" s="320">
        <f t="shared" si="6"/>
        <v>0</v>
      </c>
      <c r="AC49" s="328"/>
      <c r="AD49" s="331"/>
      <c r="AE49" s="328"/>
      <c r="AF49" s="322"/>
      <c r="AG49" s="313"/>
      <c r="AH49" s="313"/>
    </row>
    <row r="50" spans="1:43" ht="22.5">
      <c r="A50" s="316" t="str">
        <f t="shared" si="0"/>
        <v>Рекламно-информационные материалыАкции</v>
      </c>
      <c r="B50" s="317" t="str">
        <f t="shared" si="1"/>
        <v>Рекламно-информационные материалыАкции</v>
      </c>
      <c r="C50" s="318">
        <v>2011</v>
      </c>
      <c r="D50" s="318" t="s">
        <v>956</v>
      </c>
      <c r="E50" s="319" t="s">
        <v>7</v>
      </c>
      <c r="F50" s="319" t="s">
        <v>1189</v>
      </c>
      <c r="G50" s="308" t="s">
        <v>8</v>
      </c>
      <c r="H50" s="308" t="str">
        <f>VLOOKUP($B50,Справочник!$A:$I,7,0)</f>
        <v>POS-materials</v>
      </c>
      <c r="I50" s="324" t="s">
        <v>1011</v>
      </c>
      <c r="J50" s="319" t="str">
        <f>VLOOKUP($B50,Справочник!$A:$I,8,0)</f>
        <v>BTL</v>
      </c>
      <c r="K50" s="319"/>
      <c r="L50" s="319">
        <f>VLOOKUP($B50,Справочник!$A:$I,9,0)</f>
        <v>0</v>
      </c>
      <c r="M50" s="332"/>
      <c r="N50" s="320" t="e">
        <f t="shared" si="2"/>
        <v>#DIV/0!</v>
      </c>
      <c r="O50" s="328"/>
      <c r="P50" s="320">
        <f t="shared" si="3"/>
        <v>0</v>
      </c>
      <c r="Q50" s="328"/>
      <c r="R50" s="328"/>
      <c r="S50" s="328"/>
      <c r="T50" s="320">
        <f t="shared" si="4"/>
        <v>0</v>
      </c>
      <c r="U50" s="320"/>
      <c r="V50" s="320"/>
      <c r="W50" s="320"/>
      <c r="X50" s="320">
        <f t="shared" si="5"/>
        <v>0</v>
      </c>
      <c r="Y50" s="320"/>
      <c r="Z50" s="320"/>
      <c r="AA50" s="320"/>
      <c r="AB50" s="320">
        <f t="shared" si="6"/>
        <v>0</v>
      </c>
      <c r="AC50" s="328"/>
      <c r="AD50" s="331"/>
      <c r="AE50" s="328"/>
      <c r="AF50" s="322"/>
      <c r="AG50" s="313"/>
      <c r="AH50" s="313"/>
    </row>
    <row r="51" spans="1:43" ht="22.5">
      <c r="A51" s="316" t="str">
        <f t="shared" si="0"/>
        <v>Рекламно-информационные материалыАкции</v>
      </c>
      <c r="B51" s="317" t="str">
        <f t="shared" si="1"/>
        <v>Рекламно-информационные материалыАкции</v>
      </c>
      <c r="C51" s="318">
        <v>2011</v>
      </c>
      <c r="D51" s="318" t="s">
        <v>956</v>
      </c>
      <c r="E51" s="319" t="s">
        <v>7</v>
      </c>
      <c r="F51" s="319" t="s">
        <v>1189</v>
      </c>
      <c r="G51" s="308" t="s">
        <v>8</v>
      </c>
      <c r="H51" s="308" t="str">
        <f>VLOOKUP($B51,Справочник!$A:$I,7,0)</f>
        <v>POS-materials</v>
      </c>
      <c r="I51" s="324" t="s">
        <v>1011</v>
      </c>
      <c r="J51" s="319" t="str">
        <f>VLOOKUP($B51,Справочник!$A:$I,8,0)</f>
        <v>BTL</v>
      </c>
      <c r="K51" s="319"/>
      <c r="L51" s="319">
        <f>VLOOKUP($B51,Справочник!$A:$I,9,0)</f>
        <v>0</v>
      </c>
      <c r="M51" s="332"/>
      <c r="N51" s="320" t="e">
        <f t="shared" si="2"/>
        <v>#DIV/0!</v>
      </c>
      <c r="O51" s="328"/>
      <c r="P51" s="320">
        <f t="shared" si="3"/>
        <v>0</v>
      </c>
      <c r="Q51" s="328"/>
      <c r="R51" s="328"/>
      <c r="S51" s="328"/>
      <c r="T51" s="320">
        <f t="shared" si="4"/>
        <v>0</v>
      </c>
      <c r="U51" s="320"/>
      <c r="V51" s="320"/>
      <c r="W51" s="320"/>
      <c r="X51" s="320">
        <f t="shared" si="5"/>
        <v>0</v>
      </c>
      <c r="Y51" s="320"/>
      <c r="Z51" s="320"/>
      <c r="AA51" s="320"/>
      <c r="AB51" s="320">
        <f t="shared" si="6"/>
        <v>0</v>
      </c>
      <c r="AC51" s="328"/>
      <c r="AD51" s="331"/>
      <c r="AE51" s="328"/>
      <c r="AF51" s="322"/>
      <c r="AG51" s="313"/>
      <c r="AH51" s="313"/>
    </row>
    <row r="52" spans="1:43" ht="22.5">
      <c r="A52" s="316" t="str">
        <f t="shared" si="0"/>
        <v>Рекламно-информационные материалыАкции</v>
      </c>
      <c r="B52" s="317" t="str">
        <f t="shared" si="1"/>
        <v>Рекламно-информационные материалыАкции</v>
      </c>
      <c r="C52" s="318">
        <v>2011</v>
      </c>
      <c r="D52" s="318" t="s">
        <v>956</v>
      </c>
      <c r="E52" s="319" t="s">
        <v>7</v>
      </c>
      <c r="F52" s="319" t="s">
        <v>1189</v>
      </c>
      <c r="G52" s="308" t="s">
        <v>8</v>
      </c>
      <c r="H52" s="308" t="str">
        <f>VLOOKUP($B52,Справочник!$A:$I,7,0)</f>
        <v>POS-materials</v>
      </c>
      <c r="I52" s="324" t="s">
        <v>1011</v>
      </c>
      <c r="J52" s="319" t="str">
        <f>VLOOKUP($B52,Справочник!$A:$I,8,0)</f>
        <v>BTL</v>
      </c>
      <c r="K52" s="319"/>
      <c r="L52" s="319">
        <f>VLOOKUP($B52,Справочник!$A:$I,9,0)</f>
        <v>0</v>
      </c>
      <c r="M52" s="332"/>
      <c r="N52" s="320" t="e">
        <f t="shared" si="2"/>
        <v>#DIV/0!</v>
      </c>
      <c r="O52" s="328"/>
      <c r="P52" s="320">
        <f t="shared" si="3"/>
        <v>0</v>
      </c>
      <c r="Q52" s="328"/>
      <c r="R52" s="328"/>
      <c r="S52" s="328"/>
      <c r="T52" s="320">
        <f t="shared" si="4"/>
        <v>0</v>
      </c>
      <c r="U52" s="320"/>
      <c r="V52" s="320"/>
      <c r="W52" s="320"/>
      <c r="X52" s="320">
        <f t="shared" si="5"/>
        <v>0</v>
      </c>
      <c r="Y52" s="320"/>
      <c r="Z52" s="320"/>
      <c r="AA52" s="320"/>
      <c r="AB52" s="320">
        <f t="shared" si="6"/>
        <v>0</v>
      </c>
      <c r="AC52" s="328"/>
      <c r="AD52" s="331"/>
      <c r="AE52" s="328"/>
      <c r="AF52" s="322"/>
      <c r="AG52" s="313"/>
      <c r="AH52" s="313"/>
    </row>
    <row r="53" spans="1:43" ht="22.5">
      <c r="A53" s="316" t="str">
        <f t="shared" si="0"/>
        <v>Рекламно-информационные материалыАкции</v>
      </c>
      <c r="B53" s="317" t="str">
        <f t="shared" si="1"/>
        <v>Рекламно-информационные материалыАкции</v>
      </c>
      <c r="C53" s="318">
        <v>2011</v>
      </c>
      <c r="D53" s="318" t="s">
        <v>956</v>
      </c>
      <c r="E53" s="319" t="s">
        <v>7</v>
      </c>
      <c r="F53" s="319" t="s">
        <v>1189</v>
      </c>
      <c r="G53" s="308" t="s">
        <v>8</v>
      </c>
      <c r="H53" s="308" t="str">
        <f>VLOOKUP($B53,Справочник!$A:$I,7,0)</f>
        <v>POS-materials</v>
      </c>
      <c r="I53" s="324" t="s">
        <v>1011</v>
      </c>
      <c r="J53" s="319" t="str">
        <f>VLOOKUP($B53,Справочник!$A:$I,8,0)</f>
        <v>BTL</v>
      </c>
      <c r="K53" s="319"/>
      <c r="L53" s="319">
        <f>VLOOKUP($B53,Справочник!$A:$I,9,0)</f>
        <v>0</v>
      </c>
      <c r="M53" s="332"/>
      <c r="N53" s="320" t="e">
        <f t="shared" si="2"/>
        <v>#DIV/0!</v>
      </c>
      <c r="O53" s="328"/>
      <c r="P53" s="320">
        <f t="shared" si="3"/>
        <v>2400</v>
      </c>
      <c r="Q53" s="328">
        <v>300</v>
      </c>
      <c r="R53" s="328">
        <v>300</v>
      </c>
      <c r="S53" s="328"/>
      <c r="T53" s="320">
        <f t="shared" si="4"/>
        <v>600</v>
      </c>
      <c r="U53" s="328">
        <v>300</v>
      </c>
      <c r="V53" s="328">
        <v>300</v>
      </c>
      <c r="W53" s="320"/>
      <c r="X53" s="320">
        <f t="shared" si="5"/>
        <v>1200</v>
      </c>
      <c r="Y53" s="328">
        <v>300</v>
      </c>
      <c r="Z53" s="328">
        <v>300</v>
      </c>
      <c r="AA53" s="320"/>
      <c r="AB53" s="320">
        <f t="shared" si="6"/>
        <v>1800</v>
      </c>
      <c r="AC53" s="328">
        <v>300</v>
      </c>
      <c r="AD53" s="328">
        <v>300</v>
      </c>
      <c r="AE53" s="328"/>
      <c r="AF53" s="322"/>
      <c r="AG53" s="313"/>
      <c r="AH53" s="313"/>
    </row>
    <row r="54" spans="1:43" ht="22.5">
      <c r="A54" s="316" t="str">
        <f t="shared" si="0"/>
        <v>Рекламно-информационные материалыАкции</v>
      </c>
      <c r="B54" s="317" t="str">
        <f t="shared" si="1"/>
        <v>Рекламно-информационные материалыАкции</v>
      </c>
      <c r="C54" s="318">
        <v>2011</v>
      </c>
      <c r="D54" s="318" t="s">
        <v>956</v>
      </c>
      <c r="E54" s="319" t="s">
        <v>7</v>
      </c>
      <c r="F54" s="319" t="s">
        <v>1189</v>
      </c>
      <c r="G54" s="308" t="s">
        <v>8</v>
      </c>
      <c r="H54" s="308" t="str">
        <f>VLOOKUP($B54,Справочник!$A:$I,7,0)</f>
        <v>POS-materials</v>
      </c>
      <c r="I54" s="324" t="s">
        <v>1011</v>
      </c>
      <c r="J54" s="319" t="str">
        <f>VLOOKUP($B54,Справочник!$A:$I,8,0)</f>
        <v>BTL</v>
      </c>
      <c r="K54" s="319"/>
      <c r="L54" s="319">
        <f>VLOOKUP($B54,Справочник!$A:$I,9,0)</f>
        <v>0</v>
      </c>
      <c r="M54" s="332"/>
      <c r="N54" s="320" t="e">
        <f t="shared" si="2"/>
        <v>#DIV/0!</v>
      </c>
      <c r="O54" s="328"/>
      <c r="P54" s="320">
        <f t="shared" si="3"/>
        <v>0</v>
      </c>
      <c r="Q54" s="328"/>
      <c r="R54" s="328"/>
      <c r="S54" s="328"/>
      <c r="T54" s="320">
        <f t="shared" si="4"/>
        <v>0</v>
      </c>
      <c r="U54" s="320"/>
      <c r="V54" s="320"/>
      <c r="W54" s="320"/>
      <c r="X54" s="320">
        <f t="shared" si="5"/>
        <v>0</v>
      </c>
      <c r="Y54" s="320"/>
      <c r="Z54" s="320"/>
      <c r="AA54" s="320"/>
      <c r="AB54" s="320">
        <f t="shared" si="6"/>
        <v>0</v>
      </c>
      <c r="AC54" s="328"/>
      <c r="AD54" s="331"/>
      <c r="AE54" s="328"/>
      <c r="AF54" s="322"/>
      <c r="AG54" s="313"/>
      <c r="AH54" s="313"/>
    </row>
    <row r="55" spans="1:43" ht="22.5">
      <c r="A55" s="316" t="str">
        <f t="shared" ref="A55:A118" si="15">G55&amp;I55</f>
        <v>Рекламно-информационные материалыАкции</v>
      </c>
      <c r="B55" s="317" t="str">
        <f t="shared" ref="B55:B118" si="16">G55&amp;I55&amp;K55</f>
        <v>Рекламно-информационные материалыАкции</v>
      </c>
      <c r="C55" s="318">
        <v>2011</v>
      </c>
      <c r="D55" s="318" t="s">
        <v>956</v>
      </c>
      <c r="E55" s="319" t="s">
        <v>7</v>
      </c>
      <c r="F55" s="319" t="s">
        <v>1189</v>
      </c>
      <c r="G55" s="308" t="s">
        <v>8</v>
      </c>
      <c r="H55" s="308" t="str">
        <f>VLOOKUP($B55,Справочник!$A:$I,7,0)</f>
        <v>POS-materials</v>
      </c>
      <c r="I55" s="324" t="s">
        <v>1011</v>
      </c>
      <c r="J55" s="319" t="str">
        <f>VLOOKUP($B55,Справочник!$A:$I,8,0)</f>
        <v>BTL</v>
      </c>
      <c r="K55" s="319"/>
      <c r="L55" s="319">
        <f>VLOOKUP($B55,Справочник!$A:$I,9,0)</f>
        <v>0</v>
      </c>
      <c r="M55" s="332"/>
      <c r="N55" s="320" t="e">
        <f t="shared" si="2"/>
        <v>#DIV/0!</v>
      </c>
      <c r="O55" s="328"/>
      <c r="P55" s="320">
        <f t="shared" si="3"/>
        <v>0</v>
      </c>
      <c r="Q55" s="328"/>
      <c r="R55" s="328"/>
      <c r="S55" s="328"/>
      <c r="T55" s="320">
        <f t="shared" si="4"/>
        <v>0</v>
      </c>
      <c r="U55" s="320"/>
      <c r="V55" s="320"/>
      <c r="W55" s="320"/>
      <c r="X55" s="320">
        <f t="shared" si="5"/>
        <v>0</v>
      </c>
      <c r="Y55" s="320"/>
      <c r="Z55" s="320"/>
      <c r="AA55" s="320"/>
      <c r="AB55" s="320">
        <f t="shared" si="6"/>
        <v>0</v>
      </c>
      <c r="AC55" s="328"/>
      <c r="AD55" s="331"/>
      <c r="AE55" s="328"/>
      <c r="AF55" s="322"/>
      <c r="AG55" s="313"/>
      <c r="AH55" s="313"/>
    </row>
    <row r="56" spans="1:43" ht="22.5">
      <c r="A56" s="316" t="str">
        <f t="shared" si="15"/>
        <v>Рекламно-информационные материалыАкции</v>
      </c>
      <c r="B56" s="317" t="str">
        <f t="shared" si="16"/>
        <v>Рекламно-информационные материалыАкции</v>
      </c>
      <c r="C56" s="318">
        <v>2011</v>
      </c>
      <c r="D56" s="318" t="s">
        <v>956</v>
      </c>
      <c r="E56" s="319" t="s">
        <v>7</v>
      </c>
      <c r="F56" s="319" t="s">
        <v>1189</v>
      </c>
      <c r="G56" s="308" t="s">
        <v>8</v>
      </c>
      <c r="H56" s="308" t="str">
        <f>VLOOKUP($B56,Справочник!$A:$I,7,0)</f>
        <v>POS-materials</v>
      </c>
      <c r="I56" s="324" t="s">
        <v>1011</v>
      </c>
      <c r="J56" s="319" t="str">
        <f>VLOOKUP($B56,Справочник!$A:$I,8,0)</f>
        <v>BTL</v>
      </c>
      <c r="K56" s="319"/>
      <c r="L56" s="319">
        <f>VLOOKUP($B56,Справочник!$A:$I,9,0)</f>
        <v>0</v>
      </c>
      <c r="M56" s="332"/>
      <c r="N56" s="320" t="e">
        <f t="shared" si="2"/>
        <v>#DIV/0!</v>
      </c>
      <c r="O56" s="328"/>
      <c r="P56" s="320">
        <f t="shared" si="3"/>
        <v>0</v>
      </c>
      <c r="Q56" s="328"/>
      <c r="R56" s="328"/>
      <c r="S56" s="328"/>
      <c r="T56" s="320">
        <f t="shared" si="4"/>
        <v>0</v>
      </c>
      <c r="U56" s="320"/>
      <c r="V56" s="320"/>
      <c r="W56" s="320"/>
      <c r="X56" s="320">
        <f t="shared" si="5"/>
        <v>0</v>
      </c>
      <c r="Y56" s="320"/>
      <c r="Z56" s="320"/>
      <c r="AA56" s="320"/>
      <c r="AB56" s="320">
        <f t="shared" si="6"/>
        <v>0</v>
      </c>
      <c r="AC56" s="328"/>
      <c r="AD56" s="331"/>
      <c r="AE56" s="328"/>
      <c r="AF56" s="322"/>
      <c r="AG56" s="313"/>
      <c r="AH56" s="313"/>
    </row>
    <row r="57" spans="1:43" ht="22.5">
      <c r="A57" s="316" t="str">
        <f t="shared" si="15"/>
        <v>Рекламно-информационные материалыАкции</v>
      </c>
      <c r="B57" s="317" t="str">
        <f t="shared" si="16"/>
        <v>Рекламно-информационные материалыАкции</v>
      </c>
      <c r="C57" s="318">
        <v>2011</v>
      </c>
      <c r="D57" s="318" t="s">
        <v>956</v>
      </c>
      <c r="E57" s="319" t="s">
        <v>7</v>
      </c>
      <c r="F57" s="319" t="s">
        <v>1189</v>
      </c>
      <c r="G57" s="308" t="s">
        <v>8</v>
      </c>
      <c r="H57" s="308" t="str">
        <f>VLOOKUP($B57,Справочник!$A:$I,7,0)</f>
        <v>POS-materials</v>
      </c>
      <c r="I57" s="324" t="s">
        <v>1011</v>
      </c>
      <c r="J57" s="319" t="str">
        <f>VLOOKUP($B57,Справочник!$A:$I,8,0)</f>
        <v>BTL</v>
      </c>
      <c r="K57" s="319"/>
      <c r="L57" s="319">
        <f>VLOOKUP($B57,Справочник!$A:$I,9,0)</f>
        <v>0</v>
      </c>
      <c r="M57" s="324"/>
      <c r="N57" s="320" t="e">
        <f t="shared" si="2"/>
        <v>#DIV/0!</v>
      </c>
      <c r="O57" s="328"/>
      <c r="P57" s="320">
        <f t="shared" si="3"/>
        <v>0</v>
      </c>
      <c r="Q57" s="328"/>
      <c r="R57" s="328"/>
      <c r="S57" s="328"/>
      <c r="T57" s="320">
        <f t="shared" si="4"/>
        <v>0</v>
      </c>
      <c r="U57" s="320"/>
      <c r="V57" s="320"/>
      <c r="W57" s="320"/>
      <c r="X57" s="320">
        <f t="shared" si="5"/>
        <v>0</v>
      </c>
      <c r="Y57" s="320"/>
      <c r="Z57" s="320"/>
      <c r="AA57" s="320"/>
      <c r="AB57" s="320">
        <f t="shared" si="6"/>
        <v>0</v>
      </c>
      <c r="AC57" s="328"/>
      <c r="AD57" s="331"/>
      <c r="AE57" s="328"/>
      <c r="AF57" s="322"/>
      <c r="AG57" s="313"/>
      <c r="AH57" s="313"/>
    </row>
    <row r="58" spans="1:43" ht="22.5">
      <c r="A58" s="316" t="str">
        <f t="shared" si="15"/>
        <v>Рекламно-информационные материалыАкции</v>
      </c>
      <c r="B58" s="317" t="str">
        <f t="shared" si="16"/>
        <v>Рекламно-информационные материалыАкции</v>
      </c>
      <c r="C58" s="318">
        <v>2011</v>
      </c>
      <c r="D58" s="318" t="s">
        <v>956</v>
      </c>
      <c r="E58" s="319" t="s">
        <v>7</v>
      </c>
      <c r="F58" s="319" t="s">
        <v>1189</v>
      </c>
      <c r="G58" s="308" t="s">
        <v>8</v>
      </c>
      <c r="H58" s="308" t="str">
        <f>VLOOKUP($B58,Справочник!$A:$I,7,0)</f>
        <v>POS-materials</v>
      </c>
      <c r="I58" s="324" t="s">
        <v>1011</v>
      </c>
      <c r="J58" s="319" t="str">
        <f>VLOOKUP($B58,Справочник!$A:$I,8,0)</f>
        <v>BTL</v>
      </c>
      <c r="K58" s="319"/>
      <c r="L58" s="319">
        <f>VLOOKUP($B58,Справочник!$A:$I,9,0)</f>
        <v>0</v>
      </c>
      <c r="M58" s="324"/>
      <c r="N58" s="320" t="e">
        <f t="shared" si="2"/>
        <v>#DIV/0!</v>
      </c>
      <c r="O58" s="328"/>
      <c r="P58" s="320">
        <f t="shared" si="3"/>
        <v>0</v>
      </c>
      <c r="Q58" s="328"/>
      <c r="R58" s="328"/>
      <c r="S58" s="328"/>
      <c r="T58" s="320">
        <f t="shared" si="4"/>
        <v>0</v>
      </c>
      <c r="U58" s="320"/>
      <c r="V58" s="320"/>
      <c r="W58" s="320"/>
      <c r="X58" s="320">
        <f t="shared" si="5"/>
        <v>0</v>
      </c>
      <c r="Y58" s="320"/>
      <c r="Z58" s="320"/>
      <c r="AA58" s="320"/>
      <c r="AB58" s="320">
        <f t="shared" si="6"/>
        <v>0</v>
      </c>
      <c r="AC58" s="328"/>
      <c r="AD58" s="331"/>
      <c r="AE58" s="328"/>
      <c r="AF58" s="322"/>
      <c r="AG58" s="313"/>
      <c r="AH58" s="313"/>
    </row>
    <row r="59" spans="1:43" ht="22.5">
      <c r="A59" s="316" t="str">
        <f t="shared" si="15"/>
        <v>Рекламно-информационные материалы"6 из 40"</v>
      </c>
      <c r="B59" s="317" t="str">
        <f t="shared" si="16"/>
        <v>Рекламно-информационные материалы"6 из 40"</v>
      </c>
      <c r="C59" s="318">
        <v>2011</v>
      </c>
      <c r="D59" s="318" t="s">
        <v>954</v>
      </c>
      <c r="E59" s="319" t="s">
        <v>7</v>
      </c>
      <c r="F59" s="324" t="s">
        <v>1189</v>
      </c>
      <c r="G59" s="309" t="s">
        <v>8</v>
      </c>
      <c r="H59" s="308" t="str">
        <f>VLOOKUP($B59,Справочник!$A:$I,7,0)</f>
        <v>POS-materials</v>
      </c>
      <c r="I59" s="324" t="s">
        <v>86</v>
      </c>
      <c r="J59" s="319" t="str">
        <f>VLOOKUP($B59,Справочник!$A:$I,8,0)</f>
        <v>"6 out of 40"</v>
      </c>
      <c r="K59" s="324"/>
      <c r="L59" s="319">
        <f>VLOOKUP($B59,Справочник!$A:$I,9,0)</f>
        <v>0</v>
      </c>
      <c r="M59" s="324"/>
      <c r="N59" s="320" t="e">
        <f t="shared" si="2"/>
        <v>#DIV/0!</v>
      </c>
      <c r="O59" s="328"/>
      <c r="P59" s="320">
        <f t="shared" si="3"/>
        <v>0</v>
      </c>
      <c r="Q59" s="328"/>
      <c r="R59" s="328"/>
      <c r="S59" s="328"/>
      <c r="T59" s="320">
        <f t="shared" si="4"/>
        <v>0</v>
      </c>
      <c r="U59" s="320"/>
      <c r="V59" s="320"/>
      <c r="W59" s="320"/>
      <c r="X59" s="320">
        <f t="shared" si="5"/>
        <v>0</v>
      </c>
      <c r="Y59" s="320"/>
      <c r="Z59" s="320"/>
      <c r="AA59" s="320"/>
      <c r="AB59" s="320">
        <f t="shared" si="6"/>
        <v>0</v>
      </c>
      <c r="AC59" s="328"/>
      <c r="AD59" s="331"/>
      <c r="AE59" s="328"/>
      <c r="AF59" s="322"/>
      <c r="AG59" s="313"/>
      <c r="AH59" s="313"/>
    </row>
    <row r="60" spans="1:43" s="313" customFormat="1" ht="22.5">
      <c r="A60" s="316" t="str">
        <f t="shared" si="15"/>
        <v>Рекламно-информационные материалыАкции</v>
      </c>
      <c r="B60" s="317" t="str">
        <f t="shared" si="16"/>
        <v>Рекламно-информационные материалыАкции</v>
      </c>
      <c r="C60" s="318">
        <v>2011</v>
      </c>
      <c r="D60" s="318" t="s">
        <v>956</v>
      </c>
      <c r="E60" s="319" t="s">
        <v>7</v>
      </c>
      <c r="F60" s="319" t="s">
        <v>1189</v>
      </c>
      <c r="G60" s="308" t="s">
        <v>8</v>
      </c>
      <c r="H60" s="308" t="str">
        <f>VLOOKUP($B60,Справочник!$A:$I,7,0)</f>
        <v>POS-materials</v>
      </c>
      <c r="I60" s="324" t="s">
        <v>1011</v>
      </c>
      <c r="J60" s="319" t="str">
        <f>VLOOKUP($B60,Справочник!$A:$I,8,0)</f>
        <v>BTL</v>
      </c>
      <c r="K60" s="324"/>
      <c r="L60" s="319">
        <f>VLOOKUP($B60,Справочник!$A:$I,9,0)</f>
        <v>0</v>
      </c>
      <c r="M60" s="324"/>
      <c r="N60" s="320" t="e">
        <f t="shared" si="2"/>
        <v>#DIV/0!</v>
      </c>
      <c r="O60" s="328"/>
      <c r="P60" s="320">
        <f t="shared" si="3"/>
        <v>0</v>
      </c>
      <c r="Q60" s="328"/>
      <c r="R60" s="328"/>
      <c r="S60" s="328"/>
      <c r="T60" s="320">
        <f t="shared" si="4"/>
        <v>0</v>
      </c>
      <c r="U60" s="320"/>
      <c r="V60" s="320"/>
      <c r="W60" s="320"/>
      <c r="X60" s="320">
        <f t="shared" si="5"/>
        <v>0</v>
      </c>
      <c r="Y60" s="320"/>
      <c r="Z60" s="320"/>
      <c r="AA60" s="320"/>
      <c r="AB60" s="320">
        <f t="shared" si="6"/>
        <v>0</v>
      </c>
      <c r="AC60" s="328"/>
      <c r="AD60" s="331"/>
      <c r="AE60" s="328"/>
      <c r="AF60" s="322"/>
      <c r="AG60" s="314"/>
      <c r="AH60" s="314"/>
      <c r="AI60" s="314"/>
      <c r="AJ60" s="314"/>
      <c r="AK60" s="314"/>
      <c r="AL60" s="314"/>
      <c r="AM60" s="314"/>
      <c r="AN60" s="314"/>
      <c r="AO60" s="314"/>
      <c r="AP60" s="314"/>
      <c r="AQ60" s="314"/>
    </row>
    <row r="61" spans="1:43" s="313" customFormat="1" ht="22.5">
      <c r="A61" s="316" t="str">
        <f t="shared" si="15"/>
        <v>Рекламно-информационные материалы"Джокер"</v>
      </c>
      <c r="B61" s="317" t="str">
        <f t="shared" si="16"/>
        <v>Рекламно-информационные материалы"Джокер"</v>
      </c>
      <c r="C61" s="318">
        <v>2011</v>
      </c>
      <c r="D61" s="318" t="s">
        <v>954</v>
      </c>
      <c r="E61" s="319" t="s">
        <v>7</v>
      </c>
      <c r="F61" s="324" t="s">
        <v>1189</v>
      </c>
      <c r="G61" s="309" t="s">
        <v>8</v>
      </c>
      <c r="H61" s="308" t="str">
        <f>VLOOKUP($B61,Справочник!$A:$I,7,0)</f>
        <v>POS-materials</v>
      </c>
      <c r="I61" s="324" t="s">
        <v>601</v>
      </c>
      <c r="J61" s="319" t="str">
        <f>VLOOKUP($B61,Справочник!$A:$I,8,0)</f>
        <v>"Joker"</v>
      </c>
      <c r="K61" s="324"/>
      <c r="L61" s="319">
        <f>VLOOKUP($B61,Справочник!$A:$I,9,0)</f>
        <v>0</v>
      </c>
      <c r="M61" s="333"/>
      <c r="N61" s="320" t="e">
        <f t="shared" si="2"/>
        <v>#DIV/0!</v>
      </c>
      <c r="O61" s="328"/>
      <c r="P61" s="320">
        <f t="shared" si="3"/>
        <v>0</v>
      </c>
      <c r="Q61" s="328"/>
      <c r="R61" s="328"/>
      <c r="S61" s="328"/>
      <c r="T61" s="320">
        <f t="shared" si="4"/>
        <v>0</v>
      </c>
      <c r="U61" s="320"/>
      <c r="V61" s="320"/>
      <c r="W61" s="320"/>
      <c r="X61" s="320">
        <f t="shared" si="5"/>
        <v>0</v>
      </c>
      <c r="Y61" s="320"/>
      <c r="Z61" s="320"/>
      <c r="AA61" s="320"/>
      <c r="AB61" s="320">
        <f t="shared" si="6"/>
        <v>0</v>
      </c>
      <c r="AC61" s="328"/>
      <c r="AD61" s="331"/>
      <c r="AE61" s="328"/>
      <c r="AF61" s="322"/>
      <c r="AG61" s="314"/>
      <c r="AH61" s="314"/>
      <c r="AI61" s="314"/>
      <c r="AJ61" s="314"/>
      <c r="AK61" s="314"/>
      <c r="AL61" s="314"/>
      <c r="AM61" s="314"/>
      <c r="AN61" s="314"/>
      <c r="AO61" s="314"/>
      <c r="AP61" s="314"/>
      <c r="AQ61" s="314"/>
    </row>
    <row r="62" spans="1:43" s="313" customFormat="1" ht="22.5">
      <c r="A62" s="316" t="str">
        <f t="shared" si="15"/>
        <v>Рекламно-информационные материалыАкции</v>
      </c>
      <c r="B62" s="317" t="str">
        <f t="shared" si="16"/>
        <v>Рекламно-информационные материалыАкции</v>
      </c>
      <c r="C62" s="318">
        <v>2011</v>
      </c>
      <c r="D62" s="318" t="s">
        <v>956</v>
      </c>
      <c r="E62" s="319" t="s">
        <v>7</v>
      </c>
      <c r="F62" s="319" t="s">
        <v>1189</v>
      </c>
      <c r="G62" s="308" t="s">
        <v>8</v>
      </c>
      <c r="H62" s="308" t="str">
        <f>VLOOKUP($B62,Справочник!$A:$I,7,0)</f>
        <v>POS-materials</v>
      </c>
      <c r="I62" s="324" t="s">
        <v>1011</v>
      </c>
      <c r="J62" s="319" t="str">
        <f>VLOOKUP($B62,Справочник!$A:$I,8,0)</f>
        <v>BTL</v>
      </c>
      <c r="K62" s="319"/>
      <c r="L62" s="319">
        <f>VLOOKUP($B62,Справочник!$A:$I,9,0)</f>
        <v>0</v>
      </c>
      <c r="M62" s="333"/>
      <c r="N62" s="320" t="e">
        <f t="shared" si="2"/>
        <v>#DIV/0!</v>
      </c>
      <c r="O62" s="320"/>
      <c r="P62" s="320">
        <f t="shared" si="3"/>
        <v>0</v>
      </c>
      <c r="Q62" s="320"/>
      <c r="R62" s="320"/>
      <c r="S62" s="320"/>
      <c r="T62" s="320">
        <f t="shared" si="4"/>
        <v>0</v>
      </c>
      <c r="U62" s="320"/>
      <c r="V62" s="320"/>
      <c r="W62" s="320"/>
      <c r="X62" s="320">
        <f t="shared" si="5"/>
        <v>0</v>
      </c>
      <c r="Y62" s="320"/>
      <c r="Z62" s="320"/>
      <c r="AA62" s="320"/>
      <c r="AB62" s="320">
        <f t="shared" si="6"/>
        <v>0</v>
      </c>
      <c r="AC62" s="320"/>
      <c r="AD62" s="323"/>
      <c r="AE62" s="320"/>
      <c r="AF62" s="322"/>
      <c r="AG62" s="314"/>
      <c r="AH62" s="314"/>
      <c r="AI62" s="314"/>
      <c r="AJ62" s="314"/>
      <c r="AK62" s="314"/>
      <c r="AL62" s="314"/>
      <c r="AM62" s="314"/>
      <c r="AN62" s="314"/>
      <c r="AO62" s="314"/>
      <c r="AP62" s="314"/>
      <c r="AQ62" s="314"/>
    </row>
    <row r="63" spans="1:43" s="313" customFormat="1" ht="22.5">
      <c r="A63" s="316" t="str">
        <f t="shared" si="15"/>
        <v>Рекламно-информационные материалыАкции</v>
      </c>
      <c r="B63" s="317" t="str">
        <f t="shared" si="16"/>
        <v>Рекламно-информационные материалыАкции</v>
      </c>
      <c r="C63" s="318">
        <v>2011</v>
      </c>
      <c r="D63" s="318" t="s">
        <v>956</v>
      </c>
      <c r="E63" s="319" t="s">
        <v>7</v>
      </c>
      <c r="F63" s="319" t="s">
        <v>1189</v>
      </c>
      <c r="G63" s="308" t="s">
        <v>8</v>
      </c>
      <c r="H63" s="308" t="str">
        <f>VLOOKUP($B63,Справочник!$A:$I,7,0)</f>
        <v>POS-materials</v>
      </c>
      <c r="I63" s="324" t="s">
        <v>1011</v>
      </c>
      <c r="J63" s="319" t="str">
        <f>VLOOKUP($B63,Справочник!$A:$I,8,0)</f>
        <v>BTL</v>
      </c>
      <c r="K63" s="319"/>
      <c r="L63" s="319">
        <f>VLOOKUP($B63,Справочник!$A:$I,9,0)</f>
        <v>0</v>
      </c>
      <c r="M63" s="333"/>
      <c r="N63" s="320" t="e">
        <f t="shared" si="2"/>
        <v>#DIV/0!</v>
      </c>
      <c r="O63" s="320"/>
      <c r="P63" s="320">
        <f t="shared" si="3"/>
        <v>0</v>
      </c>
      <c r="Q63" s="320"/>
      <c r="R63" s="320"/>
      <c r="S63" s="320"/>
      <c r="T63" s="320">
        <f t="shared" si="4"/>
        <v>0</v>
      </c>
      <c r="U63" s="320"/>
      <c r="V63" s="320"/>
      <c r="W63" s="320"/>
      <c r="X63" s="320">
        <f t="shared" si="5"/>
        <v>0</v>
      </c>
      <c r="Y63" s="320"/>
      <c r="Z63" s="320"/>
      <c r="AA63" s="320"/>
      <c r="AB63" s="320">
        <f t="shared" si="6"/>
        <v>0</v>
      </c>
      <c r="AC63" s="320"/>
      <c r="AD63" s="323"/>
      <c r="AE63" s="320"/>
      <c r="AF63" s="322"/>
      <c r="AG63" s="314"/>
      <c r="AH63" s="314"/>
      <c r="AI63" s="314"/>
      <c r="AJ63" s="314"/>
      <c r="AK63" s="314"/>
      <c r="AL63" s="314"/>
      <c r="AM63" s="314"/>
      <c r="AN63" s="314"/>
      <c r="AO63" s="314"/>
      <c r="AP63" s="314"/>
      <c r="AQ63" s="314"/>
    </row>
    <row r="64" spans="1:43" s="313" customFormat="1" ht="22.5">
      <c r="A64" s="316" t="str">
        <f t="shared" si="15"/>
        <v>Рекламно-информационные материалыАкции</v>
      </c>
      <c r="B64" s="317" t="str">
        <f t="shared" si="16"/>
        <v>Рекламно-информационные материалыАкции</v>
      </c>
      <c r="C64" s="318">
        <v>2011</v>
      </c>
      <c r="D64" s="318" t="s">
        <v>956</v>
      </c>
      <c r="E64" s="319" t="s">
        <v>7</v>
      </c>
      <c r="F64" s="319" t="s">
        <v>1189</v>
      </c>
      <c r="G64" s="308" t="s">
        <v>8</v>
      </c>
      <c r="H64" s="308" t="str">
        <f>VLOOKUP($B64,Справочник!$A:$I,7,0)</f>
        <v>POS-materials</v>
      </c>
      <c r="I64" s="324" t="s">
        <v>1011</v>
      </c>
      <c r="J64" s="319" t="str">
        <f>VLOOKUP($B64,Справочник!$A:$I,8,0)</f>
        <v>BTL</v>
      </c>
      <c r="K64" s="319"/>
      <c r="L64" s="319">
        <f>VLOOKUP($B64,Справочник!$A:$I,9,0)</f>
        <v>0</v>
      </c>
      <c r="M64" s="333"/>
      <c r="N64" s="320" t="e">
        <f t="shared" si="2"/>
        <v>#DIV/0!</v>
      </c>
      <c r="O64" s="320"/>
      <c r="P64" s="320">
        <f t="shared" si="3"/>
        <v>0</v>
      </c>
      <c r="Q64" s="320"/>
      <c r="R64" s="320"/>
      <c r="S64" s="320"/>
      <c r="T64" s="320">
        <f t="shared" si="4"/>
        <v>0</v>
      </c>
      <c r="U64" s="320"/>
      <c r="V64" s="320"/>
      <c r="W64" s="320"/>
      <c r="X64" s="320">
        <f t="shared" si="5"/>
        <v>0</v>
      </c>
      <c r="Y64" s="320"/>
      <c r="Z64" s="320"/>
      <c r="AA64" s="320"/>
      <c r="AB64" s="320">
        <f t="shared" si="6"/>
        <v>0</v>
      </c>
      <c r="AC64" s="320"/>
      <c r="AD64" s="323"/>
      <c r="AE64" s="320"/>
      <c r="AF64" s="322"/>
      <c r="AG64" s="314"/>
      <c r="AH64" s="314"/>
      <c r="AI64" s="314"/>
      <c r="AJ64" s="314"/>
      <c r="AK64" s="314"/>
      <c r="AL64" s="314"/>
      <c r="AM64" s="314"/>
      <c r="AN64" s="314"/>
      <c r="AO64" s="314"/>
      <c r="AP64" s="314"/>
      <c r="AQ64" s="314"/>
    </row>
    <row r="65" spans="1:43" s="313" customFormat="1" ht="22.5">
      <c r="A65" s="316" t="str">
        <f t="shared" si="15"/>
        <v>Рекламно-информационные материалыАкции</v>
      </c>
      <c r="B65" s="317" t="str">
        <f t="shared" si="16"/>
        <v>Рекламно-информационные материалыАкции</v>
      </c>
      <c r="C65" s="318">
        <v>2011</v>
      </c>
      <c r="D65" s="318" t="s">
        <v>956</v>
      </c>
      <c r="E65" s="319" t="s">
        <v>7</v>
      </c>
      <c r="F65" s="319" t="s">
        <v>1189</v>
      </c>
      <c r="G65" s="308" t="s">
        <v>8</v>
      </c>
      <c r="H65" s="308" t="str">
        <f>VLOOKUP($B65,Справочник!$A:$I,7,0)</f>
        <v>POS-materials</v>
      </c>
      <c r="I65" s="324" t="s">
        <v>1011</v>
      </c>
      <c r="J65" s="319" t="str">
        <f>VLOOKUP($B65,Справочник!$A:$I,8,0)</f>
        <v>BTL</v>
      </c>
      <c r="K65" s="319"/>
      <c r="L65" s="319">
        <f>VLOOKUP($B65,Справочник!$A:$I,9,0)</f>
        <v>0</v>
      </c>
      <c r="M65" s="333"/>
      <c r="N65" s="320" t="e">
        <f t="shared" si="2"/>
        <v>#DIV/0!</v>
      </c>
      <c r="O65" s="320"/>
      <c r="P65" s="320">
        <f t="shared" si="3"/>
        <v>0</v>
      </c>
      <c r="Q65" s="320"/>
      <c r="R65" s="320"/>
      <c r="S65" s="320"/>
      <c r="T65" s="320">
        <f t="shared" si="4"/>
        <v>0</v>
      </c>
      <c r="U65" s="320"/>
      <c r="V65" s="320"/>
      <c r="W65" s="320"/>
      <c r="X65" s="320">
        <f t="shared" si="5"/>
        <v>0</v>
      </c>
      <c r="Y65" s="320"/>
      <c r="Z65" s="320"/>
      <c r="AA65" s="320"/>
      <c r="AB65" s="320">
        <f t="shared" si="6"/>
        <v>0</v>
      </c>
      <c r="AC65" s="320"/>
      <c r="AD65" s="323"/>
      <c r="AE65" s="320"/>
      <c r="AF65" s="322"/>
      <c r="AG65" s="314"/>
      <c r="AH65" s="314"/>
      <c r="AI65" s="314"/>
      <c r="AJ65" s="314"/>
      <c r="AK65" s="314"/>
      <c r="AL65" s="314"/>
      <c r="AM65" s="314"/>
      <c r="AN65" s="314"/>
      <c r="AO65" s="314"/>
      <c r="AP65" s="314"/>
      <c r="AQ65" s="314"/>
    </row>
    <row r="66" spans="1:43" s="313" customFormat="1" ht="22.5">
      <c r="A66" s="316" t="str">
        <f t="shared" si="15"/>
        <v>Рекламно-информационные материалыАкции</v>
      </c>
      <c r="B66" s="317" t="str">
        <f t="shared" si="16"/>
        <v>Рекламно-информационные материалыАкции</v>
      </c>
      <c r="C66" s="318">
        <v>2011</v>
      </c>
      <c r="D66" s="318" t="s">
        <v>956</v>
      </c>
      <c r="E66" s="319" t="s">
        <v>7</v>
      </c>
      <c r="F66" s="319" t="s">
        <v>1189</v>
      </c>
      <c r="G66" s="308" t="s">
        <v>8</v>
      </c>
      <c r="H66" s="308" t="str">
        <f>VLOOKUP($B66,Справочник!$A:$I,7,0)</f>
        <v>POS-materials</v>
      </c>
      <c r="I66" s="324" t="s">
        <v>1011</v>
      </c>
      <c r="J66" s="319" t="str">
        <f>VLOOKUP($B66,Справочник!$A:$I,8,0)</f>
        <v>BTL</v>
      </c>
      <c r="K66" s="319"/>
      <c r="L66" s="319">
        <f>VLOOKUP($B66,Справочник!$A:$I,9,0)</f>
        <v>0</v>
      </c>
      <c r="M66" s="333"/>
      <c r="N66" s="320" t="e">
        <f t="shared" si="2"/>
        <v>#DIV/0!</v>
      </c>
      <c r="O66" s="320"/>
      <c r="P66" s="320">
        <f t="shared" ref="P66:P129" si="17">AB66+AC66+AD66+AE66</f>
        <v>0</v>
      </c>
      <c r="Q66" s="320"/>
      <c r="R66" s="320"/>
      <c r="S66" s="320"/>
      <c r="T66" s="320">
        <f t="shared" si="4"/>
        <v>0</v>
      </c>
      <c r="U66" s="320"/>
      <c r="V66" s="320"/>
      <c r="W66" s="320"/>
      <c r="X66" s="320">
        <f t="shared" si="5"/>
        <v>0</v>
      </c>
      <c r="Y66" s="320"/>
      <c r="Z66" s="320"/>
      <c r="AA66" s="320"/>
      <c r="AB66" s="320">
        <f t="shared" si="6"/>
        <v>0</v>
      </c>
      <c r="AC66" s="320"/>
      <c r="AD66" s="323"/>
      <c r="AE66" s="320"/>
      <c r="AF66" s="322"/>
      <c r="AG66" s="314"/>
      <c r="AH66" s="314"/>
      <c r="AI66" s="314"/>
      <c r="AJ66" s="314"/>
      <c r="AK66" s="314"/>
      <c r="AL66" s="314"/>
      <c r="AM66" s="314"/>
      <c r="AN66" s="314"/>
      <c r="AO66" s="314"/>
      <c r="AP66" s="314"/>
      <c r="AQ66" s="314"/>
    </row>
    <row r="67" spans="1:43" s="313" customFormat="1" ht="22.5">
      <c r="A67" s="316" t="str">
        <f t="shared" si="15"/>
        <v>Рекламно-информационные материалыАкции</v>
      </c>
      <c r="B67" s="317" t="str">
        <f t="shared" si="16"/>
        <v>Рекламно-информационные материалыАкции</v>
      </c>
      <c r="C67" s="318">
        <v>2011</v>
      </c>
      <c r="D67" s="318" t="s">
        <v>956</v>
      </c>
      <c r="E67" s="319" t="s">
        <v>7</v>
      </c>
      <c r="F67" s="319" t="s">
        <v>1189</v>
      </c>
      <c r="G67" s="308" t="s">
        <v>8</v>
      </c>
      <c r="H67" s="308" t="str">
        <f>VLOOKUP($B67,Справочник!$A:$I,7,0)</f>
        <v>POS-materials</v>
      </c>
      <c r="I67" s="324" t="s">
        <v>1011</v>
      </c>
      <c r="J67" s="319" t="str">
        <f>VLOOKUP($B67,Справочник!$A:$I,8,0)</f>
        <v>BTL</v>
      </c>
      <c r="K67" s="319"/>
      <c r="L67" s="319">
        <f>VLOOKUP($B67,Справочник!$A:$I,9,0)</f>
        <v>0</v>
      </c>
      <c r="M67" s="333"/>
      <c r="N67" s="320" t="e">
        <f t="shared" si="2"/>
        <v>#DIV/0!</v>
      </c>
      <c r="O67" s="320"/>
      <c r="P67" s="320">
        <f t="shared" si="17"/>
        <v>0</v>
      </c>
      <c r="Q67" s="320"/>
      <c r="R67" s="320"/>
      <c r="S67" s="320"/>
      <c r="T67" s="320">
        <f t="shared" ref="T67:T130" si="18">Q67+R67+S67</f>
        <v>0</v>
      </c>
      <c r="U67" s="320"/>
      <c r="V67" s="320"/>
      <c r="W67" s="320"/>
      <c r="X67" s="320">
        <f t="shared" ref="X67:X130" si="19">T67+U67+V67+W67</f>
        <v>0</v>
      </c>
      <c r="Y67" s="320"/>
      <c r="Z67" s="320"/>
      <c r="AA67" s="320"/>
      <c r="AB67" s="320">
        <f t="shared" ref="AB67:AB130" si="20">X67+Y67+Z67+AA67</f>
        <v>0</v>
      </c>
      <c r="AC67" s="320"/>
      <c r="AD67" s="323"/>
      <c r="AE67" s="320"/>
      <c r="AF67" s="322"/>
      <c r="AG67" s="314"/>
      <c r="AH67" s="314"/>
      <c r="AI67" s="314"/>
      <c r="AJ67" s="314"/>
      <c r="AK67" s="314"/>
      <c r="AL67" s="314"/>
      <c r="AM67" s="314"/>
      <c r="AN67" s="314"/>
      <c r="AO67" s="314"/>
      <c r="AP67" s="314"/>
      <c r="AQ67" s="314"/>
    </row>
    <row r="68" spans="1:43" s="313" customFormat="1" ht="22.5">
      <c r="A68" s="316" t="str">
        <f t="shared" si="15"/>
        <v>Рекламно-информационные материалыАкции</v>
      </c>
      <c r="B68" s="317" t="str">
        <f t="shared" si="16"/>
        <v>Рекламно-информационные материалыАкции</v>
      </c>
      <c r="C68" s="318">
        <v>2011</v>
      </c>
      <c r="D68" s="318" t="s">
        <v>956</v>
      </c>
      <c r="E68" s="319" t="s">
        <v>7</v>
      </c>
      <c r="F68" s="319" t="s">
        <v>1189</v>
      </c>
      <c r="G68" s="308" t="s">
        <v>8</v>
      </c>
      <c r="H68" s="308" t="str">
        <f>VLOOKUP($B68,Справочник!$A:$I,7,0)</f>
        <v>POS-materials</v>
      </c>
      <c r="I68" s="324" t="s">
        <v>1011</v>
      </c>
      <c r="J68" s="319" t="str">
        <f>VLOOKUP($B68,Справочник!$A:$I,8,0)</f>
        <v>BTL</v>
      </c>
      <c r="K68" s="319"/>
      <c r="L68" s="319">
        <f>VLOOKUP($B68,Справочник!$A:$I,9,0)</f>
        <v>0</v>
      </c>
      <c r="M68" s="333"/>
      <c r="N68" s="320" t="e">
        <f t="shared" si="2"/>
        <v>#DIV/0!</v>
      </c>
      <c r="O68" s="320"/>
      <c r="P68" s="320">
        <f t="shared" si="17"/>
        <v>0</v>
      </c>
      <c r="Q68" s="320"/>
      <c r="R68" s="320"/>
      <c r="S68" s="320"/>
      <c r="T68" s="320">
        <f t="shared" si="18"/>
        <v>0</v>
      </c>
      <c r="U68" s="320"/>
      <c r="V68" s="320"/>
      <c r="W68" s="320"/>
      <c r="X68" s="320">
        <f t="shared" si="19"/>
        <v>0</v>
      </c>
      <c r="Y68" s="320"/>
      <c r="Z68" s="320"/>
      <c r="AA68" s="320"/>
      <c r="AB68" s="320">
        <f t="shared" si="20"/>
        <v>0</v>
      </c>
      <c r="AC68" s="320"/>
      <c r="AD68" s="323"/>
      <c r="AE68" s="320"/>
      <c r="AF68" s="322"/>
      <c r="AG68" s="314"/>
      <c r="AH68" s="314"/>
      <c r="AI68" s="314"/>
      <c r="AJ68" s="314"/>
      <c r="AK68" s="314"/>
      <c r="AL68" s="314"/>
      <c r="AM68" s="314"/>
      <c r="AN68" s="314"/>
      <c r="AO68" s="314"/>
      <c r="AP68" s="314"/>
      <c r="AQ68" s="314"/>
    </row>
    <row r="69" spans="1:43" s="313" customFormat="1" ht="22.5">
      <c r="A69" s="316" t="str">
        <f t="shared" si="15"/>
        <v>Реклама"6 из 40"</v>
      </c>
      <c r="B69" s="317" t="str">
        <f t="shared" si="16"/>
        <v>Реклама"6 из 40"Производство рекламы</v>
      </c>
      <c r="C69" s="318">
        <v>2011</v>
      </c>
      <c r="D69" s="318" t="s">
        <v>956</v>
      </c>
      <c r="E69" s="319" t="s">
        <v>7</v>
      </c>
      <c r="F69" s="319" t="s">
        <v>1189</v>
      </c>
      <c r="G69" s="308" t="s">
        <v>9</v>
      </c>
      <c r="H69" s="308" t="str">
        <f>VLOOKUP($B69,Справочник!$A:$I,7,0)</f>
        <v xml:space="preserve">Advertising </v>
      </c>
      <c r="I69" s="319" t="s">
        <v>86</v>
      </c>
      <c r="J69" s="319" t="str">
        <f>VLOOKUP($B69,Справочник!$A:$I,8,0)</f>
        <v>"6 out of 40"</v>
      </c>
      <c r="K69" s="334" t="s">
        <v>10</v>
      </c>
      <c r="L69" s="319" t="str">
        <f>VLOOKUP($B69,Справочник!$A:$I,9,0)</f>
        <v>Advertising production</v>
      </c>
      <c r="M69" s="333"/>
      <c r="N69" s="320" t="e">
        <f t="shared" si="2"/>
        <v>#DIV/0!</v>
      </c>
      <c r="O69" s="320"/>
      <c r="P69" s="320">
        <f t="shared" si="17"/>
        <v>0</v>
      </c>
      <c r="Q69" s="320"/>
      <c r="R69" s="320"/>
      <c r="S69" s="320"/>
      <c r="T69" s="320">
        <f t="shared" si="18"/>
        <v>0</v>
      </c>
      <c r="U69" s="320"/>
      <c r="V69" s="320"/>
      <c r="W69" s="320"/>
      <c r="X69" s="320">
        <f t="shared" si="19"/>
        <v>0</v>
      </c>
      <c r="Y69" s="320"/>
      <c r="Z69" s="320"/>
      <c r="AA69" s="320"/>
      <c r="AB69" s="320">
        <f t="shared" si="20"/>
        <v>0</v>
      </c>
      <c r="AC69" s="320"/>
      <c r="AD69" s="323"/>
      <c r="AE69" s="320"/>
      <c r="AF69" s="322"/>
      <c r="AG69" s="314"/>
      <c r="AH69" s="314"/>
      <c r="AI69" s="314"/>
      <c r="AJ69" s="314"/>
      <c r="AK69" s="314"/>
      <c r="AL69" s="314"/>
      <c r="AM69" s="314"/>
      <c r="AN69" s="314"/>
      <c r="AO69" s="314"/>
      <c r="AP69" s="314"/>
      <c r="AQ69" s="314"/>
    </row>
    <row r="70" spans="1:43" s="313" customFormat="1" ht="22.5">
      <c r="A70" s="316" t="str">
        <f t="shared" si="15"/>
        <v>Реклама"6 из 40"</v>
      </c>
      <c r="B70" s="317" t="str">
        <f t="shared" si="16"/>
        <v>Реклама"6 из 40"Производство рекламы</v>
      </c>
      <c r="C70" s="318">
        <v>2011</v>
      </c>
      <c r="D70" s="318" t="s">
        <v>956</v>
      </c>
      <c r="E70" s="319" t="s">
        <v>7</v>
      </c>
      <c r="F70" s="319" t="s">
        <v>1189</v>
      </c>
      <c r="G70" s="308" t="s">
        <v>9</v>
      </c>
      <c r="H70" s="308" t="str">
        <f>VLOOKUP($B70,Справочник!$A:$I,7,0)</f>
        <v xml:space="preserve">Advertising </v>
      </c>
      <c r="I70" s="319" t="s">
        <v>86</v>
      </c>
      <c r="J70" s="319" t="str">
        <f>VLOOKUP($B70,Справочник!$A:$I,8,0)</f>
        <v>"6 out of 40"</v>
      </c>
      <c r="K70" s="334" t="s">
        <v>10</v>
      </c>
      <c r="L70" s="319" t="str">
        <f>VLOOKUP($B70,Справочник!$A:$I,9,0)</f>
        <v>Advertising production</v>
      </c>
      <c r="M70" s="333"/>
      <c r="N70" s="320" t="e">
        <f t="shared" si="2"/>
        <v>#DIV/0!</v>
      </c>
      <c r="O70" s="320"/>
      <c r="P70" s="320">
        <f t="shared" si="17"/>
        <v>0</v>
      </c>
      <c r="Q70" s="320"/>
      <c r="R70" s="320"/>
      <c r="S70" s="320"/>
      <c r="T70" s="320">
        <f t="shared" si="18"/>
        <v>0</v>
      </c>
      <c r="U70" s="320"/>
      <c r="V70" s="320"/>
      <c r="W70" s="320"/>
      <c r="X70" s="320">
        <f t="shared" si="19"/>
        <v>0</v>
      </c>
      <c r="Y70" s="320"/>
      <c r="Z70" s="320"/>
      <c r="AA70" s="320"/>
      <c r="AB70" s="320">
        <f t="shared" si="20"/>
        <v>0</v>
      </c>
      <c r="AC70" s="320"/>
      <c r="AD70" s="323"/>
      <c r="AE70" s="320"/>
      <c r="AF70" s="322"/>
      <c r="AG70" s="314"/>
      <c r="AH70" s="314"/>
      <c r="AI70" s="314"/>
      <c r="AJ70" s="314"/>
      <c r="AK70" s="314"/>
      <c r="AL70" s="314"/>
      <c r="AM70" s="314"/>
      <c r="AN70" s="314"/>
      <c r="AO70" s="314"/>
      <c r="AP70" s="314"/>
      <c r="AQ70" s="314"/>
    </row>
    <row r="71" spans="1:43" s="313" customFormat="1" ht="22.5">
      <c r="A71" s="316" t="str">
        <f t="shared" si="15"/>
        <v>Реклама"6 из 40"</v>
      </c>
      <c r="B71" s="317" t="str">
        <f t="shared" si="16"/>
        <v>Реклама"6 из 40"Производство рекламы</v>
      </c>
      <c r="C71" s="318">
        <v>2011</v>
      </c>
      <c r="D71" s="318" t="s">
        <v>956</v>
      </c>
      <c r="E71" s="319" t="s">
        <v>7</v>
      </c>
      <c r="F71" s="319" t="s">
        <v>1189</v>
      </c>
      <c r="G71" s="308" t="s">
        <v>9</v>
      </c>
      <c r="H71" s="308" t="str">
        <f>VLOOKUP($B71,Справочник!$A:$I,7,0)</f>
        <v xml:space="preserve">Advertising </v>
      </c>
      <c r="I71" s="319" t="s">
        <v>86</v>
      </c>
      <c r="J71" s="319" t="str">
        <f>VLOOKUP($B71,Справочник!$A:$I,8,0)</f>
        <v>"6 out of 40"</v>
      </c>
      <c r="K71" s="334" t="s">
        <v>10</v>
      </c>
      <c r="L71" s="319" t="str">
        <f>VLOOKUP($B71,Справочник!$A:$I,9,0)</f>
        <v>Advertising production</v>
      </c>
      <c r="M71" s="333"/>
      <c r="N71" s="320" t="e">
        <f t="shared" si="2"/>
        <v>#DIV/0!</v>
      </c>
      <c r="O71" s="320"/>
      <c r="P71" s="320">
        <f t="shared" si="17"/>
        <v>0</v>
      </c>
      <c r="Q71" s="320"/>
      <c r="R71" s="320"/>
      <c r="S71" s="320"/>
      <c r="T71" s="320">
        <f t="shared" si="18"/>
        <v>0</v>
      </c>
      <c r="U71" s="320"/>
      <c r="V71" s="320"/>
      <c r="W71" s="320"/>
      <c r="X71" s="320">
        <f t="shared" si="19"/>
        <v>0</v>
      </c>
      <c r="Y71" s="320"/>
      <c r="Z71" s="320"/>
      <c r="AA71" s="320"/>
      <c r="AB71" s="320">
        <f t="shared" si="20"/>
        <v>0</v>
      </c>
      <c r="AC71" s="320"/>
      <c r="AD71" s="323"/>
      <c r="AE71" s="320"/>
      <c r="AF71" s="322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</row>
    <row r="72" spans="1:43" s="313" customFormat="1" ht="22.5">
      <c r="A72" s="316" t="str">
        <f t="shared" si="15"/>
        <v>Реклама"6 из 40"</v>
      </c>
      <c r="B72" s="317" t="str">
        <f t="shared" si="16"/>
        <v>Реклама"6 из 40"Производство рекламы</v>
      </c>
      <c r="C72" s="318">
        <v>2011</v>
      </c>
      <c r="D72" s="318" t="s">
        <v>956</v>
      </c>
      <c r="E72" s="319" t="s">
        <v>7</v>
      </c>
      <c r="F72" s="319" t="s">
        <v>1189</v>
      </c>
      <c r="G72" s="308" t="s">
        <v>9</v>
      </c>
      <c r="H72" s="308" t="str">
        <f>VLOOKUP($B72,Справочник!$A:$I,7,0)</f>
        <v xml:space="preserve">Advertising </v>
      </c>
      <c r="I72" s="319" t="s">
        <v>86</v>
      </c>
      <c r="J72" s="319" t="str">
        <f>VLOOKUP($B72,Справочник!$A:$I,8,0)</f>
        <v>"6 out of 40"</v>
      </c>
      <c r="K72" s="334" t="s">
        <v>10</v>
      </c>
      <c r="L72" s="319" t="str">
        <f>VLOOKUP($B72,Справочник!$A:$I,9,0)</f>
        <v>Advertising production</v>
      </c>
      <c r="M72" s="333"/>
      <c r="N72" s="320" t="e">
        <f t="shared" si="2"/>
        <v>#DIV/0!</v>
      </c>
      <c r="O72" s="320"/>
      <c r="P72" s="320">
        <f t="shared" si="17"/>
        <v>0</v>
      </c>
      <c r="Q72" s="320"/>
      <c r="R72" s="320"/>
      <c r="S72" s="320"/>
      <c r="T72" s="320">
        <f t="shared" si="18"/>
        <v>0</v>
      </c>
      <c r="U72" s="320"/>
      <c r="V72" s="320"/>
      <c r="W72" s="320"/>
      <c r="X72" s="320">
        <f t="shared" si="19"/>
        <v>0</v>
      </c>
      <c r="Y72" s="320"/>
      <c r="Z72" s="320"/>
      <c r="AA72" s="320"/>
      <c r="AB72" s="320">
        <f t="shared" si="20"/>
        <v>0</v>
      </c>
      <c r="AC72" s="320"/>
      <c r="AD72" s="323"/>
      <c r="AE72" s="320"/>
      <c r="AF72" s="322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</row>
    <row r="73" spans="1:43" s="313" customFormat="1" ht="22.5">
      <c r="A73" s="316" t="str">
        <f t="shared" si="15"/>
        <v>Реклама"6 из 40"</v>
      </c>
      <c r="B73" s="317" t="str">
        <f t="shared" si="16"/>
        <v>Реклама"6 из 40"Производство рекламы</v>
      </c>
      <c r="C73" s="318">
        <v>2011</v>
      </c>
      <c r="D73" s="318" t="s">
        <v>956</v>
      </c>
      <c r="E73" s="319" t="s">
        <v>7</v>
      </c>
      <c r="F73" s="319" t="s">
        <v>1189</v>
      </c>
      <c r="G73" s="308" t="s">
        <v>9</v>
      </c>
      <c r="H73" s="308" t="str">
        <f>VLOOKUP($B73,Справочник!$A:$I,7,0)</f>
        <v xml:space="preserve">Advertising </v>
      </c>
      <c r="I73" s="319" t="s">
        <v>86</v>
      </c>
      <c r="J73" s="319" t="str">
        <f>VLOOKUP($B73,Справочник!$A:$I,8,0)</f>
        <v>"6 out of 40"</v>
      </c>
      <c r="K73" s="334" t="s">
        <v>10</v>
      </c>
      <c r="L73" s="319" t="str">
        <f>VLOOKUP($B73,Справочник!$A:$I,9,0)</f>
        <v>Advertising production</v>
      </c>
      <c r="M73" s="333"/>
      <c r="N73" s="320" t="e">
        <f t="shared" si="2"/>
        <v>#DIV/0!</v>
      </c>
      <c r="O73" s="320"/>
      <c r="P73" s="320">
        <f t="shared" si="17"/>
        <v>0</v>
      </c>
      <c r="Q73" s="320"/>
      <c r="R73" s="320"/>
      <c r="S73" s="320"/>
      <c r="T73" s="320">
        <f t="shared" si="18"/>
        <v>0</v>
      </c>
      <c r="U73" s="320"/>
      <c r="V73" s="320"/>
      <c r="W73" s="320"/>
      <c r="X73" s="320">
        <f t="shared" si="19"/>
        <v>0</v>
      </c>
      <c r="Y73" s="320"/>
      <c r="Z73" s="320"/>
      <c r="AA73" s="320"/>
      <c r="AB73" s="320">
        <f t="shared" si="20"/>
        <v>0</v>
      </c>
      <c r="AC73" s="320"/>
      <c r="AD73" s="323"/>
      <c r="AE73" s="320"/>
      <c r="AF73" s="322"/>
      <c r="AG73" s="314"/>
      <c r="AH73" s="314"/>
      <c r="AI73" s="314"/>
      <c r="AJ73" s="314"/>
      <c r="AK73" s="314"/>
      <c r="AL73" s="314"/>
      <c r="AM73" s="314"/>
      <c r="AN73" s="314"/>
      <c r="AO73" s="314"/>
      <c r="AP73" s="314"/>
      <c r="AQ73" s="314"/>
    </row>
    <row r="74" spans="1:43" s="313" customFormat="1" ht="22.5">
      <c r="A74" s="316" t="str">
        <f t="shared" si="15"/>
        <v>Реклама"6 из 40"</v>
      </c>
      <c r="B74" s="317" t="str">
        <f t="shared" si="16"/>
        <v>Реклама"6 из 40"Производство рекламы</v>
      </c>
      <c r="C74" s="318">
        <v>2011</v>
      </c>
      <c r="D74" s="318" t="s">
        <v>956</v>
      </c>
      <c r="E74" s="319" t="s">
        <v>7</v>
      </c>
      <c r="F74" s="319" t="s">
        <v>1189</v>
      </c>
      <c r="G74" s="308" t="s">
        <v>9</v>
      </c>
      <c r="H74" s="308" t="str">
        <f>VLOOKUP($B74,Справочник!$A:$I,7,0)</f>
        <v xml:space="preserve">Advertising </v>
      </c>
      <c r="I74" s="319" t="s">
        <v>86</v>
      </c>
      <c r="J74" s="319" t="str">
        <f>VLOOKUP($B74,Справочник!$A:$I,8,0)</f>
        <v>"6 out of 40"</v>
      </c>
      <c r="K74" s="334" t="s">
        <v>10</v>
      </c>
      <c r="L74" s="319" t="str">
        <f>VLOOKUP($B74,Справочник!$A:$I,9,0)</f>
        <v>Advertising production</v>
      </c>
      <c r="M74" s="333"/>
      <c r="N74" s="320" t="e">
        <f t="shared" si="2"/>
        <v>#DIV/0!</v>
      </c>
      <c r="O74" s="320"/>
      <c r="P74" s="320">
        <f t="shared" si="17"/>
        <v>0</v>
      </c>
      <c r="Q74" s="320"/>
      <c r="R74" s="320"/>
      <c r="S74" s="320"/>
      <c r="T74" s="320">
        <f t="shared" si="18"/>
        <v>0</v>
      </c>
      <c r="U74" s="320"/>
      <c r="V74" s="320"/>
      <c r="W74" s="320"/>
      <c r="X74" s="320">
        <f t="shared" si="19"/>
        <v>0</v>
      </c>
      <c r="Y74" s="320"/>
      <c r="Z74" s="320"/>
      <c r="AA74" s="320"/>
      <c r="AB74" s="320">
        <f t="shared" si="20"/>
        <v>0</v>
      </c>
      <c r="AC74" s="320"/>
      <c r="AD74" s="323"/>
      <c r="AE74" s="320"/>
      <c r="AF74" s="322"/>
      <c r="AG74" s="314"/>
      <c r="AH74" s="314"/>
      <c r="AI74" s="314"/>
      <c r="AJ74" s="314"/>
      <c r="AK74" s="314"/>
      <c r="AL74" s="314"/>
      <c r="AM74" s="314"/>
      <c r="AN74" s="314"/>
      <c r="AO74" s="314"/>
      <c r="AP74" s="314"/>
      <c r="AQ74" s="314"/>
    </row>
    <row r="75" spans="1:43" s="313" customFormat="1" ht="22.5">
      <c r="A75" s="316" t="str">
        <f t="shared" si="15"/>
        <v>Реклама"6 из 40"</v>
      </c>
      <c r="B75" s="317" t="str">
        <f t="shared" si="16"/>
        <v>Реклама"6 из 40"Производство рекламы</v>
      </c>
      <c r="C75" s="318">
        <v>2011</v>
      </c>
      <c r="D75" s="318" t="s">
        <v>956</v>
      </c>
      <c r="E75" s="319" t="s">
        <v>7</v>
      </c>
      <c r="F75" s="319" t="s">
        <v>1189</v>
      </c>
      <c r="G75" s="308" t="s">
        <v>9</v>
      </c>
      <c r="H75" s="308" t="str">
        <f>VLOOKUP($B75,Справочник!$A:$I,7,0)</f>
        <v xml:space="preserve">Advertising </v>
      </c>
      <c r="I75" s="319" t="s">
        <v>86</v>
      </c>
      <c r="J75" s="319" t="str">
        <f>VLOOKUP($B75,Справочник!$A:$I,8,0)</f>
        <v>"6 out of 40"</v>
      </c>
      <c r="K75" s="334" t="s">
        <v>10</v>
      </c>
      <c r="L75" s="319" t="str">
        <f>VLOOKUP($B75,Справочник!$A:$I,9,0)</f>
        <v>Advertising production</v>
      </c>
      <c r="M75" s="333"/>
      <c r="N75" s="320" t="e">
        <f t="shared" si="2"/>
        <v>#DIV/0!</v>
      </c>
      <c r="O75" s="320"/>
      <c r="P75" s="320">
        <f t="shared" si="17"/>
        <v>10000</v>
      </c>
      <c r="Q75" s="320">
        <v>5000</v>
      </c>
      <c r="R75" s="320">
        <v>5000</v>
      </c>
      <c r="S75" s="320"/>
      <c r="T75" s="320">
        <f t="shared" si="18"/>
        <v>10000</v>
      </c>
      <c r="U75" s="320"/>
      <c r="V75" s="320"/>
      <c r="W75" s="320"/>
      <c r="X75" s="320">
        <f t="shared" si="19"/>
        <v>10000</v>
      </c>
      <c r="Y75" s="320"/>
      <c r="Z75" s="320"/>
      <c r="AA75" s="320"/>
      <c r="AB75" s="320">
        <f t="shared" si="20"/>
        <v>10000</v>
      </c>
      <c r="AC75" s="320"/>
      <c r="AD75" s="323"/>
      <c r="AE75" s="320"/>
      <c r="AF75" s="322"/>
      <c r="AG75" s="314"/>
      <c r="AH75" s="314"/>
      <c r="AI75" s="314"/>
      <c r="AJ75" s="314"/>
      <c r="AK75" s="314"/>
      <c r="AL75" s="314"/>
      <c r="AM75" s="314"/>
      <c r="AN75" s="314"/>
      <c r="AO75" s="314"/>
      <c r="AP75" s="314"/>
      <c r="AQ75" s="314"/>
    </row>
    <row r="76" spans="1:43" s="313" customFormat="1" ht="22.5">
      <c r="A76" s="316" t="str">
        <f t="shared" si="15"/>
        <v>Реклама"6 из 40"</v>
      </c>
      <c r="B76" s="317" t="str">
        <f t="shared" si="16"/>
        <v>Реклама"6 из 40"Производство рекламы</v>
      </c>
      <c r="C76" s="318">
        <v>2011</v>
      </c>
      <c r="D76" s="318" t="s">
        <v>956</v>
      </c>
      <c r="E76" s="319" t="s">
        <v>7</v>
      </c>
      <c r="F76" s="319" t="s">
        <v>1189</v>
      </c>
      <c r="G76" s="308" t="s">
        <v>9</v>
      </c>
      <c r="H76" s="308" t="str">
        <f>VLOOKUP($B76,Справочник!$A:$I,7,0)</f>
        <v xml:space="preserve">Advertising </v>
      </c>
      <c r="I76" s="319" t="s">
        <v>86</v>
      </c>
      <c r="J76" s="319" t="str">
        <f>VLOOKUP($B76,Справочник!$A:$I,8,0)</f>
        <v>"6 out of 40"</v>
      </c>
      <c r="K76" s="334" t="s">
        <v>10</v>
      </c>
      <c r="L76" s="319" t="str">
        <f>VLOOKUP($B76,Справочник!$A:$I,9,0)</f>
        <v>Advertising production</v>
      </c>
      <c r="M76" s="333"/>
      <c r="N76" s="320" t="e">
        <f t="shared" si="2"/>
        <v>#DIV/0!</v>
      </c>
      <c r="O76" s="320"/>
      <c r="P76" s="320">
        <f t="shared" si="17"/>
        <v>0</v>
      </c>
      <c r="Q76" s="320"/>
      <c r="R76" s="320"/>
      <c r="S76" s="320"/>
      <c r="T76" s="320">
        <f t="shared" si="18"/>
        <v>0</v>
      </c>
      <c r="U76" s="320"/>
      <c r="V76" s="320"/>
      <c r="W76" s="320"/>
      <c r="X76" s="320">
        <f t="shared" si="19"/>
        <v>0</v>
      </c>
      <c r="Y76" s="320"/>
      <c r="Z76" s="320"/>
      <c r="AA76" s="320"/>
      <c r="AB76" s="320">
        <f t="shared" si="20"/>
        <v>0</v>
      </c>
      <c r="AC76" s="320"/>
      <c r="AD76" s="323"/>
      <c r="AE76" s="320"/>
      <c r="AF76" s="322"/>
      <c r="AG76" s="314"/>
      <c r="AH76" s="314"/>
      <c r="AI76" s="314"/>
      <c r="AJ76" s="314"/>
      <c r="AK76" s="314"/>
      <c r="AL76" s="314"/>
      <c r="AM76" s="314"/>
      <c r="AN76" s="314"/>
      <c r="AO76" s="314"/>
      <c r="AP76" s="314"/>
      <c r="AQ76" s="314"/>
    </row>
    <row r="77" spans="1:43" s="313" customFormat="1" ht="22.5">
      <c r="A77" s="316" t="str">
        <f t="shared" si="15"/>
        <v>Реклама"6 из 40"</v>
      </c>
      <c r="B77" s="317" t="str">
        <f t="shared" si="16"/>
        <v>Реклама"6 из 40"Производство рекламы</v>
      </c>
      <c r="C77" s="318">
        <v>2011</v>
      </c>
      <c r="D77" s="318" t="s">
        <v>956</v>
      </c>
      <c r="E77" s="319" t="s">
        <v>7</v>
      </c>
      <c r="F77" s="319" t="s">
        <v>1189</v>
      </c>
      <c r="G77" s="308" t="s">
        <v>9</v>
      </c>
      <c r="H77" s="308" t="str">
        <f>VLOOKUP($B77,Справочник!$A:$I,7,0)</f>
        <v xml:space="preserve">Advertising </v>
      </c>
      <c r="I77" s="319" t="s">
        <v>86</v>
      </c>
      <c r="J77" s="319" t="str">
        <f>VLOOKUP($B77,Справочник!$A:$I,8,0)</f>
        <v>"6 out of 40"</v>
      </c>
      <c r="K77" s="334" t="s">
        <v>10</v>
      </c>
      <c r="L77" s="319" t="str">
        <f>VLOOKUP($B77,Справочник!$A:$I,9,0)</f>
        <v>Advertising production</v>
      </c>
      <c r="M77" s="333"/>
      <c r="N77" s="320" t="e">
        <f t="shared" si="2"/>
        <v>#DIV/0!</v>
      </c>
      <c r="O77" s="320"/>
      <c r="P77" s="320">
        <f t="shared" si="17"/>
        <v>0</v>
      </c>
      <c r="Q77" s="320"/>
      <c r="R77" s="320"/>
      <c r="S77" s="320"/>
      <c r="T77" s="320">
        <f t="shared" si="18"/>
        <v>0</v>
      </c>
      <c r="U77" s="320"/>
      <c r="V77" s="320"/>
      <c r="W77" s="320"/>
      <c r="X77" s="320">
        <f t="shared" si="19"/>
        <v>0</v>
      </c>
      <c r="Y77" s="320"/>
      <c r="Z77" s="320"/>
      <c r="AA77" s="320"/>
      <c r="AB77" s="320">
        <f t="shared" si="20"/>
        <v>0</v>
      </c>
      <c r="AC77" s="320"/>
      <c r="AD77" s="323"/>
      <c r="AE77" s="320"/>
      <c r="AF77" s="322"/>
      <c r="AG77" s="314"/>
      <c r="AH77" s="314"/>
      <c r="AI77" s="314"/>
      <c r="AJ77" s="314"/>
      <c r="AK77" s="314"/>
      <c r="AL77" s="314"/>
      <c r="AM77" s="314"/>
      <c r="AN77" s="314"/>
      <c r="AO77" s="314"/>
      <c r="AP77" s="314"/>
      <c r="AQ77" s="314"/>
    </row>
    <row r="78" spans="1:43" s="313" customFormat="1" ht="22.5">
      <c r="A78" s="316" t="str">
        <f t="shared" si="15"/>
        <v>Реклама"6 из 40"</v>
      </c>
      <c r="B78" s="317" t="str">
        <f t="shared" si="16"/>
        <v>Реклама"6 из 40"Производство рекламы</v>
      </c>
      <c r="C78" s="318">
        <v>2011</v>
      </c>
      <c r="D78" s="318" t="s">
        <v>956</v>
      </c>
      <c r="E78" s="319" t="s">
        <v>7</v>
      </c>
      <c r="F78" s="319" t="s">
        <v>1189</v>
      </c>
      <c r="G78" s="308" t="s">
        <v>9</v>
      </c>
      <c r="H78" s="308" t="str">
        <f>VLOOKUP($B78,Справочник!$A:$I,7,0)</f>
        <v xml:space="preserve">Advertising </v>
      </c>
      <c r="I78" s="319" t="s">
        <v>86</v>
      </c>
      <c r="J78" s="319" t="str">
        <f>VLOOKUP($B78,Справочник!$A:$I,8,0)</f>
        <v>"6 out of 40"</v>
      </c>
      <c r="K78" s="334" t="s">
        <v>10</v>
      </c>
      <c r="L78" s="319" t="str">
        <f>VLOOKUP($B78,Справочник!$A:$I,9,0)</f>
        <v>Advertising production</v>
      </c>
      <c r="M78" s="333"/>
      <c r="N78" s="320" t="e">
        <f t="shared" si="2"/>
        <v>#DIV/0!</v>
      </c>
      <c r="O78" s="320"/>
      <c r="P78" s="320">
        <f t="shared" si="17"/>
        <v>0</v>
      </c>
      <c r="Q78" s="325"/>
      <c r="R78" s="325"/>
      <c r="S78" s="325"/>
      <c r="T78" s="320">
        <f t="shared" si="18"/>
        <v>0</v>
      </c>
      <c r="U78" s="320"/>
      <c r="V78" s="320"/>
      <c r="W78" s="320"/>
      <c r="X78" s="320">
        <f t="shared" si="19"/>
        <v>0</v>
      </c>
      <c r="Y78" s="320"/>
      <c r="Z78" s="320"/>
      <c r="AA78" s="320"/>
      <c r="AB78" s="320">
        <f t="shared" si="20"/>
        <v>0</v>
      </c>
      <c r="AC78" s="320"/>
      <c r="AD78" s="326"/>
      <c r="AE78" s="320"/>
      <c r="AF78" s="322"/>
      <c r="AG78" s="314"/>
      <c r="AH78" s="314"/>
      <c r="AI78" s="314"/>
      <c r="AJ78" s="314"/>
      <c r="AK78" s="314"/>
      <c r="AL78" s="314"/>
      <c r="AM78" s="314"/>
      <c r="AN78" s="314"/>
      <c r="AO78" s="314"/>
      <c r="AP78" s="314"/>
      <c r="AQ78" s="314"/>
    </row>
    <row r="79" spans="1:43" s="313" customFormat="1" ht="22.5">
      <c r="A79" s="316" t="str">
        <f t="shared" si="15"/>
        <v>Реклама"6 из 40"</v>
      </c>
      <c r="B79" s="317" t="str">
        <f t="shared" si="16"/>
        <v>Реклама"6 из 40"Производство рекламы</v>
      </c>
      <c r="C79" s="318">
        <v>2011</v>
      </c>
      <c r="D79" s="318" t="s">
        <v>956</v>
      </c>
      <c r="E79" s="319" t="s">
        <v>7</v>
      </c>
      <c r="F79" s="319" t="s">
        <v>1189</v>
      </c>
      <c r="G79" s="308" t="s">
        <v>9</v>
      </c>
      <c r="H79" s="308" t="str">
        <f>VLOOKUP($B79,Справочник!$A:$I,7,0)</f>
        <v xml:space="preserve">Advertising </v>
      </c>
      <c r="I79" s="319" t="s">
        <v>86</v>
      </c>
      <c r="J79" s="319" t="str">
        <f>VLOOKUP($B79,Справочник!$A:$I,8,0)</f>
        <v>"6 out of 40"</v>
      </c>
      <c r="K79" s="334" t="s">
        <v>10</v>
      </c>
      <c r="L79" s="319" t="str">
        <f>VLOOKUP($B79,Справочник!$A:$I,9,0)</f>
        <v>Advertising production</v>
      </c>
      <c r="M79" s="333"/>
      <c r="N79" s="320" t="e">
        <f t="shared" si="2"/>
        <v>#DIV/0!</v>
      </c>
      <c r="O79" s="320"/>
      <c r="P79" s="320">
        <f t="shared" si="17"/>
        <v>0</v>
      </c>
      <c r="Q79" s="325"/>
      <c r="R79" s="320"/>
      <c r="S79" s="320"/>
      <c r="T79" s="320">
        <f t="shared" si="18"/>
        <v>0</v>
      </c>
      <c r="U79" s="320"/>
      <c r="V79" s="320"/>
      <c r="W79" s="320"/>
      <c r="X79" s="320">
        <f t="shared" si="19"/>
        <v>0</v>
      </c>
      <c r="Y79" s="320"/>
      <c r="Z79" s="320"/>
      <c r="AA79" s="320"/>
      <c r="AB79" s="320">
        <f t="shared" si="20"/>
        <v>0</v>
      </c>
      <c r="AC79" s="320"/>
      <c r="AD79" s="323"/>
      <c r="AE79" s="320"/>
      <c r="AF79" s="322"/>
      <c r="AG79" s="314"/>
      <c r="AH79" s="314"/>
      <c r="AI79" s="314"/>
      <c r="AJ79" s="314"/>
      <c r="AK79" s="314"/>
      <c r="AL79" s="314"/>
      <c r="AM79" s="314"/>
      <c r="AN79" s="314"/>
      <c r="AO79" s="314"/>
      <c r="AP79" s="314"/>
      <c r="AQ79" s="314"/>
    </row>
    <row r="80" spans="1:43" s="313" customFormat="1" ht="22.5">
      <c r="A80" s="316" t="str">
        <f t="shared" si="15"/>
        <v>Реклама"6 из 40"</v>
      </c>
      <c r="B80" s="317" t="str">
        <f t="shared" si="16"/>
        <v>Реклама"6 из 40"Производство рекламы</v>
      </c>
      <c r="C80" s="318">
        <v>2011</v>
      </c>
      <c r="D80" s="318" t="s">
        <v>956</v>
      </c>
      <c r="E80" s="319" t="s">
        <v>7</v>
      </c>
      <c r="F80" s="319" t="s">
        <v>1189</v>
      </c>
      <c r="G80" s="308" t="s">
        <v>9</v>
      </c>
      <c r="H80" s="308" t="str">
        <f>VLOOKUP($B80,Справочник!$A:$I,7,0)</f>
        <v xml:space="preserve">Advertising </v>
      </c>
      <c r="I80" s="319" t="s">
        <v>86</v>
      </c>
      <c r="J80" s="319" t="str">
        <f>VLOOKUP($B80,Справочник!$A:$I,8,0)</f>
        <v>"6 out of 40"</v>
      </c>
      <c r="K80" s="334" t="s">
        <v>10</v>
      </c>
      <c r="L80" s="319" t="str">
        <f>VLOOKUP($B80,Справочник!$A:$I,9,0)</f>
        <v>Advertising production</v>
      </c>
      <c r="M80" s="333"/>
      <c r="N80" s="320" t="e">
        <f t="shared" si="2"/>
        <v>#DIV/0!</v>
      </c>
      <c r="O80" s="320"/>
      <c r="P80" s="320">
        <f t="shared" si="17"/>
        <v>0</v>
      </c>
      <c r="Q80" s="320"/>
      <c r="R80" s="325"/>
      <c r="S80" s="320"/>
      <c r="T80" s="320">
        <f t="shared" si="18"/>
        <v>0</v>
      </c>
      <c r="U80" s="320"/>
      <c r="V80" s="320"/>
      <c r="W80" s="320"/>
      <c r="X80" s="320">
        <f t="shared" si="19"/>
        <v>0</v>
      </c>
      <c r="Y80" s="320"/>
      <c r="Z80" s="320"/>
      <c r="AA80" s="320"/>
      <c r="AB80" s="320">
        <f t="shared" si="20"/>
        <v>0</v>
      </c>
      <c r="AC80" s="320"/>
      <c r="AD80" s="323"/>
      <c r="AE80" s="320"/>
      <c r="AF80" s="322"/>
      <c r="AG80" s="314"/>
      <c r="AH80" s="314"/>
      <c r="AI80" s="314"/>
      <c r="AJ80" s="314"/>
      <c r="AK80" s="314"/>
      <c r="AL80" s="314"/>
      <c r="AM80" s="314"/>
      <c r="AN80" s="314"/>
      <c r="AO80" s="314"/>
      <c r="AP80" s="314"/>
      <c r="AQ80" s="314"/>
    </row>
    <row r="81" spans="1:43" s="313" customFormat="1" ht="22.5">
      <c r="A81" s="316" t="str">
        <f t="shared" si="15"/>
        <v>Реклама"6 из 40"</v>
      </c>
      <c r="B81" s="317" t="str">
        <f t="shared" si="16"/>
        <v>Реклама"6 из 40"Производство рекламы</v>
      </c>
      <c r="C81" s="318">
        <v>2011</v>
      </c>
      <c r="D81" s="318" t="s">
        <v>956</v>
      </c>
      <c r="E81" s="319" t="s">
        <v>7</v>
      </c>
      <c r="F81" s="319" t="s">
        <v>1189</v>
      </c>
      <c r="G81" s="308" t="s">
        <v>9</v>
      </c>
      <c r="H81" s="308" t="str">
        <f>VLOOKUP($B81,Справочник!$A:$I,7,0)</f>
        <v xml:space="preserve">Advertising </v>
      </c>
      <c r="I81" s="319" t="s">
        <v>86</v>
      </c>
      <c r="J81" s="319" t="str">
        <f>VLOOKUP($B81,Справочник!$A:$I,8,0)</f>
        <v>"6 out of 40"</v>
      </c>
      <c r="K81" s="334" t="s">
        <v>10</v>
      </c>
      <c r="L81" s="319" t="str">
        <f>VLOOKUP($B81,Справочник!$A:$I,9,0)</f>
        <v>Advertising production</v>
      </c>
      <c r="M81" s="333"/>
      <c r="N81" s="320" t="e">
        <f t="shared" si="2"/>
        <v>#DIV/0!</v>
      </c>
      <c r="O81" s="320"/>
      <c r="P81" s="320">
        <f t="shared" si="17"/>
        <v>0</v>
      </c>
      <c r="Q81" s="320"/>
      <c r="R81" s="320"/>
      <c r="S81" s="325"/>
      <c r="T81" s="320">
        <f t="shared" si="18"/>
        <v>0</v>
      </c>
      <c r="U81" s="320"/>
      <c r="V81" s="320"/>
      <c r="W81" s="320"/>
      <c r="X81" s="320">
        <f t="shared" si="19"/>
        <v>0</v>
      </c>
      <c r="Y81" s="320"/>
      <c r="Z81" s="320"/>
      <c r="AA81" s="320"/>
      <c r="AB81" s="320">
        <f t="shared" si="20"/>
        <v>0</v>
      </c>
      <c r="AC81" s="320"/>
      <c r="AD81" s="323"/>
      <c r="AE81" s="320"/>
      <c r="AF81" s="322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</row>
    <row r="82" spans="1:43" s="313" customFormat="1" ht="22.5">
      <c r="A82" s="316" t="str">
        <f t="shared" si="15"/>
        <v>Реклама"6 из 40"</v>
      </c>
      <c r="B82" s="317" t="str">
        <f t="shared" si="16"/>
        <v>Реклама"6 из 40"Производство рекламы</v>
      </c>
      <c r="C82" s="318">
        <v>2011</v>
      </c>
      <c r="D82" s="318" t="s">
        <v>956</v>
      </c>
      <c r="E82" s="319" t="s">
        <v>7</v>
      </c>
      <c r="F82" s="319" t="s">
        <v>1189</v>
      </c>
      <c r="G82" s="308" t="s">
        <v>9</v>
      </c>
      <c r="H82" s="308" t="str">
        <f>VLOOKUP($B82,Справочник!$A:$I,7,0)</f>
        <v xml:space="preserve">Advertising </v>
      </c>
      <c r="I82" s="319" t="s">
        <v>86</v>
      </c>
      <c r="J82" s="319" t="str">
        <f>VLOOKUP($B82,Справочник!$A:$I,8,0)</f>
        <v>"6 out of 40"</v>
      </c>
      <c r="K82" s="334" t="s">
        <v>10</v>
      </c>
      <c r="L82" s="319" t="str">
        <f>VLOOKUP($B82,Справочник!$A:$I,9,0)</f>
        <v>Advertising production</v>
      </c>
      <c r="M82" s="333"/>
      <c r="N82" s="320" t="e">
        <f t="shared" si="2"/>
        <v>#DIV/0!</v>
      </c>
      <c r="O82" s="320"/>
      <c r="P82" s="320">
        <f t="shared" si="17"/>
        <v>0</v>
      </c>
      <c r="Q82" s="320"/>
      <c r="R82" s="320"/>
      <c r="S82" s="320"/>
      <c r="T82" s="320">
        <f t="shared" si="18"/>
        <v>0</v>
      </c>
      <c r="U82" s="320"/>
      <c r="V82" s="320"/>
      <c r="W82" s="320"/>
      <c r="X82" s="320">
        <f t="shared" si="19"/>
        <v>0</v>
      </c>
      <c r="Y82" s="320"/>
      <c r="Z82" s="320"/>
      <c r="AA82" s="320"/>
      <c r="AB82" s="320">
        <f t="shared" si="20"/>
        <v>0</v>
      </c>
      <c r="AC82" s="320"/>
      <c r="AD82" s="323"/>
      <c r="AE82" s="320"/>
      <c r="AF82" s="322"/>
      <c r="AG82" s="314"/>
      <c r="AH82" s="314"/>
      <c r="AI82" s="314"/>
      <c r="AJ82" s="314"/>
      <c r="AK82" s="314"/>
      <c r="AL82" s="314"/>
      <c r="AM82" s="314"/>
      <c r="AN82" s="314"/>
      <c r="AO82" s="314"/>
      <c r="AP82" s="314"/>
      <c r="AQ82" s="314"/>
    </row>
    <row r="83" spans="1:43" s="313" customFormat="1" ht="22.5">
      <c r="A83" s="316" t="str">
        <f t="shared" si="15"/>
        <v>Реклама"6 из 40"</v>
      </c>
      <c r="B83" s="317" t="str">
        <f t="shared" si="16"/>
        <v>Реклама"6 из 40"Производство рекламы</v>
      </c>
      <c r="C83" s="318">
        <v>2011</v>
      </c>
      <c r="D83" s="318" t="s">
        <v>956</v>
      </c>
      <c r="E83" s="319" t="s">
        <v>7</v>
      </c>
      <c r="F83" s="319" t="s">
        <v>1189</v>
      </c>
      <c r="G83" s="308" t="s">
        <v>9</v>
      </c>
      <c r="H83" s="308" t="str">
        <f>VLOOKUP($B83,Справочник!$A:$I,7,0)</f>
        <v xml:space="preserve">Advertising </v>
      </c>
      <c r="I83" s="319" t="s">
        <v>86</v>
      </c>
      <c r="J83" s="319" t="str">
        <f>VLOOKUP($B83,Справочник!$A:$I,8,0)</f>
        <v>"6 out of 40"</v>
      </c>
      <c r="K83" s="334" t="s">
        <v>10</v>
      </c>
      <c r="L83" s="319" t="str">
        <f>VLOOKUP($B83,Справочник!$A:$I,9,0)</f>
        <v>Advertising production</v>
      </c>
      <c r="M83" s="333"/>
      <c r="N83" s="320" t="e">
        <f t="shared" si="2"/>
        <v>#DIV/0!</v>
      </c>
      <c r="O83" s="320"/>
      <c r="P83" s="320">
        <f t="shared" si="17"/>
        <v>10000</v>
      </c>
      <c r="Q83" s="320"/>
      <c r="R83" s="320"/>
      <c r="S83" s="320"/>
      <c r="T83" s="320">
        <f t="shared" si="18"/>
        <v>0</v>
      </c>
      <c r="U83" s="320">
        <v>5000</v>
      </c>
      <c r="V83" s="320">
        <v>5000</v>
      </c>
      <c r="W83" s="320"/>
      <c r="X83" s="320">
        <f t="shared" si="19"/>
        <v>10000</v>
      </c>
      <c r="Y83" s="320"/>
      <c r="Z83" s="320"/>
      <c r="AA83" s="320"/>
      <c r="AB83" s="320">
        <f t="shared" si="20"/>
        <v>10000</v>
      </c>
      <c r="AC83" s="320"/>
      <c r="AD83" s="323"/>
      <c r="AE83" s="320"/>
      <c r="AF83" s="322"/>
      <c r="AG83" s="314"/>
      <c r="AH83" s="314"/>
      <c r="AI83" s="314"/>
      <c r="AJ83" s="314"/>
      <c r="AK83" s="314"/>
      <c r="AL83" s="314"/>
      <c r="AM83" s="314"/>
      <c r="AN83" s="314"/>
      <c r="AO83" s="314"/>
      <c r="AP83" s="314"/>
      <c r="AQ83" s="314"/>
    </row>
    <row r="84" spans="1:43" s="313" customFormat="1" ht="22.5">
      <c r="A84" s="316" t="str">
        <f t="shared" si="15"/>
        <v>Реклама"6 из 40"</v>
      </c>
      <c r="B84" s="317" t="str">
        <f t="shared" si="16"/>
        <v>Реклама"6 из 40"Производство рекламы</v>
      </c>
      <c r="C84" s="318">
        <v>2011</v>
      </c>
      <c r="D84" s="318" t="s">
        <v>956</v>
      </c>
      <c r="E84" s="319" t="s">
        <v>7</v>
      </c>
      <c r="F84" s="319" t="s">
        <v>1189</v>
      </c>
      <c r="G84" s="308" t="s">
        <v>9</v>
      </c>
      <c r="H84" s="308" t="str">
        <f>VLOOKUP($B84,Справочник!$A:$I,7,0)</f>
        <v xml:space="preserve">Advertising </v>
      </c>
      <c r="I84" s="319" t="s">
        <v>86</v>
      </c>
      <c r="J84" s="319" t="str">
        <f>VLOOKUP($B84,Справочник!$A:$I,8,0)</f>
        <v>"6 out of 40"</v>
      </c>
      <c r="K84" s="334" t="s">
        <v>10</v>
      </c>
      <c r="L84" s="319" t="str">
        <f>VLOOKUP($B84,Справочник!$A:$I,9,0)</f>
        <v>Advertising production</v>
      </c>
      <c r="M84" s="333"/>
      <c r="N84" s="320" t="e">
        <f t="shared" si="2"/>
        <v>#DIV/0!</v>
      </c>
      <c r="O84" s="320"/>
      <c r="P84" s="320">
        <f t="shared" si="17"/>
        <v>0</v>
      </c>
      <c r="Q84" s="320"/>
      <c r="R84" s="320"/>
      <c r="S84" s="320"/>
      <c r="T84" s="320">
        <f t="shared" si="18"/>
        <v>0</v>
      </c>
      <c r="U84" s="320"/>
      <c r="V84" s="320"/>
      <c r="W84" s="320"/>
      <c r="X84" s="320">
        <f t="shared" si="19"/>
        <v>0</v>
      </c>
      <c r="Y84" s="320"/>
      <c r="Z84" s="320"/>
      <c r="AA84" s="320"/>
      <c r="AB84" s="320">
        <f t="shared" si="20"/>
        <v>0</v>
      </c>
      <c r="AC84" s="320"/>
      <c r="AD84" s="323"/>
      <c r="AE84" s="320"/>
      <c r="AF84" s="322"/>
      <c r="AG84" s="314"/>
      <c r="AH84" s="314"/>
      <c r="AI84" s="314"/>
      <c r="AJ84" s="314"/>
      <c r="AK84" s="314"/>
      <c r="AL84" s="314"/>
      <c r="AM84" s="314"/>
      <c r="AN84" s="314"/>
      <c r="AO84" s="314"/>
      <c r="AP84" s="314"/>
      <c r="AQ84" s="314"/>
    </row>
    <row r="85" spans="1:43" s="313" customFormat="1" ht="22.5">
      <c r="A85" s="316" t="str">
        <f t="shared" si="15"/>
        <v>Реклама"6 из 40"</v>
      </c>
      <c r="B85" s="317" t="str">
        <f t="shared" si="16"/>
        <v>Реклама"6 из 40"Производство рекламы</v>
      </c>
      <c r="C85" s="318">
        <v>2011</v>
      </c>
      <c r="D85" s="318" t="s">
        <v>956</v>
      </c>
      <c r="E85" s="319" t="s">
        <v>7</v>
      </c>
      <c r="F85" s="319" t="s">
        <v>1189</v>
      </c>
      <c r="G85" s="308" t="s">
        <v>9</v>
      </c>
      <c r="H85" s="308" t="str">
        <f>VLOOKUP($B85,Справочник!$A:$I,7,0)</f>
        <v xml:space="preserve">Advertising </v>
      </c>
      <c r="I85" s="319" t="s">
        <v>86</v>
      </c>
      <c r="J85" s="319" t="str">
        <f>VLOOKUP($B85,Справочник!$A:$I,8,0)</f>
        <v>"6 out of 40"</v>
      </c>
      <c r="K85" s="334" t="s">
        <v>10</v>
      </c>
      <c r="L85" s="319" t="str">
        <f>VLOOKUP($B85,Справочник!$A:$I,9,0)</f>
        <v>Advertising production</v>
      </c>
      <c r="M85" s="333"/>
      <c r="N85" s="320" t="e">
        <f t="shared" si="2"/>
        <v>#DIV/0!</v>
      </c>
      <c r="O85" s="320"/>
      <c r="P85" s="320">
        <f t="shared" si="17"/>
        <v>0</v>
      </c>
      <c r="Q85" s="320"/>
      <c r="R85" s="320"/>
      <c r="S85" s="320"/>
      <c r="T85" s="320">
        <f t="shared" si="18"/>
        <v>0</v>
      </c>
      <c r="U85" s="320"/>
      <c r="V85" s="320"/>
      <c r="W85" s="320"/>
      <c r="X85" s="320">
        <f t="shared" si="19"/>
        <v>0</v>
      </c>
      <c r="Y85" s="320"/>
      <c r="Z85" s="320"/>
      <c r="AA85" s="320"/>
      <c r="AB85" s="320">
        <f t="shared" si="20"/>
        <v>0</v>
      </c>
      <c r="AC85" s="320"/>
      <c r="AD85" s="323"/>
      <c r="AE85" s="320"/>
      <c r="AF85" s="322"/>
      <c r="AG85" s="314"/>
      <c r="AH85" s="314"/>
      <c r="AI85" s="314"/>
      <c r="AJ85" s="314"/>
      <c r="AK85" s="314"/>
      <c r="AL85" s="314"/>
      <c r="AM85" s="314"/>
      <c r="AN85" s="314"/>
      <c r="AO85" s="314"/>
      <c r="AP85" s="314"/>
      <c r="AQ85" s="314"/>
    </row>
    <row r="86" spans="1:43" s="313" customFormat="1" ht="22.5">
      <c r="A86" s="316" t="str">
        <f t="shared" si="15"/>
        <v>Реклама"6 из 40"</v>
      </c>
      <c r="B86" s="317" t="str">
        <f t="shared" si="16"/>
        <v>Реклама"6 из 40"Производство рекламы</v>
      </c>
      <c r="C86" s="318">
        <v>2011</v>
      </c>
      <c r="D86" s="318" t="s">
        <v>956</v>
      </c>
      <c r="E86" s="319" t="s">
        <v>7</v>
      </c>
      <c r="F86" s="319" t="s">
        <v>1189</v>
      </c>
      <c r="G86" s="308" t="s">
        <v>9</v>
      </c>
      <c r="H86" s="308" t="str">
        <f>VLOOKUP($B86,Справочник!$A:$I,7,0)</f>
        <v xml:space="preserve">Advertising </v>
      </c>
      <c r="I86" s="319" t="s">
        <v>86</v>
      </c>
      <c r="J86" s="319" t="str">
        <f>VLOOKUP($B86,Справочник!$A:$I,8,0)</f>
        <v>"6 out of 40"</v>
      </c>
      <c r="K86" s="334" t="s">
        <v>10</v>
      </c>
      <c r="L86" s="319" t="str">
        <f>VLOOKUP($B86,Справочник!$A:$I,9,0)</f>
        <v>Advertising production</v>
      </c>
      <c r="M86" s="333"/>
      <c r="N86" s="320" t="e">
        <f t="shared" si="2"/>
        <v>#DIV/0!</v>
      </c>
      <c r="O86" s="320"/>
      <c r="P86" s="320">
        <f t="shared" si="17"/>
        <v>0</v>
      </c>
      <c r="Q86" s="320"/>
      <c r="R86" s="320"/>
      <c r="S86" s="320"/>
      <c r="T86" s="320">
        <f t="shared" si="18"/>
        <v>0</v>
      </c>
      <c r="U86" s="320"/>
      <c r="V86" s="320"/>
      <c r="W86" s="320"/>
      <c r="X86" s="320">
        <f t="shared" si="19"/>
        <v>0</v>
      </c>
      <c r="Y86" s="320"/>
      <c r="Z86" s="320"/>
      <c r="AA86" s="320"/>
      <c r="AB86" s="320">
        <f t="shared" si="20"/>
        <v>0</v>
      </c>
      <c r="AC86" s="320"/>
      <c r="AD86" s="326"/>
      <c r="AE86" s="320"/>
      <c r="AF86" s="322"/>
      <c r="AG86" s="314"/>
      <c r="AH86" s="314"/>
      <c r="AI86" s="314"/>
      <c r="AJ86" s="314"/>
      <c r="AK86" s="314"/>
      <c r="AL86" s="314"/>
      <c r="AM86" s="314"/>
      <c r="AN86" s="314"/>
      <c r="AO86" s="314"/>
      <c r="AP86" s="314"/>
      <c r="AQ86" s="314"/>
    </row>
    <row r="87" spans="1:43" s="313" customFormat="1" ht="22.5">
      <c r="A87" s="316" t="str">
        <f t="shared" si="15"/>
        <v>Реклама"6 из 40"</v>
      </c>
      <c r="B87" s="317" t="str">
        <f t="shared" si="16"/>
        <v>Реклама"6 из 40"Производство рекламы</v>
      </c>
      <c r="C87" s="318">
        <v>2011</v>
      </c>
      <c r="D87" s="318" t="s">
        <v>956</v>
      </c>
      <c r="E87" s="319" t="s">
        <v>7</v>
      </c>
      <c r="F87" s="319" t="s">
        <v>1189</v>
      </c>
      <c r="G87" s="308" t="s">
        <v>9</v>
      </c>
      <c r="H87" s="308" t="str">
        <f>VLOOKUP($B87,Справочник!$A:$I,7,0)</f>
        <v xml:space="preserve">Advertising </v>
      </c>
      <c r="I87" s="319" t="s">
        <v>86</v>
      </c>
      <c r="J87" s="319" t="str">
        <f>VLOOKUP($B87,Справочник!$A:$I,8,0)</f>
        <v>"6 out of 40"</v>
      </c>
      <c r="K87" s="334" t="s">
        <v>10</v>
      </c>
      <c r="L87" s="319" t="str">
        <f>VLOOKUP($B87,Справочник!$A:$I,9,0)</f>
        <v>Advertising production</v>
      </c>
      <c r="M87" s="318"/>
      <c r="N87" s="320" t="e">
        <f t="shared" si="2"/>
        <v>#DIV/0!</v>
      </c>
      <c r="O87" s="320"/>
      <c r="P87" s="320">
        <f t="shared" si="17"/>
        <v>0</v>
      </c>
      <c r="Q87" s="320"/>
      <c r="R87" s="320"/>
      <c r="S87" s="320"/>
      <c r="T87" s="320">
        <f t="shared" si="18"/>
        <v>0</v>
      </c>
      <c r="U87" s="320"/>
      <c r="V87" s="320"/>
      <c r="W87" s="320"/>
      <c r="X87" s="320">
        <f t="shared" si="19"/>
        <v>0</v>
      </c>
      <c r="Y87" s="320"/>
      <c r="Z87" s="320"/>
      <c r="AA87" s="320"/>
      <c r="AB87" s="320">
        <f t="shared" si="20"/>
        <v>0</v>
      </c>
      <c r="AC87" s="320"/>
      <c r="AD87" s="323"/>
      <c r="AE87" s="320"/>
      <c r="AF87" s="322"/>
      <c r="AG87" s="314"/>
      <c r="AH87" s="314"/>
      <c r="AI87" s="314"/>
      <c r="AJ87" s="314"/>
      <c r="AK87" s="314"/>
      <c r="AL87" s="314"/>
      <c r="AM87" s="314"/>
      <c r="AN87" s="314"/>
      <c r="AO87" s="314"/>
      <c r="AP87" s="314"/>
      <c r="AQ87" s="314"/>
    </row>
    <row r="88" spans="1:43" s="313" customFormat="1" ht="22.5">
      <c r="A88" s="316" t="str">
        <f t="shared" si="15"/>
        <v>Реклама"6 из 40"</v>
      </c>
      <c r="B88" s="317" t="str">
        <f t="shared" si="16"/>
        <v>Реклама"6 из 40"Производство рекламы</v>
      </c>
      <c r="C88" s="318">
        <v>2011</v>
      </c>
      <c r="D88" s="318" t="s">
        <v>956</v>
      </c>
      <c r="E88" s="319" t="s">
        <v>7</v>
      </c>
      <c r="F88" s="319" t="s">
        <v>1189</v>
      </c>
      <c r="G88" s="308" t="s">
        <v>9</v>
      </c>
      <c r="H88" s="308" t="str">
        <f>VLOOKUP($B88,Справочник!$A:$I,7,0)</f>
        <v xml:space="preserve">Advertising </v>
      </c>
      <c r="I88" s="319" t="s">
        <v>86</v>
      </c>
      <c r="J88" s="319" t="str">
        <f>VLOOKUP($B88,Справочник!$A:$I,8,0)</f>
        <v>"6 out of 40"</v>
      </c>
      <c r="K88" s="334" t="s">
        <v>10</v>
      </c>
      <c r="L88" s="319" t="str">
        <f>VLOOKUP($B88,Справочник!$A:$I,9,0)</f>
        <v>Advertising production</v>
      </c>
      <c r="M88" s="318"/>
      <c r="N88" s="320" t="e">
        <f t="shared" si="2"/>
        <v>#DIV/0!</v>
      </c>
      <c r="O88" s="320"/>
      <c r="P88" s="320">
        <f t="shared" si="17"/>
        <v>0</v>
      </c>
      <c r="Q88" s="320"/>
      <c r="R88" s="320"/>
      <c r="S88" s="320"/>
      <c r="T88" s="320">
        <f t="shared" si="18"/>
        <v>0</v>
      </c>
      <c r="U88" s="320"/>
      <c r="V88" s="320"/>
      <c r="W88" s="320"/>
      <c r="X88" s="320">
        <f t="shared" si="19"/>
        <v>0</v>
      </c>
      <c r="Y88" s="320"/>
      <c r="Z88" s="320"/>
      <c r="AA88" s="320"/>
      <c r="AB88" s="320">
        <f t="shared" si="20"/>
        <v>0</v>
      </c>
      <c r="AC88" s="320"/>
      <c r="AD88" s="323"/>
      <c r="AE88" s="320"/>
      <c r="AF88" s="322"/>
      <c r="AG88" s="314"/>
      <c r="AH88" s="314"/>
      <c r="AI88" s="314"/>
      <c r="AJ88" s="314"/>
      <c r="AK88" s="314"/>
      <c r="AL88" s="314"/>
      <c r="AM88" s="314"/>
      <c r="AN88" s="314"/>
      <c r="AO88" s="314"/>
      <c r="AP88" s="314"/>
      <c r="AQ88" s="314"/>
    </row>
    <row r="89" spans="1:43" s="313" customFormat="1" ht="22.5">
      <c r="A89" s="316" t="str">
        <f t="shared" si="15"/>
        <v>Реклама"6 из 40"</v>
      </c>
      <c r="B89" s="317" t="str">
        <f t="shared" si="16"/>
        <v>Реклама"6 из 40"Производство рекламы</v>
      </c>
      <c r="C89" s="318">
        <v>2011</v>
      </c>
      <c r="D89" s="318" t="s">
        <v>956</v>
      </c>
      <c r="E89" s="319" t="s">
        <v>7</v>
      </c>
      <c r="F89" s="319" t="s">
        <v>1189</v>
      </c>
      <c r="G89" s="308" t="s">
        <v>9</v>
      </c>
      <c r="H89" s="308" t="str">
        <f>VLOOKUP($B89,Справочник!$A:$I,7,0)</f>
        <v xml:space="preserve">Advertising </v>
      </c>
      <c r="I89" s="319" t="s">
        <v>86</v>
      </c>
      <c r="J89" s="319" t="str">
        <f>VLOOKUP($B89,Справочник!$A:$I,8,0)</f>
        <v>"6 out of 40"</v>
      </c>
      <c r="K89" s="334" t="s">
        <v>10</v>
      </c>
      <c r="L89" s="319" t="str">
        <f>VLOOKUP($B89,Справочник!$A:$I,9,0)</f>
        <v>Advertising production</v>
      </c>
      <c r="M89" s="318"/>
      <c r="N89" s="320" t="e">
        <f t="shared" si="2"/>
        <v>#DIV/0!</v>
      </c>
      <c r="O89" s="320"/>
      <c r="P89" s="320">
        <f t="shared" si="17"/>
        <v>10000</v>
      </c>
      <c r="Q89" s="320"/>
      <c r="R89" s="320"/>
      <c r="S89" s="320"/>
      <c r="T89" s="320">
        <f t="shared" si="18"/>
        <v>0</v>
      </c>
      <c r="U89" s="320"/>
      <c r="V89" s="320"/>
      <c r="W89" s="320"/>
      <c r="X89" s="320">
        <f t="shared" si="19"/>
        <v>0</v>
      </c>
      <c r="Y89" s="320">
        <v>5000</v>
      </c>
      <c r="Z89" s="320">
        <v>5000</v>
      </c>
      <c r="AA89" s="320"/>
      <c r="AB89" s="320">
        <f t="shared" si="20"/>
        <v>10000</v>
      </c>
      <c r="AC89" s="320"/>
      <c r="AD89" s="323"/>
      <c r="AE89" s="320"/>
      <c r="AF89" s="322"/>
      <c r="AG89" s="314"/>
      <c r="AH89" s="314"/>
      <c r="AI89" s="314"/>
      <c r="AJ89" s="314"/>
      <c r="AK89" s="314"/>
      <c r="AL89" s="314"/>
      <c r="AM89" s="314"/>
      <c r="AN89" s="314"/>
      <c r="AO89" s="314"/>
      <c r="AP89" s="314"/>
      <c r="AQ89" s="314"/>
    </row>
    <row r="90" spans="1:43" s="313" customFormat="1" ht="22.5">
      <c r="A90" s="316" t="str">
        <f t="shared" si="15"/>
        <v>Реклама"6 из 40"</v>
      </c>
      <c r="B90" s="317" t="str">
        <f t="shared" si="16"/>
        <v>Реклама"6 из 40"Производство рекламы</v>
      </c>
      <c r="C90" s="318">
        <v>2011</v>
      </c>
      <c r="D90" s="318" t="s">
        <v>956</v>
      </c>
      <c r="E90" s="319" t="s">
        <v>7</v>
      </c>
      <c r="F90" s="319" t="s">
        <v>1189</v>
      </c>
      <c r="G90" s="308" t="s">
        <v>9</v>
      </c>
      <c r="H90" s="308" t="str">
        <f>VLOOKUP($B90,Справочник!$A:$I,7,0)</f>
        <v xml:space="preserve">Advertising </v>
      </c>
      <c r="I90" s="319" t="s">
        <v>86</v>
      </c>
      <c r="J90" s="319" t="str">
        <f>VLOOKUP($B90,Справочник!$A:$I,8,0)</f>
        <v>"6 out of 40"</v>
      </c>
      <c r="K90" s="334" t="s">
        <v>10</v>
      </c>
      <c r="L90" s="319" t="str">
        <f>VLOOKUP($B90,Справочник!$A:$I,9,0)</f>
        <v>Advertising production</v>
      </c>
      <c r="M90" s="318"/>
      <c r="N90" s="320" t="e">
        <f t="shared" si="2"/>
        <v>#DIV/0!</v>
      </c>
      <c r="O90" s="320"/>
      <c r="P90" s="320">
        <f t="shared" si="17"/>
        <v>0</v>
      </c>
      <c r="Q90" s="320"/>
      <c r="R90" s="320"/>
      <c r="S90" s="320"/>
      <c r="T90" s="320">
        <f t="shared" si="18"/>
        <v>0</v>
      </c>
      <c r="U90" s="320"/>
      <c r="V90" s="320"/>
      <c r="W90" s="320"/>
      <c r="X90" s="320">
        <f t="shared" si="19"/>
        <v>0</v>
      </c>
      <c r="Y90" s="320"/>
      <c r="Z90" s="320"/>
      <c r="AA90" s="320"/>
      <c r="AB90" s="320">
        <f t="shared" si="20"/>
        <v>0</v>
      </c>
      <c r="AC90" s="320"/>
      <c r="AD90" s="323"/>
      <c r="AE90" s="320"/>
      <c r="AF90" s="322"/>
      <c r="AG90" s="314"/>
      <c r="AH90" s="314"/>
      <c r="AI90" s="314"/>
      <c r="AJ90" s="314"/>
      <c r="AK90" s="314"/>
      <c r="AL90" s="314"/>
      <c r="AM90" s="314"/>
      <c r="AN90" s="314"/>
      <c r="AO90" s="314"/>
      <c r="AP90" s="314"/>
      <c r="AQ90" s="314"/>
    </row>
    <row r="91" spans="1:43" s="313" customFormat="1" ht="22.5">
      <c r="A91" s="316" t="str">
        <f t="shared" si="15"/>
        <v>Реклама"6 из 40"</v>
      </c>
      <c r="B91" s="317" t="str">
        <f t="shared" si="16"/>
        <v>Реклама"6 из 40"Производство рекламы</v>
      </c>
      <c r="C91" s="318">
        <v>2011</v>
      </c>
      <c r="D91" s="318" t="s">
        <v>956</v>
      </c>
      <c r="E91" s="319" t="s">
        <v>7</v>
      </c>
      <c r="F91" s="319" t="s">
        <v>1189</v>
      </c>
      <c r="G91" s="308" t="s">
        <v>9</v>
      </c>
      <c r="H91" s="308" t="str">
        <f>VLOOKUP($B91,Справочник!$A:$I,7,0)</f>
        <v xml:space="preserve">Advertising </v>
      </c>
      <c r="I91" s="319" t="s">
        <v>86</v>
      </c>
      <c r="J91" s="319" t="str">
        <f>VLOOKUP($B91,Справочник!$A:$I,8,0)</f>
        <v>"6 out of 40"</v>
      </c>
      <c r="K91" s="334" t="s">
        <v>10</v>
      </c>
      <c r="L91" s="319" t="str">
        <f>VLOOKUP($B91,Справочник!$A:$I,9,0)</f>
        <v>Advertising production</v>
      </c>
      <c r="M91" s="318"/>
      <c r="N91" s="320" t="e">
        <f t="shared" si="2"/>
        <v>#DIV/0!</v>
      </c>
      <c r="O91" s="320"/>
      <c r="P91" s="320">
        <f t="shared" si="17"/>
        <v>0</v>
      </c>
      <c r="Q91" s="320"/>
      <c r="R91" s="320"/>
      <c r="S91" s="320"/>
      <c r="T91" s="320">
        <f t="shared" si="18"/>
        <v>0</v>
      </c>
      <c r="U91" s="320"/>
      <c r="V91" s="320"/>
      <c r="W91" s="320"/>
      <c r="X91" s="320">
        <f t="shared" si="19"/>
        <v>0</v>
      </c>
      <c r="Y91" s="320"/>
      <c r="Z91" s="320"/>
      <c r="AA91" s="320"/>
      <c r="AB91" s="320">
        <f t="shared" si="20"/>
        <v>0</v>
      </c>
      <c r="AC91" s="320"/>
      <c r="AD91" s="323"/>
      <c r="AE91" s="320"/>
      <c r="AF91" s="322"/>
      <c r="AG91" s="314"/>
      <c r="AH91" s="314"/>
      <c r="AI91" s="314"/>
      <c r="AJ91" s="314"/>
      <c r="AK91" s="314"/>
      <c r="AL91" s="314"/>
      <c r="AM91" s="314"/>
      <c r="AN91" s="314"/>
      <c r="AO91" s="314"/>
      <c r="AP91" s="314"/>
      <c r="AQ91" s="314"/>
    </row>
    <row r="92" spans="1:43" s="313" customFormat="1" ht="22.5">
      <c r="A92" s="316" t="str">
        <f t="shared" si="15"/>
        <v>Реклама"6 из 40"</v>
      </c>
      <c r="B92" s="317" t="str">
        <f t="shared" si="16"/>
        <v>Реклама"6 из 40"Производство рекламы</v>
      </c>
      <c r="C92" s="318">
        <v>2011</v>
      </c>
      <c r="D92" s="318" t="s">
        <v>956</v>
      </c>
      <c r="E92" s="319" t="s">
        <v>7</v>
      </c>
      <c r="F92" s="319" t="s">
        <v>1189</v>
      </c>
      <c r="G92" s="308" t="s">
        <v>9</v>
      </c>
      <c r="H92" s="308" t="str">
        <f>VLOOKUP($B92,Справочник!$A:$I,7,0)</f>
        <v xml:space="preserve">Advertising </v>
      </c>
      <c r="I92" s="319" t="s">
        <v>86</v>
      </c>
      <c r="J92" s="319" t="str">
        <f>VLOOKUP($B92,Справочник!$A:$I,8,0)</f>
        <v>"6 out of 40"</v>
      </c>
      <c r="K92" s="334" t="s">
        <v>10</v>
      </c>
      <c r="L92" s="319" t="str">
        <f>VLOOKUP($B92,Справочник!$A:$I,9,0)</f>
        <v>Advertising production</v>
      </c>
      <c r="M92" s="318"/>
      <c r="N92" s="320" t="e">
        <f t="shared" si="2"/>
        <v>#DIV/0!</v>
      </c>
      <c r="O92" s="320"/>
      <c r="P92" s="320">
        <f t="shared" si="17"/>
        <v>0</v>
      </c>
      <c r="Q92" s="320"/>
      <c r="R92" s="320"/>
      <c r="S92" s="320"/>
      <c r="T92" s="320">
        <f t="shared" si="18"/>
        <v>0</v>
      </c>
      <c r="U92" s="320"/>
      <c r="V92" s="320"/>
      <c r="W92" s="320"/>
      <c r="X92" s="320">
        <f t="shared" si="19"/>
        <v>0</v>
      </c>
      <c r="Y92" s="320"/>
      <c r="Z92" s="320"/>
      <c r="AA92" s="320"/>
      <c r="AB92" s="320">
        <f t="shared" si="20"/>
        <v>0</v>
      </c>
      <c r="AC92" s="320"/>
      <c r="AD92" s="323"/>
      <c r="AE92" s="320"/>
      <c r="AF92" s="322"/>
      <c r="AG92" s="314"/>
      <c r="AH92" s="314"/>
      <c r="AI92" s="314"/>
      <c r="AJ92" s="314"/>
      <c r="AK92" s="314"/>
      <c r="AL92" s="314"/>
      <c r="AM92" s="314"/>
      <c r="AN92" s="314"/>
      <c r="AO92" s="314"/>
      <c r="AP92" s="314"/>
      <c r="AQ92" s="314"/>
    </row>
    <row r="93" spans="1:43" s="313" customFormat="1" ht="22.5">
      <c r="A93" s="316" t="str">
        <f t="shared" si="15"/>
        <v>Реклама"6 из 40"</v>
      </c>
      <c r="B93" s="317" t="str">
        <f t="shared" si="16"/>
        <v>Реклама"6 из 40"Производство рекламы</v>
      </c>
      <c r="C93" s="318">
        <v>2011</v>
      </c>
      <c r="D93" s="318" t="s">
        <v>956</v>
      </c>
      <c r="E93" s="319" t="s">
        <v>7</v>
      </c>
      <c r="F93" s="319" t="s">
        <v>1189</v>
      </c>
      <c r="G93" s="308" t="s">
        <v>9</v>
      </c>
      <c r="H93" s="308" t="str">
        <f>VLOOKUP($B93,Справочник!$A:$I,7,0)</f>
        <v xml:space="preserve">Advertising </v>
      </c>
      <c r="I93" s="319" t="s">
        <v>86</v>
      </c>
      <c r="J93" s="319" t="str">
        <f>VLOOKUP($B93,Справочник!$A:$I,8,0)</f>
        <v>"6 out of 40"</v>
      </c>
      <c r="K93" s="334" t="s">
        <v>10</v>
      </c>
      <c r="L93" s="319" t="str">
        <f>VLOOKUP($B93,Справочник!$A:$I,9,0)</f>
        <v>Advertising production</v>
      </c>
      <c r="M93" s="318"/>
      <c r="N93" s="320" t="e">
        <f t="shared" si="2"/>
        <v>#DIV/0!</v>
      </c>
      <c r="O93" s="320"/>
      <c r="P93" s="320">
        <f t="shared" si="17"/>
        <v>10000</v>
      </c>
      <c r="Q93" s="320"/>
      <c r="R93" s="320"/>
      <c r="S93" s="320"/>
      <c r="T93" s="320">
        <f t="shared" si="18"/>
        <v>0</v>
      </c>
      <c r="U93" s="320"/>
      <c r="V93" s="320"/>
      <c r="W93" s="320"/>
      <c r="X93" s="320">
        <f t="shared" si="19"/>
        <v>0</v>
      </c>
      <c r="Y93" s="320"/>
      <c r="Z93" s="320"/>
      <c r="AA93" s="320"/>
      <c r="AB93" s="320">
        <f t="shared" si="20"/>
        <v>0</v>
      </c>
      <c r="AC93" s="320">
        <v>5000</v>
      </c>
      <c r="AD93" s="320">
        <v>5000</v>
      </c>
      <c r="AE93" s="320"/>
      <c r="AF93" s="322"/>
      <c r="AG93" s="314"/>
      <c r="AH93" s="314"/>
      <c r="AI93" s="314"/>
      <c r="AJ93" s="314"/>
      <c r="AK93" s="314"/>
      <c r="AL93" s="314"/>
      <c r="AM93" s="314"/>
      <c r="AN93" s="314"/>
      <c r="AO93" s="314"/>
      <c r="AP93" s="314"/>
      <c r="AQ93" s="314"/>
    </row>
    <row r="94" spans="1:43" s="313" customFormat="1" ht="22.5">
      <c r="A94" s="316" t="str">
        <f t="shared" si="15"/>
        <v>Реклама"6 из 40"</v>
      </c>
      <c r="B94" s="317" t="str">
        <f t="shared" si="16"/>
        <v>Реклама"6 из 40"Производство рекламы</v>
      </c>
      <c r="C94" s="318">
        <v>2011</v>
      </c>
      <c r="D94" s="318" t="s">
        <v>956</v>
      </c>
      <c r="E94" s="319" t="s">
        <v>7</v>
      </c>
      <c r="F94" s="319" t="s">
        <v>1189</v>
      </c>
      <c r="G94" s="308" t="s">
        <v>9</v>
      </c>
      <c r="H94" s="308" t="str">
        <f>VLOOKUP($B94,Справочник!$A:$I,7,0)</f>
        <v xml:space="preserve">Advertising </v>
      </c>
      <c r="I94" s="319" t="s">
        <v>86</v>
      </c>
      <c r="J94" s="319" t="str">
        <f>VLOOKUP($B94,Справочник!$A:$I,8,0)</f>
        <v>"6 out of 40"</v>
      </c>
      <c r="K94" s="334" t="s">
        <v>10</v>
      </c>
      <c r="L94" s="319" t="str">
        <f>VLOOKUP($B94,Справочник!$A:$I,9,0)</f>
        <v>Advertising production</v>
      </c>
      <c r="M94" s="318"/>
      <c r="N94" s="320" t="e">
        <f t="shared" si="2"/>
        <v>#DIV/0!</v>
      </c>
      <c r="O94" s="320"/>
      <c r="P94" s="320">
        <f t="shared" si="17"/>
        <v>0</v>
      </c>
      <c r="Q94" s="320"/>
      <c r="R94" s="320"/>
      <c r="S94" s="320"/>
      <c r="T94" s="320">
        <f t="shared" si="18"/>
        <v>0</v>
      </c>
      <c r="U94" s="320"/>
      <c r="V94" s="320"/>
      <c r="W94" s="320"/>
      <c r="X94" s="320">
        <f t="shared" si="19"/>
        <v>0</v>
      </c>
      <c r="Y94" s="320"/>
      <c r="Z94" s="320"/>
      <c r="AA94" s="320"/>
      <c r="AB94" s="320">
        <f t="shared" si="20"/>
        <v>0</v>
      </c>
      <c r="AC94" s="320"/>
      <c r="AD94" s="323"/>
      <c r="AE94" s="320"/>
      <c r="AF94" s="322"/>
      <c r="AG94" s="314"/>
      <c r="AH94" s="314"/>
      <c r="AI94" s="314"/>
      <c r="AJ94" s="314"/>
      <c r="AK94" s="314"/>
      <c r="AL94" s="314"/>
      <c r="AM94" s="314"/>
      <c r="AN94" s="314"/>
      <c r="AO94" s="314"/>
      <c r="AP94" s="314"/>
      <c r="AQ94" s="314"/>
    </row>
    <row r="95" spans="1:43" s="313" customFormat="1" ht="22.5">
      <c r="A95" s="316" t="str">
        <f t="shared" si="15"/>
        <v>Реклама"6 из 40"</v>
      </c>
      <c r="B95" s="317" t="str">
        <f t="shared" si="16"/>
        <v>Реклама"6 из 40"Производство рекламы</v>
      </c>
      <c r="C95" s="318">
        <v>2011</v>
      </c>
      <c r="D95" s="318" t="s">
        <v>956</v>
      </c>
      <c r="E95" s="319" t="s">
        <v>7</v>
      </c>
      <c r="F95" s="319" t="s">
        <v>1189</v>
      </c>
      <c r="G95" s="308" t="s">
        <v>9</v>
      </c>
      <c r="H95" s="308" t="str">
        <f>VLOOKUP($B95,Справочник!$A:$I,7,0)</f>
        <v xml:space="preserve">Advertising </v>
      </c>
      <c r="I95" s="319" t="s">
        <v>86</v>
      </c>
      <c r="J95" s="319" t="str">
        <f>VLOOKUP($B95,Справочник!$A:$I,8,0)</f>
        <v>"6 out of 40"</v>
      </c>
      <c r="K95" s="334" t="s">
        <v>10</v>
      </c>
      <c r="L95" s="319" t="str">
        <f>VLOOKUP($B95,Справочник!$A:$I,9,0)</f>
        <v>Advertising production</v>
      </c>
      <c r="M95" s="318"/>
      <c r="N95" s="320" t="e">
        <f t="shared" si="2"/>
        <v>#DIV/0!</v>
      </c>
      <c r="O95" s="320"/>
      <c r="P95" s="320">
        <f t="shared" si="17"/>
        <v>0</v>
      </c>
      <c r="Q95" s="320"/>
      <c r="R95" s="320"/>
      <c r="S95" s="320"/>
      <c r="T95" s="320">
        <f t="shared" si="18"/>
        <v>0</v>
      </c>
      <c r="U95" s="320"/>
      <c r="V95" s="320"/>
      <c r="W95" s="320"/>
      <c r="X95" s="320">
        <f t="shared" si="19"/>
        <v>0</v>
      </c>
      <c r="Y95" s="320"/>
      <c r="Z95" s="320"/>
      <c r="AA95" s="320"/>
      <c r="AB95" s="320">
        <f t="shared" si="20"/>
        <v>0</v>
      </c>
      <c r="AC95" s="320"/>
      <c r="AD95" s="323"/>
      <c r="AE95" s="320"/>
      <c r="AF95" s="322"/>
      <c r="AG95" s="314"/>
      <c r="AH95" s="314"/>
      <c r="AI95" s="314"/>
      <c r="AJ95" s="314"/>
      <c r="AK95" s="314"/>
      <c r="AL95" s="314"/>
      <c r="AM95" s="314"/>
      <c r="AN95" s="314"/>
      <c r="AO95" s="314"/>
      <c r="AP95" s="314"/>
      <c r="AQ95" s="314"/>
    </row>
    <row r="96" spans="1:43" s="313" customFormat="1" ht="22.5">
      <c r="A96" s="316" t="str">
        <f t="shared" si="15"/>
        <v>Реклама"6 из 40"</v>
      </c>
      <c r="B96" s="317" t="str">
        <f t="shared" si="16"/>
        <v>Реклама"6 из 40"Производство рекламы</v>
      </c>
      <c r="C96" s="318">
        <v>2011</v>
      </c>
      <c r="D96" s="318" t="s">
        <v>956</v>
      </c>
      <c r="E96" s="319" t="s">
        <v>7</v>
      </c>
      <c r="F96" s="319" t="s">
        <v>1189</v>
      </c>
      <c r="G96" s="308" t="s">
        <v>9</v>
      </c>
      <c r="H96" s="308" t="str">
        <f>VLOOKUP($B96,Справочник!$A:$I,7,0)</f>
        <v xml:space="preserve">Advertising </v>
      </c>
      <c r="I96" s="319" t="s">
        <v>86</v>
      </c>
      <c r="J96" s="319" t="str">
        <f>VLOOKUP($B96,Справочник!$A:$I,8,0)</f>
        <v>"6 out of 40"</v>
      </c>
      <c r="K96" s="334" t="s">
        <v>10</v>
      </c>
      <c r="L96" s="319" t="str">
        <f>VLOOKUP($B96,Справочник!$A:$I,9,0)</f>
        <v>Advertising production</v>
      </c>
      <c r="M96" s="318"/>
      <c r="N96" s="320" t="e">
        <f t="shared" si="2"/>
        <v>#DIV/0!</v>
      </c>
      <c r="O96" s="320"/>
      <c r="P96" s="320">
        <f t="shared" si="17"/>
        <v>0</v>
      </c>
      <c r="Q96" s="320"/>
      <c r="R96" s="320"/>
      <c r="S96" s="320"/>
      <c r="T96" s="320">
        <f t="shared" si="18"/>
        <v>0</v>
      </c>
      <c r="U96" s="320"/>
      <c r="V96" s="320"/>
      <c r="W96" s="320"/>
      <c r="X96" s="320">
        <f t="shared" si="19"/>
        <v>0</v>
      </c>
      <c r="Y96" s="320"/>
      <c r="Z96" s="320"/>
      <c r="AA96" s="320"/>
      <c r="AB96" s="320">
        <f t="shared" si="20"/>
        <v>0</v>
      </c>
      <c r="AC96" s="320"/>
      <c r="AD96" s="323"/>
      <c r="AE96" s="320"/>
      <c r="AF96" s="322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</row>
    <row r="97" spans="1:43" s="313" customFormat="1" ht="22.5">
      <c r="A97" s="316" t="str">
        <f t="shared" si="15"/>
        <v>Реклама"6 из 40"</v>
      </c>
      <c r="B97" s="317" t="str">
        <f t="shared" si="16"/>
        <v>Реклама"6 из 40"Производство рекламы</v>
      </c>
      <c r="C97" s="318">
        <v>2011</v>
      </c>
      <c r="D97" s="318" t="s">
        <v>956</v>
      </c>
      <c r="E97" s="319" t="s">
        <v>7</v>
      </c>
      <c r="F97" s="319" t="s">
        <v>1189</v>
      </c>
      <c r="G97" s="308" t="s">
        <v>9</v>
      </c>
      <c r="H97" s="308" t="str">
        <f>VLOOKUP($B97,Справочник!$A:$I,7,0)</f>
        <v xml:space="preserve">Advertising </v>
      </c>
      <c r="I97" s="319" t="s">
        <v>86</v>
      </c>
      <c r="J97" s="319" t="str">
        <f>VLOOKUP($B97,Справочник!$A:$I,8,0)</f>
        <v>"6 out of 40"</v>
      </c>
      <c r="K97" s="334" t="s">
        <v>10</v>
      </c>
      <c r="L97" s="319" t="str">
        <f>VLOOKUP($B97,Справочник!$A:$I,9,0)</f>
        <v>Advertising production</v>
      </c>
      <c r="M97" s="318"/>
      <c r="N97" s="320" t="e">
        <f t="shared" si="2"/>
        <v>#DIV/0!</v>
      </c>
      <c r="O97" s="320"/>
      <c r="P97" s="320">
        <f t="shared" si="17"/>
        <v>0</v>
      </c>
      <c r="Q97" s="320"/>
      <c r="R97" s="320"/>
      <c r="S97" s="320"/>
      <c r="T97" s="320">
        <f t="shared" si="18"/>
        <v>0</v>
      </c>
      <c r="U97" s="320"/>
      <c r="V97" s="320"/>
      <c r="W97" s="320"/>
      <c r="X97" s="320">
        <f t="shared" si="19"/>
        <v>0</v>
      </c>
      <c r="Y97" s="320"/>
      <c r="Z97" s="320"/>
      <c r="AA97" s="320"/>
      <c r="AB97" s="320">
        <f t="shared" si="20"/>
        <v>0</v>
      </c>
      <c r="AC97" s="320"/>
      <c r="AD97" s="323"/>
      <c r="AE97" s="320"/>
      <c r="AF97" s="322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</row>
    <row r="98" spans="1:43" s="313" customFormat="1" ht="22.5">
      <c r="A98" s="316" t="str">
        <f t="shared" si="15"/>
        <v>Реклама"6 из 40"</v>
      </c>
      <c r="B98" s="317" t="str">
        <f t="shared" si="16"/>
        <v>Реклама"6 из 40"Производство рекламы</v>
      </c>
      <c r="C98" s="318">
        <v>2011</v>
      </c>
      <c r="D98" s="318" t="s">
        <v>956</v>
      </c>
      <c r="E98" s="319" t="s">
        <v>7</v>
      </c>
      <c r="F98" s="319" t="s">
        <v>1189</v>
      </c>
      <c r="G98" s="308" t="s">
        <v>9</v>
      </c>
      <c r="H98" s="308" t="str">
        <f>VLOOKUP($B98,Справочник!$A:$I,7,0)</f>
        <v xml:space="preserve">Advertising </v>
      </c>
      <c r="I98" s="319" t="s">
        <v>86</v>
      </c>
      <c r="J98" s="319" t="str">
        <f>VLOOKUP($B98,Справочник!$A:$I,8,0)</f>
        <v>"6 out of 40"</v>
      </c>
      <c r="K98" s="334" t="s">
        <v>10</v>
      </c>
      <c r="L98" s="319" t="str">
        <f>VLOOKUP($B98,Справочник!$A:$I,9,0)</f>
        <v>Advertising production</v>
      </c>
      <c r="M98" s="318"/>
      <c r="N98" s="320" t="e">
        <f t="shared" si="2"/>
        <v>#DIV/0!</v>
      </c>
      <c r="O98" s="320"/>
      <c r="P98" s="320">
        <f t="shared" si="17"/>
        <v>0</v>
      </c>
      <c r="Q98" s="320"/>
      <c r="R98" s="320"/>
      <c r="S98" s="320"/>
      <c r="T98" s="320">
        <f t="shared" si="18"/>
        <v>0</v>
      </c>
      <c r="U98" s="320"/>
      <c r="V98" s="320"/>
      <c r="W98" s="320"/>
      <c r="X98" s="320">
        <f t="shared" si="19"/>
        <v>0</v>
      </c>
      <c r="Y98" s="320"/>
      <c r="Z98" s="320"/>
      <c r="AA98" s="320"/>
      <c r="AB98" s="320">
        <f t="shared" si="20"/>
        <v>0</v>
      </c>
      <c r="AC98" s="320"/>
      <c r="AD98" s="323"/>
      <c r="AE98" s="320"/>
      <c r="AF98" s="322"/>
      <c r="AG98" s="314"/>
      <c r="AH98" s="314"/>
      <c r="AI98" s="314"/>
      <c r="AJ98" s="314"/>
      <c r="AK98" s="314"/>
      <c r="AL98" s="314"/>
      <c r="AM98" s="314"/>
      <c r="AN98" s="314"/>
      <c r="AO98" s="314"/>
      <c r="AP98" s="314"/>
      <c r="AQ98" s="314"/>
    </row>
    <row r="99" spans="1:43" s="313" customFormat="1" ht="22.5">
      <c r="A99" s="316" t="str">
        <f t="shared" si="15"/>
        <v>Реклама"6 из 40"</v>
      </c>
      <c r="B99" s="317" t="str">
        <f t="shared" si="16"/>
        <v>Реклама"6 из 40"Производство рекламы</v>
      </c>
      <c r="C99" s="318">
        <v>2011</v>
      </c>
      <c r="D99" s="318" t="s">
        <v>956</v>
      </c>
      <c r="E99" s="319" t="s">
        <v>7</v>
      </c>
      <c r="F99" s="319" t="s">
        <v>1189</v>
      </c>
      <c r="G99" s="308" t="s">
        <v>9</v>
      </c>
      <c r="H99" s="308" t="str">
        <f>VLOOKUP($B99,Справочник!$A:$I,7,0)</f>
        <v xml:space="preserve">Advertising </v>
      </c>
      <c r="I99" s="319" t="s">
        <v>86</v>
      </c>
      <c r="J99" s="319" t="str">
        <f>VLOOKUP($B99,Справочник!$A:$I,8,0)</f>
        <v>"6 out of 40"</v>
      </c>
      <c r="K99" s="334" t="s">
        <v>10</v>
      </c>
      <c r="L99" s="319" t="str">
        <f>VLOOKUP($B99,Справочник!$A:$I,9,0)</f>
        <v>Advertising production</v>
      </c>
      <c r="M99" s="318"/>
      <c r="N99" s="320" t="e">
        <f t="shared" si="2"/>
        <v>#DIV/0!</v>
      </c>
      <c r="O99" s="320"/>
      <c r="P99" s="320">
        <f t="shared" si="17"/>
        <v>0</v>
      </c>
      <c r="Q99" s="320"/>
      <c r="R99" s="320"/>
      <c r="S99" s="320"/>
      <c r="T99" s="320">
        <f t="shared" si="18"/>
        <v>0</v>
      </c>
      <c r="U99" s="320"/>
      <c r="V99" s="320"/>
      <c r="W99" s="320"/>
      <c r="X99" s="320">
        <f t="shared" si="19"/>
        <v>0</v>
      </c>
      <c r="Y99" s="320"/>
      <c r="Z99" s="320"/>
      <c r="AA99" s="320"/>
      <c r="AB99" s="320">
        <f t="shared" si="20"/>
        <v>0</v>
      </c>
      <c r="AC99" s="320"/>
      <c r="AD99" s="323"/>
      <c r="AE99" s="320"/>
      <c r="AF99" s="322"/>
      <c r="AG99" s="314"/>
      <c r="AH99" s="314"/>
      <c r="AI99" s="314"/>
      <c r="AJ99" s="314"/>
      <c r="AK99" s="314"/>
      <c r="AL99" s="314"/>
      <c r="AM99" s="314"/>
      <c r="AN99" s="314"/>
      <c r="AO99" s="314"/>
      <c r="AP99" s="314"/>
      <c r="AQ99" s="314"/>
    </row>
    <row r="100" spans="1:43" s="313" customFormat="1" ht="22.5">
      <c r="A100" s="316" t="str">
        <f t="shared" si="15"/>
        <v>Реклама"6 из 40"</v>
      </c>
      <c r="B100" s="317" t="str">
        <f t="shared" si="16"/>
        <v>Реклама"6 из 40"Производство рекламы</v>
      </c>
      <c r="C100" s="318">
        <v>2011</v>
      </c>
      <c r="D100" s="318" t="s">
        <v>956</v>
      </c>
      <c r="E100" s="319" t="s">
        <v>7</v>
      </c>
      <c r="F100" s="319" t="s">
        <v>1189</v>
      </c>
      <c r="G100" s="308" t="s">
        <v>9</v>
      </c>
      <c r="H100" s="308" t="str">
        <f>VLOOKUP($B100,Справочник!$A:$I,7,0)</f>
        <v xml:space="preserve">Advertising </v>
      </c>
      <c r="I100" s="319" t="s">
        <v>86</v>
      </c>
      <c r="J100" s="319" t="str">
        <f>VLOOKUP($B100,Справочник!$A:$I,8,0)</f>
        <v>"6 out of 40"</v>
      </c>
      <c r="K100" s="334" t="s">
        <v>10</v>
      </c>
      <c r="L100" s="319" t="str">
        <f>VLOOKUP($B100,Справочник!$A:$I,9,0)</f>
        <v>Advertising production</v>
      </c>
      <c r="M100" s="318"/>
      <c r="N100" s="320" t="e">
        <f t="shared" si="2"/>
        <v>#DIV/0!</v>
      </c>
      <c r="O100" s="320"/>
      <c r="P100" s="320">
        <f t="shared" si="17"/>
        <v>0</v>
      </c>
      <c r="Q100" s="320"/>
      <c r="R100" s="320"/>
      <c r="S100" s="320"/>
      <c r="T100" s="320">
        <f t="shared" si="18"/>
        <v>0</v>
      </c>
      <c r="U100" s="320"/>
      <c r="V100" s="320"/>
      <c r="W100" s="320"/>
      <c r="X100" s="320">
        <f t="shared" si="19"/>
        <v>0</v>
      </c>
      <c r="Y100" s="320"/>
      <c r="Z100" s="320"/>
      <c r="AA100" s="320"/>
      <c r="AB100" s="320">
        <f t="shared" si="20"/>
        <v>0</v>
      </c>
      <c r="AC100" s="320"/>
      <c r="AD100" s="323"/>
      <c r="AE100" s="320"/>
      <c r="AF100" s="322"/>
      <c r="AG100" s="314"/>
      <c r="AH100" s="314"/>
      <c r="AI100" s="314"/>
      <c r="AJ100" s="314"/>
      <c r="AK100" s="314"/>
      <c r="AL100" s="314"/>
      <c r="AM100" s="314"/>
      <c r="AN100" s="314"/>
      <c r="AO100" s="314"/>
      <c r="AP100" s="314"/>
      <c r="AQ100" s="314"/>
    </row>
    <row r="101" spans="1:43" s="313" customFormat="1" ht="22.5">
      <c r="A101" s="316" t="str">
        <f t="shared" si="15"/>
        <v>Реклама"6 из 40"</v>
      </c>
      <c r="B101" s="317" t="str">
        <f t="shared" si="16"/>
        <v>Реклама"6 из 40"Производство рекламы</v>
      </c>
      <c r="C101" s="318">
        <v>2011</v>
      </c>
      <c r="D101" s="318" t="s">
        <v>956</v>
      </c>
      <c r="E101" s="319" t="s">
        <v>7</v>
      </c>
      <c r="F101" s="319" t="s">
        <v>1189</v>
      </c>
      <c r="G101" s="308" t="s">
        <v>9</v>
      </c>
      <c r="H101" s="308" t="str">
        <f>VLOOKUP($B101,Справочник!$A:$I,7,0)</f>
        <v xml:space="preserve">Advertising </v>
      </c>
      <c r="I101" s="319" t="s">
        <v>86</v>
      </c>
      <c r="J101" s="319" t="str">
        <f>VLOOKUP($B101,Справочник!$A:$I,8,0)</f>
        <v>"6 out of 40"</v>
      </c>
      <c r="K101" s="334" t="s">
        <v>10</v>
      </c>
      <c r="L101" s="319" t="str">
        <f>VLOOKUP($B101,Справочник!$A:$I,9,0)</f>
        <v>Advertising production</v>
      </c>
      <c r="M101" s="318"/>
      <c r="N101" s="320" t="e">
        <f t="shared" si="2"/>
        <v>#DIV/0!</v>
      </c>
      <c r="O101" s="320"/>
      <c r="P101" s="320">
        <f t="shared" si="17"/>
        <v>0</v>
      </c>
      <c r="Q101" s="320"/>
      <c r="R101" s="320"/>
      <c r="S101" s="320"/>
      <c r="T101" s="320">
        <f t="shared" si="18"/>
        <v>0</v>
      </c>
      <c r="U101" s="320"/>
      <c r="V101" s="320"/>
      <c r="W101" s="320"/>
      <c r="X101" s="320">
        <f t="shared" si="19"/>
        <v>0</v>
      </c>
      <c r="Y101" s="320"/>
      <c r="Z101" s="320"/>
      <c r="AA101" s="320"/>
      <c r="AB101" s="320">
        <f t="shared" si="20"/>
        <v>0</v>
      </c>
      <c r="AC101" s="320"/>
      <c r="AD101" s="323"/>
      <c r="AE101" s="320"/>
      <c r="AF101" s="322"/>
      <c r="AG101" s="314"/>
      <c r="AH101" s="314"/>
      <c r="AI101" s="314"/>
      <c r="AJ101" s="314"/>
      <c r="AK101" s="314"/>
      <c r="AL101" s="314"/>
      <c r="AM101" s="314"/>
      <c r="AN101" s="314"/>
      <c r="AO101" s="314"/>
      <c r="AP101" s="314"/>
      <c r="AQ101" s="314"/>
    </row>
    <row r="102" spans="1:43" s="313" customFormat="1" ht="22.5">
      <c r="A102" s="316" t="str">
        <f t="shared" si="15"/>
        <v>Реклама"6 из 40"</v>
      </c>
      <c r="B102" s="317" t="str">
        <f t="shared" si="16"/>
        <v>Реклама"6 из 40"Производство рекламы</v>
      </c>
      <c r="C102" s="318">
        <v>2011</v>
      </c>
      <c r="D102" s="318" t="s">
        <v>956</v>
      </c>
      <c r="E102" s="319" t="s">
        <v>7</v>
      </c>
      <c r="F102" s="319" t="s">
        <v>1189</v>
      </c>
      <c r="G102" s="308" t="s">
        <v>9</v>
      </c>
      <c r="H102" s="308" t="str">
        <f>VLOOKUP($B102,Справочник!$A:$I,7,0)</f>
        <v xml:space="preserve">Advertising </v>
      </c>
      <c r="I102" s="319" t="s">
        <v>86</v>
      </c>
      <c r="J102" s="319" t="str">
        <f>VLOOKUP($B102,Справочник!$A:$I,8,0)</f>
        <v>"6 out of 40"</v>
      </c>
      <c r="K102" s="334" t="s">
        <v>10</v>
      </c>
      <c r="L102" s="319" t="str">
        <f>VLOOKUP($B102,Справочник!$A:$I,9,0)</f>
        <v>Advertising production</v>
      </c>
      <c r="M102" s="318"/>
      <c r="N102" s="320" t="e">
        <f t="shared" si="2"/>
        <v>#DIV/0!</v>
      </c>
      <c r="O102" s="320"/>
      <c r="P102" s="320">
        <f t="shared" si="17"/>
        <v>0</v>
      </c>
      <c r="Q102" s="320"/>
      <c r="R102" s="320"/>
      <c r="S102" s="320"/>
      <c r="T102" s="320">
        <f t="shared" si="18"/>
        <v>0</v>
      </c>
      <c r="U102" s="320"/>
      <c r="V102" s="320"/>
      <c r="W102" s="320"/>
      <c r="X102" s="320">
        <f t="shared" si="19"/>
        <v>0</v>
      </c>
      <c r="Y102" s="320"/>
      <c r="Z102" s="320"/>
      <c r="AA102" s="320"/>
      <c r="AB102" s="320">
        <f t="shared" si="20"/>
        <v>0</v>
      </c>
      <c r="AC102" s="320"/>
      <c r="AD102" s="323"/>
      <c r="AE102" s="320"/>
      <c r="AF102" s="322"/>
      <c r="AG102" s="314"/>
      <c r="AH102" s="314"/>
      <c r="AI102" s="314"/>
      <c r="AJ102" s="314"/>
      <c r="AK102" s="314"/>
      <c r="AL102" s="314"/>
      <c r="AM102" s="314"/>
      <c r="AN102" s="314"/>
      <c r="AO102" s="314"/>
      <c r="AP102" s="314"/>
      <c r="AQ102" s="314"/>
    </row>
    <row r="103" spans="1:43" s="313" customFormat="1">
      <c r="A103" s="316" t="str">
        <f t="shared" si="15"/>
        <v>Реклама"6 из 40"</v>
      </c>
      <c r="B103" s="317" t="str">
        <f t="shared" si="16"/>
        <v>Реклама"6 из 40"Наружная реклама</v>
      </c>
      <c r="C103" s="318">
        <v>2011</v>
      </c>
      <c r="D103" s="318" t="s">
        <v>956</v>
      </c>
      <c r="E103" s="319" t="s">
        <v>7</v>
      </c>
      <c r="F103" s="319" t="s">
        <v>1189</v>
      </c>
      <c r="G103" s="308" t="s">
        <v>9</v>
      </c>
      <c r="H103" s="308" t="str">
        <f>VLOOKUP($B103,Справочник!$A:$I,7,0)</f>
        <v xml:space="preserve">Advertising </v>
      </c>
      <c r="I103" s="319" t="s">
        <v>86</v>
      </c>
      <c r="J103" s="319" t="str">
        <f>VLOOKUP($B103,Справочник!$A:$I,8,0)</f>
        <v>"6 out of 40"</v>
      </c>
      <c r="K103" s="334" t="s">
        <v>278</v>
      </c>
      <c r="L103" s="319" t="str">
        <f>VLOOKUP($B103,Справочник!$A:$I,9,0)</f>
        <v>Outdoor advertising</v>
      </c>
      <c r="M103" s="318"/>
      <c r="N103" s="320" t="e">
        <f t="shared" ref="N103:N166" si="21">P103/O103</f>
        <v>#DIV/0!</v>
      </c>
      <c r="O103" s="320"/>
      <c r="P103" s="320">
        <f t="shared" si="17"/>
        <v>0</v>
      </c>
      <c r="Q103" s="320"/>
      <c r="R103" s="320"/>
      <c r="S103" s="320"/>
      <c r="T103" s="320">
        <f t="shared" si="18"/>
        <v>0</v>
      </c>
      <c r="U103" s="320"/>
      <c r="V103" s="320"/>
      <c r="W103" s="320"/>
      <c r="X103" s="320">
        <f t="shared" si="19"/>
        <v>0</v>
      </c>
      <c r="Y103" s="320"/>
      <c r="Z103" s="320"/>
      <c r="AA103" s="320"/>
      <c r="AB103" s="320">
        <f t="shared" si="20"/>
        <v>0</v>
      </c>
      <c r="AC103" s="320"/>
      <c r="AD103" s="323"/>
      <c r="AE103" s="320"/>
      <c r="AF103" s="322"/>
      <c r="AG103" s="314"/>
      <c r="AH103" s="314"/>
      <c r="AI103" s="314"/>
      <c r="AJ103" s="314"/>
      <c r="AK103" s="314"/>
      <c r="AL103" s="314"/>
      <c r="AM103" s="314"/>
      <c r="AN103" s="314"/>
      <c r="AO103" s="314"/>
      <c r="AP103" s="314"/>
      <c r="AQ103" s="314"/>
    </row>
    <row r="104" spans="1:43" s="313" customFormat="1">
      <c r="A104" s="316" t="str">
        <f t="shared" si="15"/>
        <v>Реклама"6 из 40"</v>
      </c>
      <c r="B104" s="317" t="str">
        <f t="shared" si="16"/>
        <v>Реклама"6 из 40"Наружная реклама</v>
      </c>
      <c r="C104" s="318">
        <v>2011</v>
      </c>
      <c r="D104" s="318" t="s">
        <v>956</v>
      </c>
      <c r="E104" s="319" t="s">
        <v>7</v>
      </c>
      <c r="F104" s="319" t="s">
        <v>1189</v>
      </c>
      <c r="G104" s="308" t="s">
        <v>9</v>
      </c>
      <c r="H104" s="308" t="str">
        <f>VLOOKUP($B104,Справочник!$A:$I,7,0)</f>
        <v xml:space="preserve">Advertising </v>
      </c>
      <c r="I104" s="319" t="s">
        <v>86</v>
      </c>
      <c r="J104" s="319" t="str">
        <f>VLOOKUP($B104,Справочник!$A:$I,8,0)</f>
        <v>"6 out of 40"</v>
      </c>
      <c r="K104" s="334" t="s">
        <v>278</v>
      </c>
      <c r="L104" s="319" t="str">
        <f>VLOOKUP($B104,Справочник!$A:$I,9,0)</f>
        <v>Outdoor advertising</v>
      </c>
      <c r="M104" s="318"/>
      <c r="N104" s="320" t="e">
        <f t="shared" si="21"/>
        <v>#DIV/0!</v>
      </c>
      <c r="O104" s="320"/>
      <c r="P104" s="320">
        <f t="shared" si="17"/>
        <v>0</v>
      </c>
      <c r="Q104" s="320"/>
      <c r="R104" s="320"/>
      <c r="S104" s="320"/>
      <c r="T104" s="320">
        <f t="shared" si="18"/>
        <v>0</v>
      </c>
      <c r="U104" s="320"/>
      <c r="V104" s="320"/>
      <c r="W104" s="320"/>
      <c r="X104" s="320">
        <f t="shared" si="19"/>
        <v>0</v>
      </c>
      <c r="Y104" s="320"/>
      <c r="Z104" s="320"/>
      <c r="AA104" s="320"/>
      <c r="AB104" s="320">
        <f t="shared" si="20"/>
        <v>0</v>
      </c>
      <c r="AC104" s="320"/>
      <c r="AD104" s="323"/>
      <c r="AE104" s="320"/>
      <c r="AF104" s="322"/>
      <c r="AG104" s="314"/>
      <c r="AH104" s="314"/>
      <c r="AI104" s="314"/>
      <c r="AJ104" s="314"/>
      <c r="AK104" s="314"/>
      <c r="AL104" s="314"/>
      <c r="AM104" s="314"/>
      <c r="AN104" s="314"/>
      <c r="AO104" s="314"/>
      <c r="AP104" s="314"/>
      <c r="AQ104" s="314"/>
    </row>
    <row r="105" spans="1:43" s="313" customFormat="1">
      <c r="A105" s="316" t="str">
        <f t="shared" si="15"/>
        <v>Реклама"6 из 40"</v>
      </c>
      <c r="B105" s="317" t="str">
        <f t="shared" si="16"/>
        <v>Реклама"6 из 40"Наружная реклама</v>
      </c>
      <c r="C105" s="318">
        <v>2011</v>
      </c>
      <c r="D105" s="318" t="s">
        <v>956</v>
      </c>
      <c r="E105" s="319" t="s">
        <v>7</v>
      </c>
      <c r="F105" s="319" t="s">
        <v>1189</v>
      </c>
      <c r="G105" s="308" t="s">
        <v>9</v>
      </c>
      <c r="H105" s="308" t="str">
        <f>VLOOKUP($B105,Справочник!$A:$I,7,0)</f>
        <v xml:space="preserve">Advertising </v>
      </c>
      <c r="I105" s="319" t="s">
        <v>86</v>
      </c>
      <c r="J105" s="319" t="str">
        <f>VLOOKUP($B105,Справочник!$A:$I,8,0)</f>
        <v>"6 out of 40"</v>
      </c>
      <c r="K105" s="334" t="s">
        <v>278</v>
      </c>
      <c r="L105" s="319" t="str">
        <f>VLOOKUP($B105,Справочник!$A:$I,9,0)</f>
        <v>Outdoor advertising</v>
      </c>
      <c r="M105" s="318"/>
      <c r="N105" s="320" t="e">
        <f t="shared" si="21"/>
        <v>#DIV/0!</v>
      </c>
      <c r="O105" s="320"/>
      <c r="P105" s="320">
        <f t="shared" si="17"/>
        <v>0</v>
      </c>
      <c r="Q105" s="320"/>
      <c r="R105" s="320"/>
      <c r="S105" s="320"/>
      <c r="T105" s="320">
        <f t="shared" si="18"/>
        <v>0</v>
      </c>
      <c r="U105" s="320"/>
      <c r="V105" s="320"/>
      <c r="W105" s="320"/>
      <c r="X105" s="320">
        <f t="shared" si="19"/>
        <v>0</v>
      </c>
      <c r="Y105" s="320"/>
      <c r="Z105" s="320"/>
      <c r="AA105" s="320"/>
      <c r="AB105" s="320">
        <f t="shared" si="20"/>
        <v>0</v>
      </c>
      <c r="AC105" s="320"/>
      <c r="AD105" s="323"/>
      <c r="AE105" s="320"/>
      <c r="AF105" s="322"/>
      <c r="AG105" s="314"/>
      <c r="AH105" s="314"/>
      <c r="AI105" s="314"/>
      <c r="AJ105" s="314"/>
      <c r="AK105" s="314"/>
      <c r="AL105" s="314"/>
      <c r="AM105" s="314"/>
      <c r="AN105" s="314"/>
      <c r="AO105" s="314"/>
      <c r="AP105" s="314"/>
      <c r="AQ105" s="314"/>
    </row>
    <row r="106" spans="1:43" s="313" customFormat="1">
      <c r="A106" s="316" t="str">
        <f t="shared" si="15"/>
        <v>Реклама"6 из 40"</v>
      </c>
      <c r="B106" s="317" t="str">
        <f t="shared" si="16"/>
        <v>Реклама"6 из 40"Наружная реклама</v>
      </c>
      <c r="C106" s="318">
        <v>2011</v>
      </c>
      <c r="D106" s="318" t="s">
        <v>956</v>
      </c>
      <c r="E106" s="319" t="s">
        <v>7</v>
      </c>
      <c r="F106" s="319" t="s">
        <v>1189</v>
      </c>
      <c r="G106" s="308" t="s">
        <v>9</v>
      </c>
      <c r="H106" s="308" t="str">
        <f>VLOOKUP($B106,Справочник!$A:$I,7,0)</f>
        <v xml:space="preserve">Advertising </v>
      </c>
      <c r="I106" s="319" t="s">
        <v>86</v>
      </c>
      <c r="J106" s="319" t="str">
        <f>VLOOKUP($B106,Справочник!$A:$I,8,0)</f>
        <v>"6 out of 40"</v>
      </c>
      <c r="K106" s="334" t="s">
        <v>278</v>
      </c>
      <c r="L106" s="319" t="str">
        <f>VLOOKUP($B106,Справочник!$A:$I,9,0)</f>
        <v>Outdoor advertising</v>
      </c>
      <c r="M106" s="318"/>
      <c r="N106" s="320" t="e">
        <f t="shared" si="21"/>
        <v>#DIV/0!</v>
      </c>
      <c r="O106" s="320"/>
      <c r="P106" s="320">
        <f t="shared" si="17"/>
        <v>0</v>
      </c>
      <c r="Q106" s="320"/>
      <c r="R106" s="320"/>
      <c r="S106" s="320"/>
      <c r="T106" s="320">
        <f t="shared" si="18"/>
        <v>0</v>
      </c>
      <c r="U106" s="320"/>
      <c r="V106" s="320"/>
      <c r="W106" s="320"/>
      <c r="X106" s="320">
        <f t="shared" si="19"/>
        <v>0</v>
      </c>
      <c r="Y106" s="320"/>
      <c r="Z106" s="320"/>
      <c r="AA106" s="320"/>
      <c r="AB106" s="320">
        <f t="shared" si="20"/>
        <v>0</v>
      </c>
      <c r="AC106" s="320"/>
      <c r="AD106" s="323"/>
      <c r="AE106" s="320"/>
      <c r="AF106" s="322"/>
      <c r="AG106" s="314"/>
      <c r="AH106" s="314"/>
      <c r="AI106" s="314"/>
      <c r="AJ106" s="314"/>
      <c r="AK106" s="314"/>
      <c r="AL106" s="314"/>
      <c r="AM106" s="314"/>
      <c r="AN106" s="314"/>
      <c r="AO106" s="314"/>
      <c r="AP106" s="314"/>
      <c r="AQ106" s="314"/>
    </row>
    <row r="107" spans="1:43" s="313" customFormat="1">
      <c r="A107" s="316" t="str">
        <f t="shared" si="15"/>
        <v>Реклама"6 из 40"</v>
      </c>
      <c r="B107" s="317" t="str">
        <f t="shared" si="16"/>
        <v>Реклама"6 из 40"Наружная реклама</v>
      </c>
      <c r="C107" s="318">
        <v>2011</v>
      </c>
      <c r="D107" s="318" t="s">
        <v>956</v>
      </c>
      <c r="E107" s="319" t="s">
        <v>7</v>
      </c>
      <c r="F107" s="319" t="s">
        <v>1189</v>
      </c>
      <c r="G107" s="308" t="s">
        <v>9</v>
      </c>
      <c r="H107" s="308" t="str">
        <f>VLOOKUP($B107,Справочник!$A:$I,7,0)</f>
        <v xml:space="preserve">Advertising </v>
      </c>
      <c r="I107" s="319" t="s">
        <v>86</v>
      </c>
      <c r="J107" s="319" t="str">
        <f>VLOOKUP($B107,Справочник!$A:$I,8,0)</f>
        <v>"6 out of 40"</v>
      </c>
      <c r="K107" s="334" t="s">
        <v>278</v>
      </c>
      <c r="L107" s="319" t="str">
        <f>VLOOKUP($B107,Справочник!$A:$I,9,0)</f>
        <v>Outdoor advertising</v>
      </c>
      <c r="M107" s="318"/>
      <c r="N107" s="320" t="e">
        <f t="shared" si="21"/>
        <v>#DIV/0!</v>
      </c>
      <c r="O107" s="320"/>
      <c r="P107" s="320">
        <f t="shared" si="17"/>
        <v>0</v>
      </c>
      <c r="Q107" s="320"/>
      <c r="R107" s="320"/>
      <c r="S107" s="320"/>
      <c r="T107" s="320">
        <f t="shared" si="18"/>
        <v>0</v>
      </c>
      <c r="U107" s="320"/>
      <c r="V107" s="320"/>
      <c r="W107" s="320"/>
      <c r="X107" s="320">
        <f t="shared" si="19"/>
        <v>0</v>
      </c>
      <c r="Y107" s="320"/>
      <c r="Z107" s="320"/>
      <c r="AA107" s="320"/>
      <c r="AB107" s="320">
        <f t="shared" si="20"/>
        <v>0</v>
      </c>
      <c r="AC107" s="320"/>
      <c r="AD107" s="323"/>
      <c r="AE107" s="320"/>
      <c r="AF107" s="322"/>
      <c r="AG107" s="314"/>
      <c r="AH107" s="314"/>
      <c r="AI107" s="314"/>
      <c r="AJ107" s="314"/>
      <c r="AK107" s="314"/>
      <c r="AL107" s="314"/>
      <c r="AM107" s="314"/>
      <c r="AN107" s="314"/>
      <c r="AO107" s="314"/>
      <c r="AP107" s="314"/>
      <c r="AQ107" s="314"/>
    </row>
    <row r="108" spans="1:43" s="313" customFormat="1">
      <c r="A108" s="316" t="str">
        <f t="shared" si="15"/>
        <v>Реклама"6 из 40"</v>
      </c>
      <c r="B108" s="317" t="str">
        <f t="shared" si="16"/>
        <v>Реклама"6 из 40"Промо-акции</v>
      </c>
      <c r="C108" s="318">
        <v>2011</v>
      </c>
      <c r="D108" s="318" t="s">
        <v>956</v>
      </c>
      <c r="E108" s="319" t="s">
        <v>7</v>
      </c>
      <c r="F108" s="319" t="s">
        <v>1189</v>
      </c>
      <c r="G108" s="308" t="s">
        <v>9</v>
      </c>
      <c r="H108" s="308" t="str">
        <f>VLOOKUP($B108,Справочник!$A:$I,7,0)</f>
        <v xml:space="preserve">Advertising </v>
      </c>
      <c r="I108" s="319" t="s">
        <v>86</v>
      </c>
      <c r="J108" s="319" t="str">
        <f>VLOOKUP($B108,Справочник!$A:$I,8,0)</f>
        <v>"6 out of 40"</v>
      </c>
      <c r="K108" s="334" t="s">
        <v>371</v>
      </c>
      <c r="L108" s="319" t="str">
        <f>VLOOKUP($B108,Справочник!$A:$I,9,0)</f>
        <v>BTL (promo-actions)</v>
      </c>
      <c r="M108" s="318"/>
      <c r="N108" s="320" t="e">
        <f t="shared" si="21"/>
        <v>#DIV/0!</v>
      </c>
      <c r="O108" s="320"/>
      <c r="P108" s="320">
        <f t="shared" si="17"/>
        <v>0</v>
      </c>
      <c r="Q108" s="320"/>
      <c r="R108" s="320"/>
      <c r="S108" s="320"/>
      <c r="T108" s="320">
        <f t="shared" si="18"/>
        <v>0</v>
      </c>
      <c r="U108" s="320"/>
      <c r="V108" s="320"/>
      <c r="W108" s="320"/>
      <c r="X108" s="320">
        <f t="shared" si="19"/>
        <v>0</v>
      </c>
      <c r="Y108" s="320"/>
      <c r="Z108" s="320"/>
      <c r="AA108" s="320"/>
      <c r="AB108" s="320">
        <f t="shared" si="20"/>
        <v>0</v>
      </c>
      <c r="AC108" s="320"/>
      <c r="AD108" s="323"/>
      <c r="AE108" s="320"/>
      <c r="AF108" s="322"/>
      <c r="AG108" s="314"/>
      <c r="AH108" s="314"/>
      <c r="AI108" s="314"/>
      <c r="AJ108" s="314"/>
      <c r="AK108" s="314"/>
      <c r="AL108" s="314"/>
      <c r="AM108" s="314"/>
      <c r="AN108" s="314"/>
      <c r="AO108" s="314"/>
      <c r="AP108" s="314"/>
      <c r="AQ108" s="314"/>
    </row>
    <row r="109" spans="1:43" s="313" customFormat="1">
      <c r="A109" s="316" t="str">
        <f t="shared" si="15"/>
        <v>Реклама"6 из 40"</v>
      </c>
      <c r="B109" s="317" t="str">
        <f t="shared" si="16"/>
        <v>Реклама"6 из 40"Промо-акции</v>
      </c>
      <c r="C109" s="318">
        <v>2011</v>
      </c>
      <c r="D109" s="318" t="s">
        <v>956</v>
      </c>
      <c r="E109" s="319" t="s">
        <v>7</v>
      </c>
      <c r="F109" s="319" t="s">
        <v>1189</v>
      </c>
      <c r="G109" s="308" t="s">
        <v>9</v>
      </c>
      <c r="H109" s="308" t="str">
        <f>VLOOKUP($B109,Справочник!$A:$I,7,0)</f>
        <v xml:space="preserve">Advertising </v>
      </c>
      <c r="I109" s="319" t="s">
        <v>86</v>
      </c>
      <c r="J109" s="319" t="str">
        <f>VLOOKUP($B109,Справочник!$A:$I,8,0)</f>
        <v>"6 out of 40"</v>
      </c>
      <c r="K109" s="334" t="s">
        <v>371</v>
      </c>
      <c r="L109" s="319" t="str">
        <f>VLOOKUP($B109,Справочник!$A:$I,9,0)</f>
        <v>BTL (promo-actions)</v>
      </c>
      <c r="M109" s="318"/>
      <c r="N109" s="320" t="e">
        <f t="shared" si="21"/>
        <v>#DIV/0!</v>
      </c>
      <c r="O109" s="320"/>
      <c r="P109" s="320">
        <f t="shared" si="17"/>
        <v>0</v>
      </c>
      <c r="Q109" s="320"/>
      <c r="R109" s="320"/>
      <c r="S109" s="320"/>
      <c r="T109" s="320">
        <f t="shared" si="18"/>
        <v>0</v>
      </c>
      <c r="U109" s="320"/>
      <c r="V109" s="320"/>
      <c r="W109" s="320"/>
      <c r="X109" s="320">
        <f t="shared" si="19"/>
        <v>0</v>
      </c>
      <c r="Y109" s="320"/>
      <c r="Z109" s="320"/>
      <c r="AA109" s="320"/>
      <c r="AB109" s="320">
        <f t="shared" si="20"/>
        <v>0</v>
      </c>
      <c r="AC109" s="320"/>
      <c r="AD109" s="323"/>
      <c r="AE109" s="320"/>
      <c r="AF109" s="322"/>
      <c r="AG109" s="314"/>
      <c r="AH109" s="314"/>
      <c r="AI109" s="314"/>
      <c r="AJ109" s="314"/>
      <c r="AK109" s="314"/>
      <c r="AL109" s="314"/>
      <c r="AM109" s="314"/>
      <c r="AN109" s="314"/>
      <c r="AO109" s="314"/>
      <c r="AP109" s="314"/>
      <c r="AQ109" s="314"/>
    </row>
    <row r="110" spans="1:43" s="313" customFormat="1">
      <c r="A110" s="316" t="str">
        <f t="shared" si="15"/>
        <v>Реклама"6 из 40"</v>
      </c>
      <c r="B110" s="317" t="str">
        <f t="shared" si="16"/>
        <v>Реклама"6 из 40"Промо-акции</v>
      </c>
      <c r="C110" s="318">
        <v>2011</v>
      </c>
      <c r="D110" s="318" t="s">
        <v>956</v>
      </c>
      <c r="E110" s="319" t="s">
        <v>7</v>
      </c>
      <c r="F110" s="319" t="s">
        <v>1189</v>
      </c>
      <c r="G110" s="308" t="s">
        <v>9</v>
      </c>
      <c r="H110" s="308" t="str">
        <f>VLOOKUP($B110,Справочник!$A:$I,7,0)</f>
        <v xml:space="preserve">Advertising </v>
      </c>
      <c r="I110" s="319" t="s">
        <v>86</v>
      </c>
      <c r="J110" s="319" t="str">
        <f>VLOOKUP($B110,Справочник!$A:$I,8,0)</f>
        <v>"6 out of 40"</v>
      </c>
      <c r="K110" s="334" t="s">
        <v>371</v>
      </c>
      <c r="L110" s="319" t="str">
        <f>VLOOKUP($B110,Справочник!$A:$I,9,0)</f>
        <v>BTL (promo-actions)</v>
      </c>
      <c r="M110" s="318"/>
      <c r="N110" s="320" t="e">
        <f t="shared" si="21"/>
        <v>#DIV/0!</v>
      </c>
      <c r="O110" s="320"/>
      <c r="P110" s="320">
        <f t="shared" si="17"/>
        <v>0</v>
      </c>
      <c r="Q110" s="320"/>
      <c r="R110" s="320"/>
      <c r="S110" s="320"/>
      <c r="T110" s="320">
        <f t="shared" si="18"/>
        <v>0</v>
      </c>
      <c r="U110" s="320"/>
      <c r="V110" s="320"/>
      <c r="W110" s="320"/>
      <c r="X110" s="320">
        <f t="shared" si="19"/>
        <v>0</v>
      </c>
      <c r="Y110" s="320"/>
      <c r="Z110" s="320"/>
      <c r="AA110" s="320"/>
      <c r="AB110" s="320">
        <f t="shared" si="20"/>
        <v>0</v>
      </c>
      <c r="AC110" s="320"/>
      <c r="AD110" s="323"/>
      <c r="AE110" s="320"/>
      <c r="AF110" s="322"/>
      <c r="AG110" s="314"/>
      <c r="AH110" s="314"/>
      <c r="AI110" s="314"/>
      <c r="AJ110" s="314"/>
      <c r="AK110" s="314"/>
      <c r="AL110" s="314"/>
      <c r="AM110" s="314"/>
      <c r="AN110" s="314"/>
      <c r="AO110" s="314"/>
      <c r="AP110" s="314"/>
      <c r="AQ110" s="314"/>
    </row>
    <row r="111" spans="1:43" s="313" customFormat="1">
      <c r="A111" s="316" t="str">
        <f t="shared" si="15"/>
        <v>Реклама"6 из 40"</v>
      </c>
      <c r="B111" s="317" t="str">
        <f t="shared" si="16"/>
        <v>Реклама"6 из 40"Промо-акции</v>
      </c>
      <c r="C111" s="318">
        <v>2011</v>
      </c>
      <c r="D111" s="318" t="s">
        <v>956</v>
      </c>
      <c r="E111" s="319" t="s">
        <v>7</v>
      </c>
      <c r="F111" s="319" t="s">
        <v>1189</v>
      </c>
      <c r="G111" s="308" t="s">
        <v>9</v>
      </c>
      <c r="H111" s="308" t="str">
        <f>VLOOKUP($B111,Справочник!$A:$I,7,0)</f>
        <v xml:space="preserve">Advertising </v>
      </c>
      <c r="I111" s="319" t="s">
        <v>86</v>
      </c>
      <c r="J111" s="319" t="str">
        <f>VLOOKUP($B111,Справочник!$A:$I,8,0)</f>
        <v>"6 out of 40"</v>
      </c>
      <c r="K111" s="334" t="s">
        <v>371</v>
      </c>
      <c r="L111" s="319" t="str">
        <f>VLOOKUP($B111,Справочник!$A:$I,9,0)</f>
        <v>BTL (promo-actions)</v>
      </c>
      <c r="M111" s="318"/>
      <c r="N111" s="320" t="e">
        <f t="shared" si="21"/>
        <v>#DIV/0!</v>
      </c>
      <c r="O111" s="320"/>
      <c r="P111" s="320">
        <f t="shared" si="17"/>
        <v>0</v>
      </c>
      <c r="Q111" s="320"/>
      <c r="R111" s="320"/>
      <c r="S111" s="320"/>
      <c r="T111" s="320">
        <f t="shared" si="18"/>
        <v>0</v>
      </c>
      <c r="U111" s="320"/>
      <c r="V111" s="320"/>
      <c r="W111" s="320"/>
      <c r="X111" s="320">
        <f t="shared" si="19"/>
        <v>0</v>
      </c>
      <c r="Y111" s="320"/>
      <c r="Z111" s="320"/>
      <c r="AA111" s="320"/>
      <c r="AB111" s="320">
        <f t="shared" si="20"/>
        <v>0</v>
      </c>
      <c r="AC111" s="320"/>
      <c r="AD111" s="323"/>
      <c r="AE111" s="320"/>
      <c r="AF111" s="322"/>
      <c r="AG111" s="314"/>
      <c r="AH111" s="314"/>
      <c r="AI111" s="314"/>
      <c r="AJ111" s="314"/>
      <c r="AK111" s="314"/>
      <c r="AL111" s="314"/>
      <c r="AM111" s="314"/>
      <c r="AN111" s="314"/>
      <c r="AO111" s="314"/>
      <c r="AP111" s="314"/>
      <c r="AQ111" s="314"/>
    </row>
    <row r="112" spans="1:43" s="313" customFormat="1">
      <c r="A112" s="316" t="str">
        <f t="shared" si="15"/>
        <v>Реклама"6 из 40"</v>
      </c>
      <c r="B112" s="317" t="str">
        <f t="shared" si="16"/>
        <v>Реклама"6 из 40"Промо-акции</v>
      </c>
      <c r="C112" s="318">
        <v>2011</v>
      </c>
      <c r="D112" s="318" t="s">
        <v>956</v>
      </c>
      <c r="E112" s="319" t="s">
        <v>7</v>
      </c>
      <c r="F112" s="319" t="s">
        <v>1189</v>
      </c>
      <c r="G112" s="308" t="s">
        <v>9</v>
      </c>
      <c r="H112" s="308" t="str">
        <f>VLOOKUP($B112,Справочник!$A:$I,7,0)</f>
        <v xml:space="preserve">Advertising </v>
      </c>
      <c r="I112" s="319" t="s">
        <v>86</v>
      </c>
      <c r="J112" s="319" t="str">
        <f>VLOOKUP($B112,Справочник!$A:$I,8,0)</f>
        <v>"6 out of 40"</v>
      </c>
      <c r="K112" s="334" t="s">
        <v>371</v>
      </c>
      <c r="L112" s="319" t="str">
        <f>VLOOKUP($B112,Справочник!$A:$I,9,0)</f>
        <v>BTL (promo-actions)</v>
      </c>
      <c r="M112" s="318"/>
      <c r="N112" s="320" t="e">
        <f t="shared" si="21"/>
        <v>#DIV/0!</v>
      </c>
      <c r="O112" s="320"/>
      <c r="P112" s="320">
        <f t="shared" si="17"/>
        <v>0</v>
      </c>
      <c r="Q112" s="320"/>
      <c r="R112" s="320"/>
      <c r="S112" s="320"/>
      <c r="T112" s="320">
        <f t="shared" si="18"/>
        <v>0</v>
      </c>
      <c r="U112" s="320"/>
      <c r="V112" s="320"/>
      <c r="W112" s="320"/>
      <c r="X112" s="320">
        <f t="shared" si="19"/>
        <v>0</v>
      </c>
      <c r="Y112" s="320"/>
      <c r="Z112" s="320"/>
      <c r="AA112" s="320"/>
      <c r="AB112" s="320">
        <f t="shared" si="20"/>
        <v>0</v>
      </c>
      <c r="AC112" s="320"/>
      <c r="AD112" s="323"/>
      <c r="AE112" s="320"/>
      <c r="AF112" s="322"/>
      <c r="AG112" s="314"/>
      <c r="AH112" s="314"/>
      <c r="AI112" s="314"/>
      <c r="AJ112" s="314"/>
      <c r="AK112" s="314"/>
      <c r="AL112" s="314"/>
      <c r="AM112" s="314"/>
      <c r="AN112" s="314"/>
      <c r="AO112" s="314"/>
      <c r="AP112" s="314"/>
      <c r="AQ112" s="314"/>
    </row>
    <row r="113" spans="1:43" s="313" customFormat="1">
      <c r="A113" s="316" t="str">
        <f t="shared" si="15"/>
        <v>Реклама"6 из 40"</v>
      </c>
      <c r="B113" s="317" t="str">
        <f t="shared" si="16"/>
        <v>Реклама"6 из 40"Промо-акции</v>
      </c>
      <c r="C113" s="318">
        <v>2011</v>
      </c>
      <c r="D113" s="318" t="s">
        <v>956</v>
      </c>
      <c r="E113" s="319" t="s">
        <v>7</v>
      </c>
      <c r="F113" s="319" t="s">
        <v>1189</v>
      </c>
      <c r="G113" s="308" t="s">
        <v>9</v>
      </c>
      <c r="H113" s="308" t="str">
        <f>VLOOKUP($B113,Справочник!$A:$I,7,0)</f>
        <v xml:space="preserve">Advertising </v>
      </c>
      <c r="I113" s="319" t="s">
        <v>86</v>
      </c>
      <c r="J113" s="319" t="str">
        <f>VLOOKUP($B113,Справочник!$A:$I,8,0)</f>
        <v>"6 out of 40"</v>
      </c>
      <c r="K113" s="334" t="s">
        <v>371</v>
      </c>
      <c r="L113" s="319" t="str">
        <f>VLOOKUP($B113,Справочник!$A:$I,9,0)</f>
        <v>BTL (promo-actions)</v>
      </c>
      <c r="M113" s="318"/>
      <c r="N113" s="320" t="e">
        <f t="shared" si="21"/>
        <v>#DIV/0!</v>
      </c>
      <c r="O113" s="320"/>
      <c r="P113" s="320">
        <f t="shared" si="17"/>
        <v>0</v>
      </c>
      <c r="Q113" s="320"/>
      <c r="R113" s="320"/>
      <c r="S113" s="320"/>
      <c r="T113" s="320">
        <f t="shared" si="18"/>
        <v>0</v>
      </c>
      <c r="U113" s="320"/>
      <c r="V113" s="320"/>
      <c r="W113" s="320"/>
      <c r="X113" s="320">
        <f t="shared" si="19"/>
        <v>0</v>
      </c>
      <c r="Y113" s="320"/>
      <c r="Z113" s="320"/>
      <c r="AA113" s="320"/>
      <c r="AB113" s="320">
        <f t="shared" si="20"/>
        <v>0</v>
      </c>
      <c r="AC113" s="320"/>
      <c r="AD113" s="323"/>
      <c r="AE113" s="320"/>
      <c r="AF113" s="322"/>
      <c r="AG113" s="314"/>
      <c r="AH113" s="314"/>
      <c r="AI113" s="314"/>
      <c r="AJ113" s="314"/>
      <c r="AK113" s="314"/>
      <c r="AL113" s="314"/>
      <c r="AM113" s="314"/>
      <c r="AN113" s="314"/>
      <c r="AO113" s="314"/>
      <c r="AP113" s="314"/>
      <c r="AQ113" s="314"/>
    </row>
    <row r="114" spans="1:43" s="313" customFormat="1">
      <c r="A114" s="316" t="str">
        <f t="shared" si="15"/>
        <v>Реклама"6 из 40"</v>
      </c>
      <c r="B114" s="317" t="str">
        <f t="shared" si="16"/>
        <v>Реклама"6 из 40"Промо-акции</v>
      </c>
      <c r="C114" s="318">
        <v>2011</v>
      </c>
      <c r="D114" s="318" t="s">
        <v>956</v>
      </c>
      <c r="E114" s="319" t="s">
        <v>7</v>
      </c>
      <c r="F114" s="319" t="s">
        <v>1189</v>
      </c>
      <c r="G114" s="308" t="s">
        <v>9</v>
      </c>
      <c r="H114" s="308" t="str">
        <f>VLOOKUP($B114,Справочник!$A:$I,7,0)</f>
        <v xml:space="preserve">Advertising </v>
      </c>
      <c r="I114" s="319" t="s">
        <v>86</v>
      </c>
      <c r="J114" s="319" t="str">
        <f>VLOOKUP($B114,Справочник!$A:$I,8,0)</f>
        <v>"6 out of 40"</v>
      </c>
      <c r="K114" s="334" t="s">
        <v>371</v>
      </c>
      <c r="L114" s="319" t="str">
        <f>VLOOKUP($B114,Справочник!$A:$I,9,0)</f>
        <v>BTL (promo-actions)</v>
      </c>
      <c r="M114" s="318"/>
      <c r="N114" s="320" t="e">
        <f t="shared" si="21"/>
        <v>#DIV/0!</v>
      </c>
      <c r="O114" s="320"/>
      <c r="P114" s="320">
        <f t="shared" si="17"/>
        <v>0</v>
      </c>
      <c r="Q114" s="320"/>
      <c r="R114" s="320"/>
      <c r="S114" s="320"/>
      <c r="T114" s="320">
        <f t="shared" si="18"/>
        <v>0</v>
      </c>
      <c r="U114" s="320"/>
      <c r="V114" s="320"/>
      <c r="W114" s="320"/>
      <c r="X114" s="320">
        <f t="shared" si="19"/>
        <v>0</v>
      </c>
      <c r="Y114" s="320"/>
      <c r="Z114" s="320"/>
      <c r="AA114" s="320"/>
      <c r="AB114" s="320">
        <f t="shared" si="20"/>
        <v>0</v>
      </c>
      <c r="AC114" s="320"/>
      <c r="AD114" s="323"/>
      <c r="AE114" s="320"/>
      <c r="AF114" s="322"/>
      <c r="AG114" s="314"/>
      <c r="AH114" s="314"/>
      <c r="AI114" s="314"/>
      <c r="AJ114" s="314"/>
      <c r="AK114" s="314"/>
      <c r="AL114" s="314"/>
      <c r="AM114" s="314"/>
      <c r="AN114" s="314"/>
      <c r="AO114" s="314"/>
      <c r="AP114" s="314"/>
      <c r="AQ114" s="314"/>
    </row>
    <row r="115" spans="1:43" s="313" customFormat="1">
      <c r="A115" s="316" t="str">
        <f t="shared" si="15"/>
        <v>Реклама"6 из 40"</v>
      </c>
      <c r="B115" s="317" t="str">
        <f t="shared" si="16"/>
        <v>Реклама"6 из 40"Промо-акции</v>
      </c>
      <c r="C115" s="318">
        <v>2011</v>
      </c>
      <c r="D115" s="318" t="s">
        <v>956</v>
      </c>
      <c r="E115" s="319" t="s">
        <v>7</v>
      </c>
      <c r="F115" s="319" t="s">
        <v>1189</v>
      </c>
      <c r="G115" s="308" t="s">
        <v>9</v>
      </c>
      <c r="H115" s="308" t="str">
        <f>VLOOKUP($B115,Справочник!$A:$I,7,0)</f>
        <v xml:space="preserve">Advertising </v>
      </c>
      <c r="I115" s="319" t="s">
        <v>86</v>
      </c>
      <c r="J115" s="319" t="str">
        <f>VLOOKUP($B115,Справочник!$A:$I,8,0)</f>
        <v>"6 out of 40"</v>
      </c>
      <c r="K115" s="334" t="s">
        <v>371</v>
      </c>
      <c r="L115" s="319" t="str">
        <f>VLOOKUP($B115,Справочник!$A:$I,9,0)</f>
        <v>BTL (promo-actions)</v>
      </c>
      <c r="M115" s="318"/>
      <c r="N115" s="320" t="e">
        <f t="shared" si="21"/>
        <v>#DIV/0!</v>
      </c>
      <c r="O115" s="320"/>
      <c r="P115" s="320">
        <f t="shared" si="17"/>
        <v>0</v>
      </c>
      <c r="Q115" s="320"/>
      <c r="R115" s="320"/>
      <c r="S115" s="320"/>
      <c r="T115" s="320">
        <f t="shared" si="18"/>
        <v>0</v>
      </c>
      <c r="U115" s="320"/>
      <c r="V115" s="320"/>
      <c r="W115" s="320"/>
      <c r="X115" s="320">
        <f t="shared" si="19"/>
        <v>0</v>
      </c>
      <c r="Y115" s="320"/>
      <c r="Z115" s="320"/>
      <c r="AA115" s="320"/>
      <c r="AB115" s="320">
        <f t="shared" si="20"/>
        <v>0</v>
      </c>
      <c r="AC115" s="320"/>
      <c r="AD115" s="323"/>
      <c r="AE115" s="320"/>
      <c r="AF115" s="322"/>
      <c r="AG115" s="314"/>
      <c r="AH115" s="314"/>
      <c r="AI115" s="314"/>
      <c r="AJ115" s="314"/>
      <c r="AK115" s="314"/>
      <c r="AL115" s="314"/>
      <c r="AM115" s="314"/>
      <c r="AN115" s="314"/>
      <c r="AO115" s="314"/>
      <c r="AP115" s="314"/>
      <c r="AQ115" s="314"/>
    </row>
    <row r="116" spans="1:43" s="313" customFormat="1">
      <c r="A116" s="316" t="str">
        <f t="shared" si="15"/>
        <v>Реклама"6 из 40"</v>
      </c>
      <c r="B116" s="317" t="str">
        <f t="shared" si="16"/>
        <v>Реклама"6 из 40"Реклама на ТВ</v>
      </c>
      <c r="C116" s="318">
        <v>2011</v>
      </c>
      <c r="D116" s="318" t="s">
        <v>956</v>
      </c>
      <c r="E116" s="319" t="s">
        <v>7</v>
      </c>
      <c r="F116" s="319" t="s">
        <v>1189</v>
      </c>
      <c r="G116" s="308" t="s">
        <v>9</v>
      </c>
      <c r="H116" s="308" t="str">
        <f>VLOOKUP($B116,Справочник!$A:$I,7,0)</f>
        <v xml:space="preserve">Advertising </v>
      </c>
      <c r="I116" s="334" t="s">
        <v>86</v>
      </c>
      <c r="J116" s="319" t="str">
        <f>VLOOKUP($B116,Справочник!$A:$I,8,0)</f>
        <v>"6 out of 40"</v>
      </c>
      <c r="K116" s="334" t="s">
        <v>11</v>
      </c>
      <c r="L116" s="319" t="str">
        <f>VLOOKUP($B116,Справочник!$A:$I,9,0)</f>
        <v>Advertising on TV</v>
      </c>
      <c r="M116" s="318"/>
      <c r="N116" s="320" t="e">
        <f t="shared" si="21"/>
        <v>#DIV/0!</v>
      </c>
      <c r="O116" s="320"/>
      <c r="P116" s="320">
        <f t="shared" si="17"/>
        <v>0</v>
      </c>
      <c r="Q116" s="320"/>
      <c r="R116" s="320"/>
      <c r="S116" s="320"/>
      <c r="T116" s="320">
        <f t="shared" si="18"/>
        <v>0</v>
      </c>
      <c r="U116" s="320"/>
      <c r="V116" s="320"/>
      <c r="W116" s="320"/>
      <c r="X116" s="320">
        <f t="shared" si="19"/>
        <v>0</v>
      </c>
      <c r="Y116" s="320"/>
      <c r="Z116" s="320"/>
      <c r="AA116" s="320"/>
      <c r="AB116" s="320">
        <f t="shared" si="20"/>
        <v>0</v>
      </c>
      <c r="AC116" s="320"/>
      <c r="AD116" s="323"/>
      <c r="AE116" s="320"/>
      <c r="AF116" s="322"/>
      <c r="AG116" s="314"/>
      <c r="AH116" s="314"/>
      <c r="AI116" s="314"/>
      <c r="AJ116" s="314"/>
      <c r="AK116" s="314"/>
      <c r="AL116" s="314"/>
      <c r="AM116" s="314"/>
      <c r="AN116" s="314"/>
      <c r="AO116" s="314"/>
      <c r="AP116" s="314"/>
      <c r="AQ116" s="314"/>
    </row>
    <row r="117" spans="1:43" s="313" customFormat="1">
      <c r="A117" s="316" t="str">
        <f t="shared" si="15"/>
        <v>Реклама"6 из 40"</v>
      </c>
      <c r="B117" s="317" t="str">
        <f t="shared" si="16"/>
        <v>Реклама"6 из 40"Реклама на ТВ</v>
      </c>
      <c r="C117" s="318">
        <v>2011</v>
      </c>
      <c r="D117" s="318" t="s">
        <v>956</v>
      </c>
      <c r="E117" s="319" t="s">
        <v>7</v>
      </c>
      <c r="F117" s="319" t="s">
        <v>1189</v>
      </c>
      <c r="G117" s="308" t="s">
        <v>9</v>
      </c>
      <c r="H117" s="308" t="str">
        <f>VLOOKUP($B117,Справочник!$A:$I,7,0)</f>
        <v xml:space="preserve">Advertising </v>
      </c>
      <c r="I117" s="334" t="s">
        <v>86</v>
      </c>
      <c r="J117" s="319" t="str">
        <f>VLOOKUP($B117,Справочник!$A:$I,8,0)</f>
        <v>"6 out of 40"</v>
      </c>
      <c r="K117" s="334" t="s">
        <v>11</v>
      </c>
      <c r="L117" s="319" t="str">
        <f>VLOOKUP($B117,Справочник!$A:$I,9,0)</f>
        <v>Advertising on TV</v>
      </c>
      <c r="M117" s="318"/>
      <c r="N117" s="320" t="e">
        <f t="shared" si="21"/>
        <v>#DIV/0!</v>
      </c>
      <c r="O117" s="320"/>
      <c r="P117" s="320">
        <f t="shared" si="17"/>
        <v>20000</v>
      </c>
      <c r="Q117" s="320">
        <v>20000</v>
      </c>
      <c r="R117" s="320"/>
      <c r="S117" s="320"/>
      <c r="T117" s="320">
        <f t="shared" si="18"/>
        <v>20000</v>
      </c>
      <c r="U117" s="320"/>
      <c r="V117" s="320"/>
      <c r="W117" s="320"/>
      <c r="X117" s="320">
        <f t="shared" si="19"/>
        <v>20000</v>
      </c>
      <c r="Y117" s="320"/>
      <c r="Z117" s="320"/>
      <c r="AA117" s="320"/>
      <c r="AB117" s="320">
        <f t="shared" si="20"/>
        <v>20000</v>
      </c>
      <c r="AC117" s="320"/>
      <c r="AD117" s="323"/>
      <c r="AE117" s="320"/>
      <c r="AF117" s="322"/>
      <c r="AG117" s="314"/>
      <c r="AH117" s="314"/>
      <c r="AI117" s="314"/>
      <c r="AJ117" s="314"/>
      <c r="AK117" s="314"/>
      <c r="AL117" s="314"/>
      <c r="AM117" s="314"/>
      <c r="AN117" s="314"/>
      <c r="AO117" s="314"/>
      <c r="AP117" s="314"/>
      <c r="AQ117" s="314"/>
    </row>
    <row r="118" spans="1:43" s="313" customFormat="1">
      <c r="A118" s="316" t="str">
        <f t="shared" si="15"/>
        <v>Реклама"6 из 40"</v>
      </c>
      <c r="B118" s="317" t="str">
        <f t="shared" si="16"/>
        <v>Реклама"6 из 40"Реклама на ТВ</v>
      </c>
      <c r="C118" s="318">
        <v>2011</v>
      </c>
      <c r="D118" s="318" t="s">
        <v>956</v>
      </c>
      <c r="E118" s="319" t="s">
        <v>7</v>
      </c>
      <c r="F118" s="319" t="s">
        <v>1189</v>
      </c>
      <c r="G118" s="308" t="s">
        <v>9</v>
      </c>
      <c r="H118" s="308" t="str">
        <f>VLOOKUP($B118,Справочник!$A:$I,7,0)</f>
        <v xml:space="preserve">Advertising </v>
      </c>
      <c r="I118" s="334" t="s">
        <v>86</v>
      </c>
      <c r="J118" s="319" t="str">
        <f>VLOOKUP($B118,Справочник!$A:$I,8,0)</f>
        <v>"6 out of 40"</v>
      </c>
      <c r="K118" s="334" t="s">
        <v>11</v>
      </c>
      <c r="L118" s="319" t="str">
        <f>VLOOKUP($B118,Справочник!$A:$I,9,0)</f>
        <v>Advertising on TV</v>
      </c>
      <c r="M118" s="334"/>
      <c r="N118" s="320" t="e">
        <f t="shared" si="21"/>
        <v>#DIV/0!</v>
      </c>
      <c r="O118" s="320"/>
      <c r="P118" s="320">
        <f t="shared" si="17"/>
        <v>0</v>
      </c>
      <c r="Q118" s="320"/>
      <c r="R118" s="320"/>
      <c r="S118" s="320"/>
      <c r="T118" s="320">
        <f t="shared" si="18"/>
        <v>0</v>
      </c>
      <c r="U118" s="320"/>
      <c r="V118" s="320"/>
      <c r="W118" s="320"/>
      <c r="X118" s="320">
        <f t="shared" si="19"/>
        <v>0</v>
      </c>
      <c r="Y118" s="320"/>
      <c r="Z118" s="320"/>
      <c r="AA118" s="320"/>
      <c r="AB118" s="320">
        <f t="shared" si="20"/>
        <v>0</v>
      </c>
      <c r="AC118" s="320"/>
      <c r="AD118" s="323"/>
      <c r="AE118" s="320"/>
      <c r="AF118" s="322"/>
      <c r="AG118" s="314"/>
      <c r="AH118" s="314"/>
      <c r="AI118" s="314"/>
      <c r="AJ118" s="314"/>
      <c r="AK118" s="314"/>
      <c r="AL118" s="314"/>
      <c r="AM118" s="314"/>
      <c r="AN118" s="314"/>
      <c r="AO118" s="314"/>
      <c r="AP118" s="314"/>
      <c r="AQ118" s="314"/>
    </row>
    <row r="119" spans="1:43" s="313" customFormat="1">
      <c r="A119" s="316" t="str">
        <f t="shared" ref="A119:A183" si="22">G119&amp;I119</f>
        <v>Реклама"6 из 40"</v>
      </c>
      <c r="B119" s="317" t="str">
        <f t="shared" ref="B119:B183" si="23">G119&amp;I119&amp;K119</f>
        <v>Реклама"6 из 40"Реклама на ТВ</v>
      </c>
      <c r="C119" s="318">
        <v>2011</v>
      </c>
      <c r="D119" s="318" t="s">
        <v>956</v>
      </c>
      <c r="E119" s="319" t="s">
        <v>7</v>
      </c>
      <c r="F119" s="319" t="s">
        <v>1189</v>
      </c>
      <c r="G119" s="308" t="s">
        <v>9</v>
      </c>
      <c r="H119" s="308" t="str">
        <f>VLOOKUP($B119,Справочник!$A:$I,7,0)</f>
        <v xml:space="preserve">Advertising </v>
      </c>
      <c r="I119" s="334" t="s">
        <v>86</v>
      </c>
      <c r="J119" s="319" t="str">
        <f>VLOOKUP($B119,Справочник!$A:$I,8,0)</f>
        <v>"6 out of 40"</v>
      </c>
      <c r="K119" s="334" t="s">
        <v>11</v>
      </c>
      <c r="L119" s="319" t="str">
        <f>VLOOKUP($B119,Справочник!$A:$I,9,0)</f>
        <v>Advertising on TV</v>
      </c>
      <c r="M119" s="334"/>
      <c r="N119" s="320" t="e">
        <f t="shared" si="21"/>
        <v>#DIV/0!</v>
      </c>
      <c r="O119" s="320"/>
      <c r="P119" s="320">
        <f t="shared" si="17"/>
        <v>0</v>
      </c>
      <c r="Q119" s="320"/>
      <c r="R119" s="320"/>
      <c r="S119" s="320"/>
      <c r="T119" s="320">
        <f t="shared" si="18"/>
        <v>0</v>
      </c>
      <c r="U119" s="320"/>
      <c r="V119" s="320"/>
      <c r="W119" s="320"/>
      <c r="X119" s="320">
        <f t="shared" si="19"/>
        <v>0</v>
      </c>
      <c r="Y119" s="320"/>
      <c r="Z119" s="320"/>
      <c r="AA119" s="320"/>
      <c r="AB119" s="320">
        <f t="shared" si="20"/>
        <v>0</v>
      </c>
      <c r="AC119" s="320"/>
      <c r="AD119" s="323"/>
      <c r="AE119" s="320"/>
      <c r="AF119" s="322"/>
      <c r="AG119" s="314"/>
      <c r="AH119" s="314"/>
      <c r="AI119" s="314"/>
      <c r="AJ119" s="314"/>
      <c r="AK119" s="314"/>
      <c r="AL119" s="314"/>
      <c r="AM119" s="314"/>
      <c r="AN119" s="314"/>
      <c r="AO119" s="314"/>
      <c r="AP119" s="314"/>
      <c r="AQ119" s="314"/>
    </row>
    <row r="120" spans="1:43" s="313" customFormat="1">
      <c r="A120" s="316" t="str">
        <f t="shared" si="22"/>
        <v>Реклама"6 из 40"</v>
      </c>
      <c r="B120" s="317" t="str">
        <f t="shared" si="23"/>
        <v>Реклама"6 из 40"Реклама на ТВ</v>
      </c>
      <c r="C120" s="318">
        <v>2011</v>
      </c>
      <c r="D120" s="318" t="s">
        <v>956</v>
      </c>
      <c r="E120" s="319" t="s">
        <v>7</v>
      </c>
      <c r="F120" s="319" t="s">
        <v>1189</v>
      </c>
      <c r="G120" s="308" t="s">
        <v>9</v>
      </c>
      <c r="H120" s="308" t="str">
        <f>VLOOKUP($B120,Справочник!$A:$I,7,0)</f>
        <v xml:space="preserve">Advertising </v>
      </c>
      <c r="I120" s="334" t="s">
        <v>86</v>
      </c>
      <c r="J120" s="319" t="str">
        <f>VLOOKUP($B120,Справочник!$A:$I,8,0)</f>
        <v>"6 out of 40"</v>
      </c>
      <c r="K120" s="334" t="s">
        <v>11</v>
      </c>
      <c r="L120" s="319" t="str">
        <f>VLOOKUP($B120,Справочник!$A:$I,9,0)</f>
        <v>Advertising on TV</v>
      </c>
      <c r="M120" s="334"/>
      <c r="N120" s="320" t="e">
        <f t="shared" si="21"/>
        <v>#DIV/0!</v>
      </c>
      <c r="O120" s="320"/>
      <c r="P120" s="320">
        <f t="shared" si="17"/>
        <v>0</v>
      </c>
      <c r="Q120" s="320"/>
      <c r="R120" s="320"/>
      <c r="S120" s="320"/>
      <c r="T120" s="320">
        <f t="shared" si="18"/>
        <v>0</v>
      </c>
      <c r="U120" s="320"/>
      <c r="V120" s="320"/>
      <c r="W120" s="320"/>
      <c r="X120" s="320">
        <f t="shared" si="19"/>
        <v>0</v>
      </c>
      <c r="Y120" s="320"/>
      <c r="Z120" s="320"/>
      <c r="AA120" s="320"/>
      <c r="AB120" s="320">
        <f t="shared" si="20"/>
        <v>0</v>
      </c>
      <c r="AC120" s="320"/>
      <c r="AD120" s="323"/>
      <c r="AE120" s="320"/>
      <c r="AF120" s="322"/>
      <c r="AG120" s="314"/>
      <c r="AH120" s="314"/>
      <c r="AI120" s="314"/>
      <c r="AJ120" s="314"/>
      <c r="AK120" s="314"/>
      <c r="AL120" s="314"/>
      <c r="AM120" s="314"/>
      <c r="AN120" s="314"/>
      <c r="AO120" s="314"/>
      <c r="AP120" s="314"/>
      <c r="AQ120" s="314"/>
    </row>
    <row r="121" spans="1:43" s="313" customFormat="1">
      <c r="A121" s="316" t="str">
        <f t="shared" si="22"/>
        <v>Реклама"6 из 40"</v>
      </c>
      <c r="B121" s="317" t="str">
        <f t="shared" si="23"/>
        <v>Реклама"6 из 40"Реклама на ТВ</v>
      </c>
      <c r="C121" s="318">
        <v>2011</v>
      </c>
      <c r="D121" s="318" t="s">
        <v>956</v>
      </c>
      <c r="E121" s="319" t="s">
        <v>7</v>
      </c>
      <c r="F121" s="319" t="s">
        <v>1189</v>
      </c>
      <c r="G121" s="308" t="s">
        <v>9</v>
      </c>
      <c r="H121" s="308" t="str">
        <f>VLOOKUP($B121,Справочник!$A:$I,7,0)</f>
        <v xml:space="preserve">Advertising </v>
      </c>
      <c r="I121" s="334" t="s">
        <v>86</v>
      </c>
      <c r="J121" s="319" t="str">
        <f>VLOOKUP($B121,Справочник!$A:$I,8,0)</f>
        <v>"6 out of 40"</v>
      </c>
      <c r="K121" s="334" t="s">
        <v>11</v>
      </c>
      <c r="L121" s="319" t="str">
        <f>VLOOKUP($B121,Справочник!$A:$I,9,0)</f>
        <v>Advertising on TV</v>
      </c>
      <c r="M121" s="334"/>
      <c r="N121" s="320" t="e">
        <f t="shared" si="21"/>
        <v>#DIV/0!</v>
      </c>
      <c r="O121" s="320"/>
      <c r="P121" s="320">
        <f t="shared" si="17"/>
        <v>20000</v>
      </c>
      <c r="Q121" s="320"/>
      <c r="R121" s="320"/>
      <c r="S121" s="320"/>
      <c r="T121" s="320">
        <f t="shared" si="18"/>
        <v>0</v>
      </c>
      <c r="U121" s="320">
        <v>20000</v>
      </c>
      <c r="V121" s="320"/>
      <c r="W121" s="320"/>
      <c r="X121" s="320">
        <f t="shared" si="19"/>
        <v>20000</v>
      </c>
      <c r="Y121" s="320"/>
      <c r="Z121" s="320"/>
      <c r="AA121" s="320"/>
      <c r="AB121" s="320">
        <f t="shared" si="20"/>
        <v>20000</v>
      </c>
      <c r="AC121" s="320"/>
      <c r="AD121" s="323"/>
      <c r="AE121" s="320"/>
      <c r="AF121" s="322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</row>
    <row r="122" spans="1:43" s="313" customFormat="1">
      <c r="A122" s="316" t="str">
        <f t="shared" si="22"/>
        <v>Реклама"6 из 40"</v>
      </c>
      <c r="B122" s="317" t="str">
        <f t="shared" si="23"/>
        <v>Реклама"6 из 40"Реклама на ТВ</v>
      </c>
      <c r="C122" s="318">
        <v>2011</v>
      </c>
      <c r="D122" s="318" t="s">
        <v>956</v>
      </c>
      <c r="E122" s="319" t="s">
        <v>7</v>
      </c>
      <c r="F122" s="319" t="s">
        <v>1189</v>
      </c>
      <c r="G122" s="308" t="s">
        <v>9</v>
      </c>
      <c r="H122" s="308" t="str">
        <f>VLOOKUP($B122,Справочник!$A:$I,7,0)</f>
        <v xml:space="preserve">Advertising </v>
      </c>
      <c r="I122" s="334" t="s">
        <v>86</v>
      </c>
      <c r="J122" s="319" t="str">
        <f>VLOOKUP($B122,Справочник!$A:$I,8,0)</f>
        <v>"6 out of 40"</v>
      </c>
      <c r="K122" s="334" t="s">
        <v>11</v>
      </c>
      <c r="L122" s="319" t="str">
        <f>VLOOKUP($B122,Справочник!$A:$I,9,0)</f>
        <v>Advertising on TV</v>
      </c>
      <c r="M122" s="334"/>
      <c r="N122" s="320" t="e">
        <f t="shared" si="21"/>
        <v>#DIV/0!</v>
      </c>
      <c r="O122" s="320"/>
      <c r="P122" s="320">
        <f t="shared" si="17"/>
        <v>0</v>
      </c>
      <c r="Q122" s="320"/>
      <c r="R122" s="320"/>
      <c r="S122" s="320"/>
      <c r="T122" s="320">
        <f t="shared" si="18"/>
        <v>0</v>
      </c>
      <c r="U122" s="320"/>
      <c r="V122" s="320"/>
      <c r="W122" s="320"/>
      <c r="X122" s="320">
        <f t="shared" si="19"/>
        <v>0</v>
      </c>
      <c r="Y122" s="320"/>
      <c r="Z122" s="320"/>
      <c r="AA122" s="320"/>
      <c r="AB122" s="320">
        <f t="shared" si="20"/>
        <v>0</v>
      </c>
      <c r="AC122" s="320"/>
      <c r="AD122" s="323"/>
      <c r="AE122" s="320"/>
      <c r="AF122" s="322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</row>
    <row r="123" spans="1:43" s="313" customFormat="1">
      <c r="A123" s="316" t="str">
        <f t="shared" si="22"/>
        <v>Реклама"6 из 40"</v>
      </c>
      <c r="B123" s="317" t="str">
        <f t="shared" si="23"/>
        <v>Реклама"6 из 40"Реклама на ТВ</v>
      </c>
      <c r="C123" s="318">
        <v>2011</v>
      </c>
      <c r="D123" s="318" t="s">
        <v>956</v>
      </c>
      <c r="E123" s="319" t="s">
        <v>7</v>
      </c>
      <c r="F123" s="319" t="s">
        <v>1189</v>
      </c>
      <c r="G123" s="308" t="s">
        <v>9</v>
      </c>
      <c r="H123" s="308" t="str">
        <f>VLOOKUP($B123,Справочник!$A:$I,7,0)</f>
        <v xml:space="preserve">Advertising </v>
      </c>
      <c r="I123" s="334" t="s">
        <v>86</v>
      </c>
      <c r="J123" s="319" t="str">
        <f>VLOOKUP($B123,Справочник!$A:$I,8,0)</f>
        <v>"6 out of 40"</v>
      </c>
      <c r="K123" s="334" t="s">
        <v>11</v>
      </c>
      <c r="L123" s="319" t="str">
        <f>VLOOKUP($B123,Справочник!$A:$I,9,0)</f>
        <v>Advertising on TV</v>
      </c>
      <c r="M123" s="334"/>
      <c r="N123" s="320" t="e">
        <f t="shared" si="21"/>
        <v>#DIV/0!</v>
      </c>
      <c r="O123" s="320"/>
      <c r="P123" s="320">
        <f t="shared" si="17"/>
        <v>0</v>
      </c>
      <c r="Q123" s="320"/>
      <c r="R123" s="320"/>
      <c r="S123" s="320"/>
      <c r="T123" s="320">
        <f t="shared" si="18"/>
        <v>0</v>
      </c>
      <c r="U123" s="320"/>
      <c r="V123" s="320"/>
      <c r="W123" s="320"/>
      <c r="X123" s="320">
        <f t="shared" si="19"/>
        <v>0</v>
      </c>
      <c r="Y123" s="320"/>
      <c r="Z123" s="320"/>
      <c r="AA123" s="320"/>
      <c r="AB123" s="320">
        <f t="shared" si="20"/>
        <v>0</v>
      </c>
      <c r="AC123" s="320"/>
      <c r="AD123" s="323"/>
      <c r="AE123" s="320"/>
      <c r="AF123" s="322"/>
      <c r="AG123" s="314"/>
      <c r="AH123" s="314"/>
      <c r="AI123" s="314"/>
      <c r="AJ123" s="314"/>
      <c r="AK123" s="314"/>
      <c r="AL123" s="314"/>
      <c r="AM123" s="314"/>
      <c r="AN123" s="314"/>
      <c r="AO123" s="314"/>
      <c r="AP123" s="314"/>
      <c r="AQ123" s="314"/>
    </row>
    <row r="124" spans="1:43" s="313" customFormat="1">
      <c r="A124" s="316" t="str">
        <f t="shared" si="22"/>
        <v>Реклама"6 из 40"</v>
      </c>
      <c r="B124" s="317" t="str">
        <f t="shared" si="23"/>
        <v>Реклама"6 из 40"Реклама на ТВ</v>
      </c>
      <c r="C124" s="318">
        <v>2011</v>
      </c>
      <c r="D124" s="318" t="s">
        <v>956</v>
      </c>
      <c r="E124" s="319" t="s">
        <v>7</v>
      </c>
      <c r="F124" s="319" t="s">
        <v>1189</v>
      </c>
      <c r="G124" s="308" t="s">
        <v>9</v>
      </c>
      <c r="H124" s="308" t="str">
        <f>VLOOKUP($B124,Справочник!$A:$I,7,0)</f>
        <v xml:space="preserve">Advertising </v>
      </c>
      <c r="I124" s="334" t="s">
        <v>86</v>
      </c>
      <c r="J124" s="319" t="str">
        <f>VLOOKUP($B124,Справочник!$A:$I,8,0)</f>
        <v>"6 out of 40"</v>
      </c>
      <c r="K124" s="334" t="s">
        <v>11</v>
      </c>
      <c r="L124" s="319" t="str">
        <f>VLOOKUP($B124,Справочник!$A:$I,9,0)</f>
        <v>Advertising on TV</v>
      </c>
      <c r="M124" s="334"/>
      <c r="N124" s="320" t="e">
        <f t="shared" si="21"/>
        <v>#DIV/0!</v>
      </c>
      <c r="O124" s="320"/>
      <c r="P124" s="320">
        <f t="shared" si="17"/>
        <v>0</v>
      </c>
      <c r="Q124" s="320"/>
      <c r="R124" s="320"/>
      <c r="S124" s="320"/>
      <c r="T124" s="320">
        <f t="shared" si="18"/>
        <v>0</v>
      </c>
      <c r="U124" s="320"/>
      <c r="V124" s="320"/>
      <c r="W124" s="320"/>
      <c r="X124" s="320">
        <f t="shared" si="19"/>
        <v>0</v>
      </c>
      <c r="Y124" s="320"/>
      <c r="Z124" s="320"/>
      <c r="AA124" s="320"/>
      <c r="AB124" s="320">
        <f t="shared" si="20"/>
        <v>0</v>
      </c>
      <c r="AC124" s="320"/>
      <c r="AD124" s="323"/>
      <c r="AE124" s="320"/>
      <c r="AF124" s="322"/>
      <c r="AG124" s="314"/>
      <c r="AH124" s="314"/>
      <c r="AI124" s="314"/>
      <c r="AJ124" s="314"/>
      <c r="AK124" s="314"/>
      <c r="AL124" s="314"/>
      <c r="AM124" s="314"/>
      <c r="AN124" s="314"/>
      <c r="AO124" s="314"/>
      <c r="AP124" s="314"/>
      <c r="AQ124" s="314"/>
    </row>
    <row r="125" spans="1:43" s="313" customFormat="1">
      <c r="A125" s="316" t="str">
        <f t="shared" si="22"/>
        <v>Реклама"6 из 40"</v>
      </c>
      <c r="B125" s="317" t="str">
        <f t="shared" si="23"/>
        <v>Реклама"6 из 40"Реклама на ТВ</v>
      </c>
      <c r="C125" s="318">
        <v>2011</v>
      </c>
      <c r="D125" s="318" t="s">
        <v>956</v>
      </c>
      <c r="E125" s="319" t="s">
        <v>7</v>
      </c>
      <c r="F125" s="319" t="s">
        <v>1189</v>
      </c>
      <c r="G125" s="308" t="s">
        <v>9</v>
      </c>
      <c r="H125" s="308" t="str">
        <f>VLOOKUP($B125,Справочник!$A:$I,7,0)</f>
        <v xml:space="preserve">Advertising </v>
      </c>
      <c r="I125" s="334" t="s">
        <v>86</v>
      </c>
      <c r="J125" s="319" t="str">
        <f>VLOOKUP($B125,Справочник!$A:$I,8,0)</f>
        <v>"6 out of 40"</v>
      </c>
      <c r="K125" s="334" t="s">
        <v>11</v>
      </c>
      <c r="L125" s="319" t="str">
        <f>VLOOKUP($B125,Справочник!$A:$I,9,0)</f>
        <v>Advertising on TV</v>
      </c>
      <c r="M125" s="334"/>
      <c r="N125" s="320" t="e">
        <f t="shared" si="21"/>
        <v>#DIV/0!</v>
      </c>
      <c r="O125" s="320"/>
      <c r="P125" s="320">
        <f t="shared" si="17"/>
        <v>0</v>
      </c>
      <c r="Q125" s="320"/>
      <c r="R125" s="320"/>
      <c r="S125" s="320"/>
      <c r="T125" s="320">
        <f t="shared" si="18"/>
        <v>0</v>
      </c>
      <c r="U125" s="320"/>
      <c r="V125" s="320"/>
      <c r="W125" s="320"/>
      <c r="X125" s="320">
        <f t="shared" si="19"/>
        <v>0</v>
      </c>
      <c r="Y125" s="320"/>
      <c r="Z125" s="320"/>
      <c r="AA125" s="320"/>
      <c r="AB125" s="320">
        <f t="shared" si="20"/>
        <v>0</v>
      </c>
      <c r="AC125" s="320"/>
      <c r="AD125" s="323"/>
      <c r="AE125" s="320"/>
      <c r="AF125" s="322"/>
      <c r="AG125" s="314"/>
      <c r="AH125" s="314"/>
      <c r="AI125" s="314"/>
      <c r="AJ125" s="314"/>
      <c r="AK125" s="314"/>
      <c r="AL125" s="314"/>
      <c r="AM125" s="314"/>
      <c r="AN125" s="314"/>
      <c r="AO125" s="314"/>
      <c r="AP125" s="314"/>
      <c r="AQ125" s="314"/>
    </row>
    <row r="126" spans="1:43" s="313" customFormat="1">
      <c r="A126" s="316" t="str">
        <f t="shared" si="22"/>
        <v>Реклама"6 из 40"</v>
      </c>
      <c r="B126" s="317" t="str">
        <f t="shared" si="23"/>
        <v>Реклама"6 из 40"Реклама на ТВ</v>
      </c>
      <c r="C126" s="318">
        <v>2011</v>
      </c>
      <c r="D126" s="318" t="s">
        <v>956</v>
      </c>
      <c r="E126" s="319" t="s">
        <v>7</v>
      </c>
      <c r="F126" s="319" t="s">
        <v>1189</v>
      </c>
      <c r="G126" s="308" t="s">
        <v>9</v>
      </c>
      <c r="H126" s="308" t="str">
        <f>VLOOKUP($B126,Справочник!$A:$I,7,0)</f>
        <v xml:space="preserve">Advertising </v>
      </c>
      <c r="I126" s="334" t="s">
        <v>86</v>
      </c>
      <c r="J126" s="319" t="str">
        <f>VLOOKUP($B126,Справочник!$A:$I,8,0)</f>
        <v>"6 out of 40"</v>
      </c>
      <c r="K126" s="334" t="s">
        <v>11</v>
      </c>
      <c r="L126" s="319" t="str">
        <f>VLOOKUP($B126,Справочник!$A:$I,9,0)</f>
        <v>Advertising on TV</v>
      </c>
      <c r="M126" s="334"/>
      <c r="N126" s="320" t="e">
        <f t="shared" si="21"/>
        <v>#DIV/0!</v>
      </c>
      <c r="O126" s="320"/>
      <c r="P126" s="320">
        <f t="shared" si="17"/>
        <v>40000</v>
      </c>
      <c r="Q126" s="320"/>
      <c r="R126" s="320"/>
      <c r="S126" s="320"/>
      <c r="T126" s="320">
        <f t="shared" si="18"/>
        <v>0</v>
      </c>
      <c r="U126" s="320"/>
      <c r="V126" s="320"/>
      <c r="W126" s="320"/>
      <c r="X126" s="320">
        <f t="shared" si="19"/>
        <v>0</v>
      </c>
      <c r="Y126" s="320"/>
      <c r="Z126" s="320">
        <v>20000</v>
      </c>
      <c r="AA126" s="320"/>
      <c r="AB126" s="320">
        <f t="shared" si="20"/>
        <v>20000</v>
      </c>
      <c r="AC126" s="320">
        <v>20000</v>
      </c>
      <c r="AD126" s="323"/>
      <c r="AE126" s="320"/>
      <c r="AF126" s="322"/>
      <c r="AG126" s="314"/>
      <c r="AH126" s="314"/>
      <c r="AI126" s="314"/>
      <c r="AJ126" s="314"/>
      <c r="AK126" s="314"/>
      <c r="AL126" s="314"/>
      <c r="AM126" s="314"/>
      <c r="AN126" s="314"/>
      <c r="AO126" s="314"/>
      <c r="AP126" s="314"/>
      <c r="AQ126" s="314"/>
    </row>
    <row r="127" spans="1:43" s="313" customFormat="1">
      <c r="A127" s="316" t="str">
        <f t="shared" si="22"/>
        <v>Реклама"6 из 40"</v>
      </c>
      <c r="B127" s="317" t="str">
        <f t="shared" si="23"/>
        <v>Реклама"6 из 40"Реклама на ТВ</v>
      </c>
      <c r="C127" s="318">
        <v>2011</v>
      </c>
      <c r="D127" s="318" t="s">
        <v>956</v>
      </c>
      <c r="E127" s="319" t="s">
        <v>7</v>
      </c>
      <c r="F127" s="319" t="s">
        <v>1189</v>
      </c>
      <c r="G127" s="308" t="s">
        <v>9</v>
      </c>
      <c r="H127" s="308" t="str">
        <f>VLOOKUP($B127,Справочник!$A:$I,7,0)</f>
        <v xml:space="preserve">Advertising </v>
      </c>
      <c r="I127" s="334" t="s">
        <v>86</v>
      </c>
      <c r="J127" s="319" t="str">
        <f>VLOOKUP($B127,Справочник!$A:$I,8,0)</f>
        <v>"6 out of 40"</v>
      </c>
      <c r="K127" s="334" t="s">
        <v>11</v>
      </c>
      <c r="L127" s="319" t="str">
        <f>VLOOKUP($B127,Справочник!$A:$I,9,0)</f>
        <v>Advertising on TV</v>
      </c>
      <c r="M127" s="334"/>
      <c r="N127" s="320" t="e">
        <f t="shared" si="21"/>
        <v>#DIV/0!</v>
      </c>
      <c r="O127" s="320"/>
      <c r="P127" s="320">
        <f t="shared" si="17"/>
        <v>0</v>
      </c>
      <c r="Q127" s="320"/>
      <c r="R127" s="320"/>
      <c r="S127" s="320"/>
      <c r="T127" s="320">
        <f t="shared" si="18"/>
        <v>0</v>
      </c>
      <c r="U127" s="320"/>
      <c r="V127" s="320"/>
      <c r="W127" s="320"/>
      <c r="X127" s="320">
        <f t="shared" si="19"/>
        <v>0</v>
      </c>
      <c r="Y127" s="320"/>
      <c r="Z127" s="320"/>
      <c r="AA127" s="320"/>
      <c r="AB127" s="320">
        <f t="shared" si="20"/>
        <v>0</v>
      </c>
      <c r="AC127" s="320"/>
      <c r="AD127" s="323"/>
      <c r="AE127" s="320"/>
      <c r="AF127" s="322"/>
      <c r="AG127" s="314"/>
      <c r="AH127" s="314"/>
      <c r="AI127" s="314"/>
      <c r="AJ127" s="314"/>
      <c r="AK127" s="314"/>
      <c r="AL127" s="314"/>
      <c r="AM127" s="314"/>
      <c r="AN127" s="314"/>
      <c r="AO127" s="314"/>
      <c r="AP127" s="314"/>
      <c r="AQ127" s="314"/>
    </row>
    <row r="128" spans="1:43" s="313" customFormat="1">
      <c r="A128" s="316" t="str">
        <f t="shared" si="22"/>
        <v>Реклама"6 из 40"</v>
      </c>
      <c r="B128" s="317" t="str">
        <f t="shared" si="23"/>
        <v>Реклама"6 из 40"Реклама на ТВ</v>
      </c>
      <c r="C128" s="318">
        <v>2011</v>
      </c>
      <c r="D128" s="318" t="s">
        <v>956</v>
      </c>
      <c r="E128" s="319" t="s">
        <v>7</v>
      </c>
      <c r="F128" s="319" t="s">
        <v>1189</v>
      </c>
      <c r="G128" s="308" t="s">
        <v>9</v>
      </c>
      <c r="H128" s="308" t="str">
        <f>VLOOKUP($B128,Справочник!$A:$I,7,0)</f>
        <v xml:space="preserve">Advertising </v>
      </c>
      <c r="I128" s="334" t="s">
        <v>86</v>
      </c>
      <c r="J128" s="319" t="str">
        <f>VLOOKUP($B128,Справочник!$A:$I,8,0)</f>
        <v>"6 out of 40"</v>
      </c>
      <c r="K128" s="334" t="s">
        <v>11</v>
      </c>
      <c r="L128" s="319" t="str">
        <f>VLOOKUP($B128,Справочник!$A:$I,9,0)</f>
        <v>Advertising on TV</v>
      </c>
      <c r="M128" s="334"/>
      <c r="N128" s="320" t="e">
        <f t="shared" si="21"/>
        <v>#DIV/0!</v>
      </c>
      <c r="O128" s="320"/>
      <c r="P128" s="320">
        <f t="shared" si="17"/>
        <v>0</v>
      </c>
      <c r="Q128" s="320"/>
      <c r="R128" s="320"/>
      <c r="S128" s="320"/>
      <c r="T128" s="320">
        <f t="shared" si="18"/>
        <v>0</v>
      </c>
      <c r="U128" s="320"/>
      <c r="V128" s="320"/>
      <c r="W128" s="320"/>
      <c r="X128" s="320">
        <f t="shared" si="19"/>
        <v>0</v>
      </c>
      <c r="Y128" s="320"/>
      <c r="Z128" s="320"/>
      <c r="AA128" s="320"/>
      <c r="AB128" s="320">
        <f t="shared" si="20"/>
        <v>0</v>
      </c>
      <c r="AC128" s="320"/>
      <c r="AD128" s="323"/>
      <c r="AE128" s="320"/>
      <c r="AF128" s="322"/>
      <c r="AG128" s="314"/>
      <c r="AH128" s="314"/>
      <c r="AI128" s="314"/>
      <c r="AJ128" s="314"/>
      <c r="AK128" s="314"/>
      <c r="AL128" s="314"/>
      <c r="AM128" s="314"/>
      <c r="AN128" s="314"/>
      <c r="AO128" s="314"/>
      <c r="AP128" s="314"/>
      <c r="AQ128" s="314"/>
    </row>
    <row r="129" spans="1:34" s="313" customFormat="1">
      <c r="A129" s="316" t="str">
        <f t="shared" si="22"/>
        <v>Реклама"6 из 40"</v>
      </c>
      <c r="B129" s="317" t="str">
        <f t="shared" si="23"/>
        <v>Реклама"6 из 40"Реклама на ТВ</v>
      </c>
      <c r="C129" s="318">
        <v>2011</v>
      </c>
      <c r="D129" s="318" t="s">
        <v>956</v>
      </c>
      <c r="E129" s="319" t="s">
        <v>7</v>
      </c>
      <c r="F129" s="319" t="s">
        <v>1189</v>
      </c>
      <c r="G129" s="308" t="s">
        <v>9</v>
      </c>
      <c r="H129" s="308" t="str">
        <f>VLOOKUP($B129,Справочник!$A:$I,7,0)</f>
        <v xml:space="preserve">Advertising </v>
      </c>
      <c r="I129" s="334" t="s">
        <v>86</v>
      </c>
      <c r="J129" s="319" t="str">
        <f>VLOOKUP($B129,Справочник!$A:$I,8,0)</f>
        <v>"6 out of 40"</v>
      </c>
      <c r="K129" s="334" t="s">
        <v>11</v>
      </c>
      <c r="L129" s="319" t="str">
        <f>VLOOKUP($B129,Справочник!$A:$I,9,0)</f>
        <v>Advertising on TV</v>
      </c>
      <c r="M129" s="334"/>
      <c r="N129" s="320" t="e">
        <f t="shared" si="21"/>
        <v>#DIV/0!</v>
      </c>
      <c r="O129" s="320"/>
      <c r="P129" s="320">
        <f t="shared" si="17"/>
        <v>0</v>
      </c>
      <c r="Q129" s="320"/>
      <c r="R129" s="320"/>
      <c r="S129" s="320"/>
      <c r="T129" s="320">
        <f t="shared" si="18"/>
        <v>0</v>
      </c>
      <c r="U129" s="320"/>
      <c r="V129" s="320"/>
      <c r="W129" s="320"/>
      <c r="X129" s="320">
        <f t="shared" si="19"/>
        <v>0</v>
      </c>
      <c r="Y129" s="320"/>
      <c r="Z129" s="320"/>
      <c r="AA129" s="320"/>
      <c r="AB129" s="320">
        <f t="shared" si="20"/>
        <v>0</v>
      </c>
      <c r="AC129" s="320"/>
      <c r="AD129" s="323"/>
      <c r="AE129" s="320"/>
      <c r="AF129" s="322"/>
      <c r="AG129" s="314"/>
    </row>
    <row r="130" spans="1:34" s="313" customFormat="1">
      <c r="A130" s="316" t="str">
        <f t="shared" si="22"/>
        <v>Реклама"6 из 40"</v>
      </c>
      <c r="B130" s="317" t="str">
        <f t="shared" si="23"/>
        <v>Реклама"6 из 40"Реклама на ТВ</v>
      </c>
      <c r="C130" s="318">
        <v>2011</v>
      </c>
      <c r="D130" s="318" t="s">
        <v>956</v>
      </c>
      <c r="E130" s="319" t="s">
        <v>7</v>
      </c>
      <c r="F130" s="319" t="s">
        <v>1189</v>
      </c>
      <c r="G130" s="308" t="s">
        <v>9</v>
      </c>
      <c r="H130" s="308" t="str">
        <f>VLOOKUP($B130,Справочник!$A:$I,7,0)</f>
        <v xml:space="preserve">Advertising </v>
      </c>
      <c r="I130" s="334" t="s">
        <v>86</v>
      </c>
      <c r="J130" s="319" t="str">
        <f>VLOOKUP($B130,Справочник!$A:$I,8,0)</f>
        <v>"6 out of 40"</v>
      </c>
      <c r="K130" s="334" t="s">
        <v>11</v>
      </c>
      <c r="L130" s="319" t="str">
        <f>VLOOKUP($B130,Справочник!$A:$I,9,0)</f>
        <v>Advertising on TV</v>
      </c>
      <c r="M130" s="334"/>
      <c r="N130" s="320" t="e">
        <f t="shared" si="21"/>
        <v>#DIV/0!</v>
      </c>
      <c r="O130" s="320"/>
      <c r="P130" s="320">
        <f t="shared" ref="P130:P193" si="24">AB130+AC130+AD130+AE130</f>
        <v>0</v>
      </c>
      <c r="Q130" s="320"/>
      <c r="R130" s="320"/>
      <c r="S130" s="320"/>
      <c r="T130" s="320">
        <f t="shared" si="18"/>
        <v>0</v>
      </c>
      <c r="U130" s="320"/>
      <c r="V130" s="320"/>
      <c r="W130" s="320"/>
      <c r="X130" s="320">
        <f t="shared" si="19"/>
        <v>0</v>
      </c>
      <c r="Y130" s="320"/>
      <c r="Z130" s="320"/>
      <c r="AA130" s="320"/>
      <c r="AB130" s="320">
        <f t="shared" si="20"/>
        <v>0</v>
      </c>
      <c r="AC130" s="320"/>
      <c r="AD130" s="323"/>
      <c r="AE130" s="320"/>
      <c r="AF130" s="322"/>
      <c r="AG130" s="314"/>
    </row>
    <row r="131" spans="1:34" s="313" customFormat="1">
      <c r="A131" s="316" t="str">
        <f t="shared" si="22"/>
        <v>Реклама"6 из 40"</v>
      </c>
      <c r="B131" s="317" t="str">
        <f t="shared" si="23"/>
        <v>Реклама"6 из 40"Реклама на ТВ</v>
      </c>
      <c r="C131" s="318">
        <v>2011</v>
      </c>
      <c r="D131" s="318" t="s">
        <v>956</v>
      </c>
      <c r="E131" s="319" t="s">
        <v>7</v>
      </c>
      <c r="F131" s="319" t="s">
        <v>1189</v>
      </c>
      <c r="G131" s="308" t="s">
        <v>9</v>
      </c>
      <c r="H131" s="308" t="str">
        <f>VLOOKUP($B131,Справочник!$A:$I,7,0)</f>
        <v xml:space="preserve">Advertising </v>
      </c>
      <c r="I131" s="334" t="s">
        <v>86</v>
      </c>
      <c r="J131" s="319" t="str">
        <f>VLOOKUP($B131,Справочник!$A:$I,8,0)</f>
        <v>"6 out of 40"</v>
      </c>
      <c r="K131" s="334" t="s">
        <v>11</v>
      </c>
      <c r="L131" s="319" t="str">
        <f>VLOOKUP($B131,Справочник!$A:$I,9,0)</f>
        <v>Advertising on TV</v>
      </c>
      <c r="M131" s="334"/>
      <c r="N131" s="320" t="e">
        <f t="shared" si="21"/>
        <v>#DIV/0!</v>
      </c>
      <c r="O131" s="320"/>
      <c r="P131" s="320">
        <f t="shared" si="24"/>
        <v>0</v>
      </c>
      <c r="Q131" s="320"/>
      <c r="R131" s="320"/>
      <c r="S131" s="320"/>
      <c r="T131" s="320">
        <f t="shared" ref="T131:T194" si="25">Q131+R131+S131</f>
        <v>0</v>
      </c>
      <c r="U131" s="320"/>
      <c r="V131" s="320"/>
      <c r="W131" s="320"/>
      <c r="X131" s="320">
        <f t="shared" ref="X131:X194" si="26">T131+U131+V131+W131</f>
        <v>0</v>
      </c>
      <c r="Y131" s="320"/>
      <c r="Z131" s="320"/>
      <c r="AA131" s="320"/>
      <c r="AB131" s="320">
        <f t="shared" ref="AB131:AB194" si="27">X131+Y131+Z131+AA131</f>
        <v>0</v>
      </c>
      <c r="AC131" s="320"/>
      <c r="AD131" s="323"/>
      <c r="AE131" s="320"/>
      <c r="AF131" s="322"/>
      <c r="AG131" s="314"/>
    </row>
    <row r="132" spans="1:34" s="313" customFormat="1">
      <c r="A132" s="316" t="str">
        <f t="shared" si="22"/>
        <v>Реклама"6 из 40"</v>
      </c>
      <c r="B132" s="317" t="str">
        <f t="shared" si="23"/>
        <v>Реклама"6 из 40"Реклама на ТВ</v>
      </c>
      <c r="C132" s="318">
        <v>2011</v>
      </c>
      <c r="D132" s="318" t="s">
        <v>956</v>
      </c>
      <c r="E132" s="319" t="s">
        <v>7</v>
      </c>
      <c r="F132" s="319" t="s">
        <v>1189</v>
      </c>
      <c r="G132" s="308" t="s">
        <v>9</v>
      </c>
      <c r="H132" s="308" t="str">
        <f>VLOOKUP($B132,Справочник!$A:$I,7,0)</f>
        <v xml:space="preserve">Advertising </v>
      </c>
      <c r="I132" s="334" t="s">
        <v>86</v>
      </c>
      <c r="J132" s="319" t="str">
        <f>VLOOKUP($B132,Справочник!$A:$I,8,0)</f>
        <v>"6 out of 40"</v>
      </c>
      <c r="K132" s="334" t="s">
        <v>11</v>
      </c>
      <c r="L132" s="319" t="str">
        <f>VLOOKUP($B132,Справочник!$A:$I,9,0)</f>
        <v>Advertising on TV</v>
      </c>
      <c r="M132" s="334"/>
      <c r="N132" s="320" t="e">
        <f t="shared" si="21"/>
        <v>#DIV/0!</v>
      </c>
      <c r="O132" s="320"/>
      <c r="P132" s="320">
        <f t="shared" si="24"/>
        <v>0</v>
      </c>
      <c r="Q132" s="320"/>
      <c r="R132" s="320"/>
      <c r="S132" s="320"/>
      <c r="T132" s="320">
        <f t="shared" si="25"/>
        <v>0</v>
      </c>
      <c r="U132" s="320"/>
      <c r="V132" s="320"/>
      <c r="W132" s="320"/>
      <c r="X132" s="320">
        <f t="shared" si="26"/>
        <v>0</v>
      </c>
      <c r="Y132" s="320"/>
      <c r="Z132" s="320"/>
      <c r="AA132" s="320"/>
      <c r="AB132" s="320">
        <f t="shared" si="27"/>
        <v>0</v>
      </c>
      <c r="AC132" s="320"/>
      <c r="AD132" s="323"/>
      <c r="AE132" s="320"/>
      <c r="AF132" s="322"/>
      <c r="AG132" s="314"/>
    </row>
    <row r="133" spans="1:34">
      <c r="A133" s="316" t="str">
        <f t="shared" si="22"/>
        <v>Реклама"6 из 40"</v>
      </c>
      <c r="B133" s="317" t="str">
        <f t="shared" si="23"/>
        <v>Реклама"6 из 40"Реклама на ТВ</v>
      </c>
      <c r="C133" s="318">
        <v>2011</v>
      </c>
      <c r="D133" s="318" t="s">
        <v>956</v>
      </c>
      <c r="E133" s="319" t="s">
        <v>7</v>
      </c>
      <c r="F133" s="319" t="s">
        <v>1189</v>
      </c>
      <c r="G133" s="308" t="s">
        <v>9</v>
      </c>
      <c r="H133" s="308" t="str">
        <f>VLOOKUP($B133,Справочник!$A:$I,7,0)</f>
        <v xml:space="preserve">Advertising </v>
      </c>
      <c r="I133" s="334" t="s">
        <v>86</v>
      </c>
      <c r="J133" s="319" t="str">
        <f>VLOOKUP($B133,Справочник!$A:$I,8,0)</f>
        <v>"6 out of 40"</v>
      </c>
      <c r="K133" s="334" t="s">
        <v>11</v>
      </c>
      <c r="L133" s="319" t="str">
        <f>VLOOKUP($B133,Справочник!$A:$I,9,0)</f>
        <v>Advertising on TV</v>
      </c>
      <c r="M133" s="334"/>
      <c r="N133" s="320" t="e">
        <f t="shared" si="21"/>
        <v>#DIV/0!</v>
      </c>
      <c r="O133" s="320"/>
      <c r="P133" s="320">
        <f t="shared" si="24"/>
        <v>0</v>
      </c>
      <c r="Q133" s="320"/>
      <c r="R133" s="320"/>
      <c r="S133" s="320"/>
      <c r="T133" s="320">
        <f t="shared" si="25"/>
        <v>0</v>
      </c>
      <c r="U133" s="320"/>
      <c r="V133" s="320"/>
      <c r="W133" s="320"/>
      <c r="X133" s="320">
        <f t="shared" si="26"/>
        <v>0</v>
      </c>
      <c r="Y133" s="320"/>
      <c r="Z133" s="320"/>
      <c r="AA133" s="320"/>
      <c r="AB133" s="320">
        <f t="shared" si="27"/>
        <v>0</v>
      </c>
      <c r="AC133" s="320"/>
      <c r="AD133" s="323"/>
      <c r="AE133" s="320"/>
      <c r="AF133" s="322"/>
      <c r="AG133" s="314"/>
      <c r="AH133" s="313"/>
    </row>
    <row r="134" spans="1:34" s="313" customFormat="1">
      <c r="A134" s="316" t="str">
        <f t="shared" si="22"/>
        <v>Реклама"6 из 40"</v>
      </c>
      <c r="B134" s="317" t="str">
        <f t="shared" si="23"/>
        <v>Реклама"6 из 40"Реклама на радио</v>
      </c>
      <c r="C134" s="318">
        <v>2011</v>
      </c>
      <c r="D134" s="318" t="s">
        <v>956</v>
      </c>
      <c r="E134" s="319" t="s">
        <v>7</v>
      </c>
      <c r="F134" s="319" t="s">
        <v>1189</v>
      </c>
      <c r="G134" s="308" t="s">
        <v>9</v>
      </c>
      <c r="H134" s="308" t="str">
        <f>VLOOKUP($B134,Справочник!$A:$I,7,0)</f>
        <v xml:space="preserve">Advertising </v>
      </c>
      <c r="I134" s="334" t="s">
        <v>86</v>
      </c>
      <c r="J134" s="319" t="str">
        <f>VLOOKUP($B134,Справочник!$A:$I,8,0)</f>
        <v>"6 out of 40"</v>
      </c>
      <c r="K134" s="334" t="s">
        <v>12</v>
      </c>
      <c r="L134" s="319" t="str">
        <f>VLOOKUP($B134,Справочник!$A:$I,9,0)</f>
        <v>Advertising on radio</v>
      </c>
      <c r="M134" s="319"/>
      <c r="N134" s="320" t="e">
        <f t="shared" si="21"/>
        <v>#DIV/0!</v>
      </c>
      <c r="O134" s="320"/>
      <c r="P134" s="320">
        <f t="shared" si="24"/>
        <v>0</v>
      </c>
      <c r="Q134" s="320"/>
      <c r="R134" s="320"/>
      <c r="S134" s="320"/>
      <c r="T134" s="320">
        <f t="shared" si="25"/>
        <v>0</v>
      </c>
      <c r="U134" s="320"/>
      <c r="V134" s="320"/>
      <c r="W134" s="320"/>
      <c r="X134" s="320">
        <f t="shared" si="26"/>
        <v>0</v>
      </c>
      <c r="Y134" s="320"/>
      <c r="Z134" s="320"/>
      <c r="AA134" s="320"/>
      <c r="AB134" s="320">
        <f t="shared" si="27"/>
        <v>0</v>
      </c>
      <c r="AC134" s="320"/>
      <c r="AD134" s="323"/>
      <c r="AE134" s="320"/>
      <c r="AF134" s="322"/>
      <c r="AG134" s="314"/>
    </row>
    <row r="135" spans="1:34" s="313" customFormat="1">
      <c r="A135" s="316" t="str">
        <f t="shared" si="22"/>
        <v>Реклама"6 из 40"</v>
      </c>
      <c r="B135" s="317" t="str">
        <f t="shared" si="23"/>
        <v>Реклама"6 из 40"Реклама на радио</v>
      </c>
      <c r="C135" s="318">
        <v>2011</v>
      </c>
      <c r="D135" s="318" t="s">
        <v>956</v>
      </c>
      <c r="E135" s="319" t="s">
        <v>7</v>
      </c>
      <c r="F135" s="319" t="s">
        <v>1189</v>
      </c>
      <c r="G135" s="308" t="s">
        <v>9</v>
      </c>
      <c r="H135" s="308" t="str">
        <f>VLOOKUP($B135,Справочник!$A:$I,7,0)</f>
        <v xml:space="preserve">Advertising </v>
      </c>
      <c r="I135" s="334" t="s">
        <v>86</v>
      </c>
      <c r="J135" s="319" t="str">
        <f>VLOOKUP($B135,Справочник!$A:$I,8,0)</f>
        <v>"6 out of 40"</v>
      </c>
      <c r="K135" s="334" t="s">
        <v>12</v>
      </c>
      <c r="L135" s="319" t="str">
        <f>VLOOKUP($B135,Справочник!$A:$I,9,0)</f>
        <v>Advertising on radio</v>
      </c>
      <c r="M135" s="319"/>
      <c r="N135" s="320" t="e">
        <f t="shared" si="21"/>
        <v>#DIV/0!</v>
      </c>
      <c r="O135" s="320"/>
      <c r="P135" s="320">
        <f t="shared" si="24"/>
        <v>0</v>
      </c>
      <c r="Q135" s="320"/>
      <c r="R135" s="320"/>
      <c r="S135" s="320"/>
      <c r="T135" s="320">
        <f t="shared" si="25"/>
        <v>0</v>
      </c>
      <c r="U135" s="320"/>
      <c r="V135" s="320"/>
      <c r="W135" s="320"/>
      <c r="X135" s="320">
        <f t="shared" si="26"/>
        <v>0</v>
      </c>
      <c r="Y135" s="320"/>
      <c r="Z135" s="320"/>
      <c r="AA135" s="320"/>
      <c r="AB135" s="320">
        <f t="shared" si="27"/>
        <v>0</v>
      </c>
      <c r="AC135" s="320"/>
      <c r="AD135" s="323"/>
      <c r="AE135" s="320"/>
      <c r="AF135" s="322"/>
    </row>
    <row r="136" spans="1:34" s="313" customFormat="1">
      <c r="A136" s="316" t="str">
        <f t="shared" si="22"/>
        <v>Реклама"6 из 40"</v>
      </c>
      <c r="B136" s="317" t="str">
        <f t="shared" si="23"/>
        <v>Реклама"6 из 40"Реклама на радио</v>
      </c>
      <c r="C136" s="318">
        <v>2011</v>
      </c>
      <c r="D136" s="318" t="s">
        <v>956</v>
      </c>
      <c r="E136" s="319" t="s">
        <v>7</v>
      </c>
      <c r="F136" s="319" t="s">
        <v>1189</v>
      </c>
      <c r="G136" s="308" t="s">
        <v>9</v>
      </c>
      <c r="H136" s="308" t="str">
        <f>VLOOKUP($B136,Справочник!$A:$I,7,0)</f>
        <v xml:space="preserve">Advertising </v>
      </c>
      <c r="I136" s="334" t="s">
        <v>86</v>
      </c>
      <c r="J136" s="319" t="str">
        <f>VLOOKUP($B136,Справочник!$A:$I,8,0)</f>
        <v>"6 out of 40"</v>
      </c>
      <c r="K136" s="334" t="s">
        <v>12</v>
      </c>
      <c r="L136" s="319" t="str">
        <f>VLOOKUP($B136,Справочник!$A:$I,9,0)</f>
        <v>Advertising on radio</v>
      </c>
      <c r="M136" s="319"/>
      <c r="N136" s="320" t="e">
        <f t="shared" si="21"/>
        <v>#DIV/0!</v>
      </c>
      <c r="O136" s="320"/>
      <c r="P136" s="320">
        <f t="shared" si="24"/>
        <v>0</v>
      </c>
      <c r="Q136" s="320"/>
      <c r="R136" s="320"/>
      <c r="S136" s="325"/>
      <c r="T136" s="320">
        <f t="shared" si="25"/>
        <v>0</v>
      </c>
      <c r="U136" s="320"/>
      <c r="V136" s="320"/>
      <c r="W136" s="320"/>
      <c r="X136" s="320">
        <f t="shared" si="26"/>
        <v>0</v>
      </c>
      <c r="Y136" s="320"/>
      <c r="Z136" s="320"/>
      <c r="AA136" s="320"/>
      <c r="AB136" s="320">
        <f t="shared" si="27"/>
        <v>0</v>
      </c>
      <c r="AC136" s="320"/>
      <c r="AD136" s="323"/>
      <c r="AE136" s="320"/>
      <c r="AF136" s="322"/>
    </row>
    <row r="137" spans="1:34" s="313" customFormat="1">
      <c r="A137" s="316" t="str">
        <f t="shared" si="22"/>
        <v>Реклама"6 из 40"</v>
      </c>
      <c r="B137" s="317" t="str">
        <f t="shared" si="23"/>
        <v>Реклама"6 из 40"Реклама на радио</v>
      </c>
      <c r="C137" s="318">
        <v>2011</v>
      </c>
      <c r="D137" s="318" t="s">
        <v>956</v>
      </c>
      <c r="E137" s="319" t="s">
        <v>7</v>
      </c>
      <c r="F137" s="319" t="s">
        <v>1189</v>
      </c>
      <c r="G137" s="308" t="s">
        <v>9</v>
      </c>
      <c r="H137" s="308" t="str">
        <f>VLOOKUP($B137,Справочник!$A:$I,7,0)</f>
        <v xml:space="preserve">Advertising </v>
      </c>
      <c r="I137" s="334" t="s">
        <v>86</v>
      </c>
      <c r="J137" s="319" t="str">
        <f>VLOOKUP($B137,Справочник!$A:$I,8,0)</f>
        <v>"6 out of 40"</v>
      </c>
      <c r="K137" s="334" t="s">
        <v>12</v>
      </c>
      <c r="L137" s="319" t="str">
        <f>VLOOKUP($B137,Справочник!$A:$I,9,0)</f>
        <v>Advertising on radio</v>
      </c>
      <c r="M137" s="319"/>
      <c r="N137" s="320" t="e">
        <f t="shared" si="21"/>
        <v>#DIV/0!</v>
      </c>
      <c r="O137" s="320"/>
      <c r="P137" s="320">
        <f t="shared" si="24"/>
        <v>0</v>
      </c>
      <c r="Q137" s="320"/>
      <c r="R137" s="320"/>
      <c r="S137" s="320"/>
      <c r="T137" s="320">
        <f t="shared" si="25"/>
        <v>0</v>
      </c>
      <c r="U137" s="320"/>
      <c r="V137" s="320"/>
      <c r="W137" s="320"/>
      <c r="X137" s="320">
        <f t="shared" si="26"/>
        <v>0</v>
      </c>
      <c r="Y137" s="320"/>
      <c r="Z137" s="320"/>
      <c r="AA137" s="320"/>
      <c r="AB137" s="320">
        <f t="shared" si="27"/>
        <v>0</v>
      </c>
      <c r="AC137" s="320"/>
      <c r="AD137" s="323"/>
      <c r="AE137" s="320"/>
      <c r="AF137" s="322"/>
    </row>
    <row r="138" spans="1:34" s="313" customFormat="1">
      <c r="A138" s="316" t="str">
        <f t="shared" si="22"/>
        <v>Реклама"6 из 40"</v>
      </c>
      <c r="B138" s="317" t="str">
        <f t="shared" si="23"/>
        <v>Реклама"6 из 40"Реклама на радио</v>
      </c>
      <c r="C138" s="318">
        <v>2011</v>
      </c>
      <c r="D138" s="318" t="s">
        <v>956</v>
      </c>
      <c r="E138" s="319" t="s">
        <v>7</v>
      </c>
      <c r="F138" s="319" t="s">
        <v>1189</v>
      </c>
      <c r="G138" s="308" t="s">
        <v>9</v>
      </c>
      <c r="H138" s="308" t="str">
        <f>VLOOKUP($B138,Справочник!$A:$I,7,0)</f>
        <v xml:space="preserve">Advertising </v>
      </c>
      <c r="I138" s="334" t="s">
        <v>86</v>
      </c>
      <c r="J138" s="319" t="str">
        <f>VLOOKUP($B138,Справочник!$A:$I,8,0)</f>
        <v>"6 out of 40"</v>
      </c>
      <c r="K138" s="334" t="s">
        <v>12</v>
      </c>
      <c r="L138" s="319" t="str">
        <f>VLOOKUP($B138,Справочник!$A:$I,9,0)</f>
        <v>Advertising on radio</v>
      </c>
      <c r="M138" s="319"/>
      <c r="N138" s="320" t="e">
        <f t="shared" si="21"/>
        <v>#DIV/0!</v>
      </c>
      <c r="O138" s="320"/>
      <c r="P138" s="320">
        <f t="shared" si="24"/>
        <v>0</v>
      </c>
      <c r="Q138" s="320"/>
      <c r="R138" s="320"/>
      <c r="S138" s="320"/>
      <c r="T138" s="320">
        <f t="shared" si="25"/>
        <v>0</v>
      </c>
      <c r="U138" s="320"/>
      <c r="V138" s="320"/>
      <c r="W138" s="320"/>
      <c r="X138" s="320">
        <f t="shared" si="26"/>
        <v>0</v>
      </c>
      <c r="Y138" s="320"/>
      <c r="Z138" s="320"/>
      <c r="AA138" s="320"/>
      <c r="AB138" s="320">
        <f t="shared" si="27"/>
        <v>0</v>
      </c>
      <c r="AC138" s="320"/>
      <c r="AD138" s="323"/>
      <c r="AE138" s="320"/>
      <c r="AF138" s="322"/>
    </row>
    <row r="139" spans="1:34" s="313" customFormat="1">
      <c r="A139" s="316" t="str">
        <f t="shared" si="22"/>
        <v>Реклама"6 из 40"</v>
      </c>
      <c r="B139" s="317" t="str">
        <f t="shared" si="23"/>
        <v>Реклама"6 из 40"Реклама на радио</v>
      </c>
      <c r="C139" s="318">
        <v>2011</v>
      </c>
      <c r="D139" s="318" t="s">
        <v>956</v>
      </c>
      <c r="E139" s="319" t="s">
        <v>7</v>
      </c>
      <c r="F139" s="319" t="s">
        <v>1189</v>
      </c>
      <c r="G139" s="308" t="s">
        <v>9</v>
      </c>
      <c r="H139" s="308" t="str">
        <f>VLOOKUP($B139,Справочник!$A:$I,7,0)</f>
        <v xml:space="preserve">Advertising </v>
      </c>
      <c r="I139" s="334" t="s">
        <v>86</v>
      </c>
      <c r="J139" s="319" t="str">
        <f>VLOOKUP($B139,Справочник!$A:$I,8,0)</f>
        <v>"6 out of 40"</v>
      </c>
      <c r="K139" s="334" t="s">
        <v>12</v>
      </c>
      <c r="L139" s="319" t="str">
        <f>VLOOKUP($B139,Справочник!$A:$I,9,0)</f>
        <v>Advertising on radio</v>
      </c>
      <c r="M139" s="319"/>
      <c r="N139" s="320" t="e">
        <f t="shared" si="21"/>
        <v>#DIV/0!</v>
      </c>
      <c r="O139" s="320"/>
      <c r="P139" s="320">
        <f t="shared" si="24"/>
        <v>0</v>
      </c>
      <c r="Q139" s="320"/>
      <c r="R139" s="320"/>
      <c r="S139" s="320"/>
      <c r="T139" s="320">
        <f t="shared" si="25"/>
        <v>0</v>
      </c>
      <c r="U139" s="320"/>
      <c r="V139" s="320"/>
      <c r="W139" s="320"/>
      <c r="X139" s="320">
        <f t="shared" si="26"/>
        <v>0</v>
      </c>
      <c r="Y139" s="320"/>
      <c r="Z139" s="320"/>
      <c r="AA139" s="320"/>
      <c r="AB139" s="320">
        <f t="shared" si="27"/>
        <v>0</v>
      </c>
      <c r="AC139" s="320"/>
      <c r="AD139" s="323"/>
      <c r="AE139" s="320"/>
      <c r="AF139" s="322"/>
    </row>
    <row r="140" spans="1:34" s="313" customFormat="1">
      <c r="A140" s="316" t="str">
        <f t="shared" si="22"/>
        <v>Реклама"6 из 40"</v>
      </c>
      <c r="B140" s="317" t="str">
        <f t="shared" si="23"/>
        <v>Реклама"6 из 40"Реклама на радио</v>
      </c>
      <c r="C140" s="318">
        <v>2011</v>
      </c>
      <c r="D140" s="318" t="s">
        <v>956</v>
      </c>
      <c r="E140" s="319" t="s">
        <v>7</v>
      </c>
      <c r="F140" s="319" t="s">
        <v>1189</v>
      </c>
      <c r="G140" s="308" t="s">
        <v>9</v>
      </c>
      <c r="H140" s="308" t="str">
        <f>VLOOKUP($B140,Справочник!$A:$I,7,0)</f>
        <v xml:space="preserve">Advertising </v>
      </c>
      <c r="I140" s="334" t="s">
        <v>86</v>
      </c>
      <c r="J140" s="319" t="str">
        <f>VLOOKUP($B140,Справочник!$A:$I,8,0)</f>
        <v>"6 out of 40"</v>
      </c>
      <c r="K140" s="334" t="s">
        <v>12</v>
      </c>
      <c r="L140" s="319" t="str">
        <f>VLOOKUP($B140,Справочник!$A:$I,9,0)</f>
        <v>Advertising on radio</v>
      </c>
      <c r="M140" s="319"/>
      <c r="N140" s="320" t="e">
        <f t="shared" si="21"/>
        <v>#DIV/0!</v>
      </c>
      <c r="O140" s="320"/>
      <c r="P140" s="320">
        <f t="shared" si="24"/>
        <v>0</v>
      </c>
      <c r="Q140" s="320"/>
      <c r="R140" s="320"/>
      <c r="S140" s="320"/>
      <c r="T140" s="320">
        <f t="shared" si="25"/>
        <v>0</v>
      </c>
      <c r="U140" s="320"/>
      <c r="V140" s="320"/>
      <c r="W140" s="320"/>
      <c r="X140" s="320">
        <f t="shared" si="26"/>
        <v>0</v>
      </c>
      <c r="Y140" s="320"/>
      <c r="Z140" s="320"/>
      <c r="AA140" s="320"/>
      <c r="AB140" s="320">
        <f t="shared" si="27"/>
        <v>0</v>
      </c>
      <c r="AC140" s="320"/>
      <c r="AD140" s="323"/>
      <c r="AE140" s="320"/>
      <c r="AF140" s="322"/>
    </row>
    <row r="141" spans="1:34" s="313" customFormat="1">
      <c r="A141" s="316" t="str">
        <f t="shared" si="22"/>
        <v>Реклама"6 из 40"</v>
      </c>
      <c r="B141" s="317" t="str">
        <f t="shared" si="23"/>
        <v>Реклама"6 из 40"Реклама на радио</v>
      </c>
      <c r="C141" s="318">
        <v>2011</v>
      </c>
      <c r="D141" s="318" t="s">
        <v>956</v>
      </c>
      <c r="E141" s="319" t="s">
        <v>7</v>
      </c>
      <c r="F141" s="319" t="s">
        <v>1189</v>
      </c>
      <c r="G141" s="308" t="s">
        <v>9</v>
      </c>
      <c r="H141" s="308" t="str">
        <f>VLOOKUP($B141,Справочник!$A:$I,7,0)</f>
        <v xml:space="preserve">Advertising </v>
      </c>
      <c r="I141" s="334" t="s">
        <v>86</v>
      </c>
      <c r="J141" s="319" t="str">
        <f>VLOOKUP($B141,Справочник!$A:$I,8,0)</f>
        <v>"6 out of 40"</v>
      </c>
      <c r="K141" s="334" t="s">
        <v>12</v>
      </c>
      <c r="L141" s="319" t="str">
        <f>VLOOKUP($B141,Справочник!$A:$I,9,0)</f>
        <v>Advertising on radio</v>
      </c>
      <c r="M141" s="319"/>
      <c r="N141" s="320" t="e">
        <f t="shared" si="21"/>
        <v>#DIV/0!</v>
      </c>
      <c r="O141" s="320"/>
      <c r="P141" s="320">
        <f t="shared" si="24"/>
        <v>0</v>
      </c>
      <c r="Q141" s="320"/>
      <c r="R141" s="320"/>
      <c r="S141" s="320"/>
      <c r="T141" s="320">
        <f t="shared" si="25"/>
        <v>0</v>
      </c>
      <c r="U141" s="320"/>
      <c r="V141" s="320"/>
      <c r="W141" s="320"/>
      <c r="X141" s="320">
        <f t="shared" si="26"/>
        <v>0</v>
      </c>
      <c r="Y141" s="320"/>
      <c r="Z141" s="320"/>
      <c r="AA141" s="320"/>
      <c r="AB141" s="320">
        <f t="shared" si="27"/>
        <v>0</v>
      </c>
      <c r="AC141" s="320"/>
      <c r="AD141" s="323"/>
      <c r="AE141" s="325"/>
      <c r="AF141" s="322"/>
    </row>
    <row r="142" spans="1:34">
      <c r="A142" s="316" t="str">
        <f t="shared" si="22"/>
        <v>Реклама"6 из 40"</v>
      </c>
      <c r="B142" s="317" t="str">
        <f t="shared" si="23"/>
        <v>Реклама"6 из 40"Реклама на радио</v>
      </c>
      <c r="C142" s="318">
        <v>2011</v>
      </c>
      <c r="D142" s="318" t="s">
        <v>956</v>
      </c>
      <c r="E142" s="319" t="s">
        <v>7</v>
      </c>
      <c r="F142" s="319" t="s">
        <v>1189</v>
      </c>
      <c r="G142" s="308" t="s">
        <v>9</v>
      </c>
      <c r="H142" s="308" t="str">
        <f>VLOOKUP($B142,Справочник!$A:$I,7,0)</f>
        <v xml:space="preserve">Advertising </v>
      </c>
      <c r="I142" s="334" t="s">
        <v>86</v>
      </c>
      <c r="J142" s="319" t="str">
        <f>VLOOKUP($B142,Справочник!$A:$I,8,0)</f>
        <v>"6 out of 40"</v>
      </c>
      <c r="K142" s="334" t="s">
        <v>12</v>
      </c>
      <c r="L142" s="319" t="str">
        <f>VLOOKUP($B142,Справочник!$A:$I,9,0)</f>
        <v>Advertising on radio</v>
      </c>
      <c r="M142" s="319"/>
      <c r="N142" s="320" t="e">
        <f t="shared" si="21"/>
        <v>#DIV/0!</v>
      </c>
      <c r="O142" s="320"/>
      <c r="P142" s="320">
        <f t="shared" si="24"/>
        <v>0</v>
      </c>
      <c r="Q142" s="325"/>
      <c r="R142" s="325"/>
      <c r="S142" s="325"/>
      <c r="T142" s="320">
        <f t="shared" si="25"/>
        <v>0</v>
      </c>
      <c r="U142" s="320"/>
      <c r="V142" s="320"/>
      <c r="W142" s="320"/>
      <c r="X142" s="320">
        <f t="shared" si="26"/>
        <v>0</v>
      </c>
      <c r="Y142" s="320"/>
      <c r="Z142" s="320"/>
      <c r="AA142" s="320"/>
      <c r="AB142" s="320">
        <f t="shared" si="27"/>
        <v>0</v>
      </c>
      <c r="AC142" s="320"/>
      <c r="AD142" s="326"/>
      <c r="AE142" s="320"/>
      <c r="AF142" s="322"/>
      <c r="AG142" s="313"/>
      <c r="AH142" s="313"/>
    </row>
    <row r="143" spans="1:34" ht="33.75">
      <c r="A143" s="316" t="str">
        <f t="shared" si="22"/>
        <v>Реклама"6 из 40"</v>
      </c>
      <c r="B143" s="317" t="str">
        <f t="shared" si="23"/>
        <v>Реклама"6 из 40"Реклама в печатных изданиях</v>
      </c>
      <c r="C143" s="318">
        <v>2011</v>
      </c>
      <c r="D143" s="318" t="s">
        <v>956</v>
      </c>
      <c r="E143" s="319" t="s">
        <v>7</v>
      </c>
      <c r="F143" s="319" t="s">
        <v>1189</v>
      </c>
      <c r="G143" s="308" t="s">
        <v>9</v>
      </c>
      <c r="H143" s="308" t="str">
        <f>VLOOKUP($B143,Справочник!$A:$I,7,0)</f>
        <v xml:space="preserve">Advertising </v>
      </c>
      <c r="I143" s="334" t="s">
        <v>86</v>
      </c>
      <c r="J143" s="319" t="str">
        <f>VLOOKUP($B143,Справочник!$A:$I,8,0)</f>
        <v>"6 out of 40"</v>
      </c>
      <c r="K143" s="334" t="s">
        <v>13</v>
      </c>
      <c r="L143" s="319" t="str">
        <f>VLOOKUP($B143,Справочник!$A:$I,9,0)</f>
        <v>Advertising in magazines, newspapers</v>
      </c>
      <c r="M143" s="319"/>
      <c r="N143" s="320" t="e">
        <f t="shared" si="21"/>
        <v>#DIV/0!</v>
      </c>
      <c r="O143" s="320"/>
      <c r="P143" s="320">
        <f t="shared" si="24"/>
        <v>0</v>
      </c>
      <c r="Q143" s="325"/>
      <c r="R143" s="325"/>
      <c r="S143" s="325"/>
      <c r="T143" s="320">
        <f t="shared" si="25"/>
        <v>0</v>
      </c>
      <c r="U143" s="320"/>
      <c r="V143" s="320"/>
      <c r="W143" s="320"/>
      <c r="X143" s="320">
        <f t="shared" si="26"/>
        <v>0</v>
      </c>
      <c r="Y143" s="320"/>
      <c r="Z143" s="320"/>
      <c r="AA143" s="320"/>
      <c r="AB143" s="320">
        <f t="shared" si="27"/>
        <v>0</v>
      </c>
      <c r="AC143" s="320"/>
      <c r="AD143" s="326"/>
      <c r="AE143" s="320"/>
      <c r="AF143" s="322"/>
      <c r="AG143" s="313"/>
      <c r="AH143" s="313"/>
    </row>
    <row r="144" spans="1:34" ht="33.75">
      <c r="A144" s="316" t="str">
        <f t="shared" si="22"/>
        <v>Реклама"6 из 40"</v>
      </c>
      <c r="B144" s="317" t="str">
        <f t="shared" si="23"/>
        <v>Реклама"6 из 40"Реклама в печатных изданиях</v>
      </c>
      <c r="C144" s="318">
        <v>2011</v>
      </c>
      <c r="D144" s="318" t="s">
        <v>956</v>
      </c>
      <c r="E144" s="319" t="s">
        <v>7</v>
      </c>
      <c r="F144" s="319" t="s">
        <v>1189</v>
      </c>
      <c r="G144" s="308" t="s">
        <v>9</v>
      </c>
      <c r="H144" s="308" t="str">
        <f>VLOOKUP($B144,Справочник!$A:$I,7,0)</f>
        <v xml:space="preserve">Advertising </v>
      </c>
      <c r="I144" s="334" t="s">
        <v>86</v>
      </c>
      <c r="J144" s="319" t="str">
        <f>VLOOKUP($B144,Справочник!$A:$I,8,0)</f>
        <v>"6 out of 40"</v>
      </c>
      <c r="K144" s="334" t="s">
        <v>13</v>
      </c>
      <c r="L144" s="319" t="str">
        <f>VLOOKUP($B144,Справочник!$A:$I,9,0)</f>
        <v>Advertising in magazines, newspapers</v>
      </c>
      <c r="M144" s="319"/>
      <c r="N144" s="320" t="e">
        <f t="shared" si="21"/>
        <v>#DIV/0!</v>
      </c>
      <c r="O144" s="320"/>
      <c r="P144" s="320">
        <f t="shared" si="24"/>
        <v>0</v>
      </c>
      <c r="Q144" s="325"/>
      <c r="R144" s="325"/>
      <c r="S144" s="325"/>
      <c r="T144" s="320">
        <f t="shared" si="25"/>
        <v>0</v>
      </c>
      <c r="U144" s="320"/>
      <c r="V144" s="320"/>
      <c r="W144" s="320"/>
      <c r="X144" s="320">
        <f t="shared" si="26"/>
        <v>0</v>
      </c>
      <c r="Y144" s="320"/>
      <c r="Z144" s="320"/>
      <c r="AA144" s="320"/>
      <c r="AB144" s="320">
        <f t="shared" si="27"/>
        <v>0</v>
      </c>
      <c r="AC144" s="320"/>
      <c r="AD144" s="326"/>
      <c r="AE144" s="320"/>
      <c r="AF144" s="322"/>
      <c r="AG144" s="313"/>
      <c r="AH144" s="313"/>
    </row>
    <row r="145" spans="1:34" ht="33.75">
      <c r="A145" s="316" t="str">
        <f t="shared" si="22"/>
        <v>Реклама"6 из 40"</v>
      </c>
      <c r="B145" s="317" t="str">
        <f t="shared" si="23"/>
        <v>Реклама"6 из 40"Реклама в печатных изданиях</v>
      </c>
      <c r="C145" s="318">
        <v>2011</v>
      </c>
      <c r="D145" s="318" t="s">
        <v>956</v>
      </c>
      <c r="E145" s="319" t="s">
        <v>7</v>
      </c>
      <c r="F145" s="319" t="s">
        <v>1189</v>
      </c>
      <c r="G145" s="308" t="s">
        <v>9</v>
      </c>
      <c r="H145" s="308" t="str">
        <f>VLOOKUP($B145,Справочник!$A:$I,7,0)</f>
        <v xml:space="preserve">Advertising </v>
      </c>
      <c r="I145" s="334" t="s">
        <v>86</v>
      </c>
      <c r="J145" s="319" t="str">
        <f>VLOOKUP($B145,Справочник!$A:$I,8,0)</f>
        <v>"6 out of 40"</v>
      </c>
      <c r="K145" s="334" t="s">
        <v>13</v>
      </c>
      <c r="L145" s="319" t="str">
        <f>VLOOKUP($B145,Справочник!$A:$I,9,0)</f>
        <v>Advertising in magazines, newspapers</v>
      </c>
      <c r="M145" s="319"/>
      <c r="N145" s="320" t="e">
        <f t="shared" si="21"/>
        <v>#DIV/0!</v>
      </c>
      <c r="O145" s="320"/>
      <c r="P145" s="320">
        <f t="shared" si="24"/>
        <v>0</v>
      </c>
      <c r="Q145" s="325"/>
      <c r="R145" s="325"/>
      <c r="S145" s="325"/>
      <c r="T145" s="320">
        <f t="shared" si="25"/>
        <v>0</v>
      </c>
      <c r="U145" s="320"/>
      <c r="V145" s="320"/>
      <c r="W145" s="320"/>
      <c r="X145" s="320">
        <f t="shared" si="26"/>
        <v>0</v>
      </c>
      <c r="Y145" s="320"/>
      <c r="Z145" s="320"/>
      <c r="AA145" s="320"/>
      <c r="AB145" s="320">
        <f t="shared" si="27"/>
        <v>0</v>
      </c>
      <c r="AC145" s="320"/>
      <c r="AD145" s="326"/>
      <c r="AE145" s="320"/>
      <c r="AF145" s="322"/>
      <c r="AG145" s="313"/>
      <c r="AH145" s="313"/>
    </row>
    <row r="146" spans="1:34" ht="33.75">
      <c r="A146" s="316" t="str">
        <f t="shared" si="22"/>
        <v>Реклама"6 из 40"</v>
      </c>
      <c r="B146" s="317" t="str">
        <f t="shared" si="23"/>
        <v>Реклама"6 из 40"Реклама в печатных изданиях</v>
      </c>
      <c r="C146" s="318">
        <v>2011</v>
      </c>
      <c r="D146" s="318" t="s">
        <v>956</v>
      </c>
      <c r="E146" s="319" t="s">
        <v>7</v>
      </c>
      <c r="F146" s="319" t="s">
        <v>1189</v>
      </c>
      <c r="G146" s="308" t="s">
        <v>9</v>
      </c>
      <c r="H146" s="308" t="str">
        <f>VLOOKUP($B146,Справочник!$A:$I,7,0)</f>
        <v xml:space="preserve">Advertising </v>
      </c>
      <c r="I146" s="334" t="s">
        <v>86</v>
      </c>
      <c r="J146" s="319" t="str">
        <f>VLOOKUP($B146,Справочник!$A:$I,8,0)</f>
        <v>"6 out of 40"</v>
      </c>
      <c r="K146" s="334" t="s">
        <v>13</v>
      </c>
      <c r="L146" s="319" t="str">
        <f>VLOOKUP($B146,Справочник!$A:$I,9,0)</f>
        <v>Advertising in magazines, newspapers</v>
      </c>
      <c r="M146" s="319"/>
      <c r="N146" s="320" t="e">
        <f t="shared" si="21"/>
        <v>#DIV/0!</v>
      </c>
      <c r="O146" s="320"/>
      <c r="P146" s="320">
        <f t="shared" si="24"/>
        <v>0</v>
      </c>
      <c r="Q146" s="325"/>
      <c r="R146" s="325"/>
      <c r="S146" s="325"/>
      <c r="T146" s="320">
        <f t="shared" si="25"/>
        <v>0</v>
      </c>
      <c r="U146" s="320"/>
      <c r="V146" s="320"/>
      <c r="W146" s="320"/>
      <c r="X146" s="320">
        <f t="shared" si="26"/>
        <v>0</v>
      </c>
      <c r="Y146" s="320"/>
      <c r="Z146" s="320"/>
      <c r="AA146" s="320"/>
      <c r="AB146" s="320">
        <f t="shared" si="27"/>
        <v>0</v>
      </c>
      <c r="AC146" s="320"/>
      <c r="AD146" s="326"/>
      <c r="AE146" s="320"/>
      <c r="AF146" s="322"/>
      <c r="AG146" s="313"/>
      <c r="AH146" s="313"/>
    </row>
    <row r="147" spans="1:34" ht="33.75">
      <c r="A147" s="316" t="str">
        <f t="shared" si="22"/>
        <v>Реклама"6 из 40"</v>
      </c>
      <c r="B147" s="317" t="str">
        <f t="shared" si="23"/>
        <v>Реклама"6 из 40"Призовой фонд стимулирующей лотереи</v>
      </c>
      <c r="C147" s="318">
        <v>2011</v>
      </c>
      <c r="D147" s="318" t="s">
        <v>956</v>
      </c>
      <c r="E147" s="319" t="s">
        <v>7</v>
      </c>
      <c r="F147" s="319" t="s">
        <v>1189</v>
      </c>
      <c r="G147" s="308" t="s">
        <v>9</v>
      </c>
      <c r="H147" s="308" t="str">
        <f>VLOOKUP($B147,Справочник!$A:$I,7,0)</f>
        <v xml:space="preserve">Advertising </v>
      </c>
      <c r="I147" s="334" t="s">
        <v>86</v>
      </c>
      <c r="J147" s="319" t="str">
        <f>VLOOKUP($B147,Справочник!$A:$I,8,0)</f>
        <v>"6 out of 40"</v>
      </c>
      <c r="K147" s="334" t="s">
        <v>892</v>
      </c>
      <c r="L147" s="319" t="str">
        <f>VLOOKUP($B147,Справочник!$A:$I,9,0)</f>
        <v>Promotional lottery prize fund</v>
      </c>
      <c r="M147" s="319"/>
      <c r="N147" s="320" t="e">
        <f t="shared" si="21"/>
        <v>#DIV/0!</v>
      </c>
      <c r="O147" s="320"/>
      <c r="P147" s="320">
        <f t="shared" si="24"/>
        <v>0</v>
      </c>
      <c r="Q147" s="320"/>
      <c r="R147" s="320"/>
      <c r="S147" s="320"/>
      <c r="T147" s="320">
        <f t="shared" si="25"/>
        <v>0</v>
      </c>
      <c r="U147" s="320"/>
      <c r="V147" s="320"/>
      <c r="W147" s="320"/>
      <c r="X147" s="320">
        <f t="shared" si="26"/>
        <v>0</v>
      </c>
      <c r="Y147" s="320"/>
      <c r="Z147" s="320"/>
      <c r="AA147" s="320"/>
      <c r="AB147" s="320">
        <f t="shared" si="27"/>
        <v>0</v>
      </c>
      <c r="AC147" s="320"/>
      <c r="AD147" s="323"/>
      <c r="AE147" s="320"/>
      <c r="AF147" s="322"/>
      <c r="AG147" s="313"/>
      <c r="AH147" s="313"/>
    </row>
    <row r="148" spans="1:34" ht="33.75">
      <c r="A148" s="316" t="str">
        <f t="shared" si="22"/>
        <v>Реклама"6 из 40"</v>
      </c>
      <c r="B148" s="317" t="str">
        <f t="shared" si="23"/>
        <v>Реклама"6 из 40"Призовой фонд стимулирующей лотереи</v>
      </c>
      <c r="C148" s="318">
        <v>2011</v>
      </c>
      <c r="D148" s="318" t="s">
        <v>956</v>
      </c>
      <c r="E148" s="319" t="s">
        <v>7</v>
      </c>
      <c r="F148" s="319" t="s">
        <v>1189</v>
      </c>
      <c r="G148" s="308" t="s">
        <v>9</v>
      </c>
      <c r="H148" s="308" t="str">
        <f>VLOOKUP($B148,Справочник!$A:$I,7,0)</f>
        <v xml:space="preserve">Advertising </v>
      </c>
      <c r="I148" s="334" t="s">
        <v>86</v>
      </c>
      <c r="J148" s="319" t="str">
        <f>VLOOKUP($B148,Справочник!$A:$I,8,0)</f>
        <v>"6 out of 40"</v>
      </c>
      <c r="K148" s="334" t="s">
        <v>892</v>
      </c>
      <c r="L148" s="319" t="str">
        <f>VLOOKUP($B148,Справочник!$A:$I,9,0)</f>
        <v>Promotional lottery prize fund</v>
      </c>
      <c r="M148" s="319"/>
      <c r="N148" s="320" t="e">
        <f t="shared" si="21"/>
        <v>#DIV/0!</v>
      </c>
      <c r="O148" s="320"/>
      <c r="P148" s="320">
        <f t="shared" si="24"/>
        <v>0</v>
      </c>
      <c r="Q148" s="320"/>
      <c r="R148" s="325"/>
      <c r="S148" s="320"/>
      <c r="T148" s="320">
        <f t="shared" si="25"/>
        <v>0</v>
      </c>
      <c r="U148" s="320"/>
      <c r="V148" s="320"/>
      <c r="W148" s="320"/>
      <c r="X148" s="320">
        <f t="shared" si="26"/>
        <v>0</v>
      </c>
      <c r="Y148" s="320"/>
      <c r="Z148" s="320"/>
      <c r="AA148" s="320"/>
      <c r="AB148" s="320">
        <f t="shared" si="27"/>
        <v>0</v>
      </c>
      <c r="AC148" s="320"/>
      <c r="AD148" s="323"/>
      <c r="AE148" s="320"/>
      <c r="AF148" s="322"/>
      <c r="AG148" s="313"/>
      <c r="AH148" s="313"/>
    </row>
    <row r="149" spans="1:34" ht="33.75">
      <c r="A149" s="316" t="str">
        <f t="shared" si="22"/>
        <v>Реклама"6 из 40"</v>
      </c>
      <c r="B149" s="317" t="str">
        <f t="shared" si="23"/>
        <v>Реклама"6 из 40"Призовой фонд стимулирующей лотереи</v>
      </c>
      <c r="C149" s="318">
        <v>2011</v>
      </c>
      <c r="D149" s="318" t="s">
        <v>956</v>
      </c>
      <c r="E149" s="319" t="s">
        <v>7</v>
      </c>
      <c r="F149" s="319" t="s">
        <v>1189</v>
      </c>
      <c r="G149" s="308" t="s">
        <v>9</v>
      </c>
      <c r="H149" s="308" t="str">
        <f>VLOOKUP($B149,Справочник!$A:$I,7,0)</f>
        <v xml:space="preserve">Advertising </v>
      </c>
      <c r="I149" s="334" t="s">
        <v>86</v>
      </c>
      <c r="J149" s="319" t="str">
        <f>VLOOKUP($B149,Справочник!$A:$I,8,0)</f>
        <v>"6 out of 40"</v>
      </c>
      <c r="K149" s="334" t="s">
        <v>892</v>
      </c>
      <c r="L149" s="319" t="str">
        <f>VLOOKUP($B149,Справочник!$A:$I,9,0)</f>
        <v>Promotional lottery prize fund</v>
      </c>
      <c r="M149" s="319"/>
      <c r="N149" s="320" t="e">
        <f t="shared" si="21"/>
        <v>#DIV/0!</v>
      </c>
      <c r="O149" s="320"/>
      <c r="P149" s="320">
        <f t="shared" si="24"/>
        <v>0</v>
      </c>
      <c r="Q149" s="320"/>
      <c r="R149" s="320"/>
      <c r="S149" s="325"/>
      <c r="T149" s="320">
        <f t="shared" si="25"/>
        <v>0</v>
      </c>
      <c r="U149" s="320"/>
      <c r="V149" s="320"/>
      <c r="W149" s="320"/>
      <c r="X149" s="320">
        <f t="shared" si="26"/>
        <v>0</v>
      </c>
      <c r="Y149" s="320"/>
      <c r="Z149" s="320"/>
      <c r="AA149" s="320"/>
      <c r="AB149" s="320">
        <f t="shared" si="27"/>
        <v>0</v>
      </c>
      <c r="AC149" s="320"/>
      <c r="AD149" s="323"/>
      <c r="AE149" s="320"/>
      <c r="AF149" s="322"/>
      <c r="AG149" s="313"/>
      <c r="AH149" s="313"/>
    </row>
    <row r="150" spans="1:34" ht="33.75">
      <c r="A150" s="316" t="str">
        <f t="shared" si="22"/>
        <v>Реклама"6 из 40"</v>
      </c>
      <c r="B150" s="317" t="str">
        <f t="shared" si="23"/>
        <v>Реклама"6 из 40"Призовой фонд стимулирующей лотереи</v>
      </c>
      <c r="C150" s="318">
        <v>2011</v>
      </c>
      <c r="D150" s="318" t="s">
        <v>956</v>
      </c>
      <c r="E150" s="319" t="s">
        <v>7</v>
      </c>
      <c r="F150" s="319" t="s">
        <v>1189</v>
      </c>
      <c r="G150" s="308" t="s">
        <v>9</v>
      </c>
      <c r="H150" s="308" t="str">
        <f>VLOOKUP($B150,Справочник!$A:$I,7,0)</f>
        <v xml:space="preserve">Advertising </v>
      </c>
      <c r="I150" s="334" t="s">
        <v>86</v>
      </c>
      <c r="J150" s="319" t="str">
        <f>VLOOKUP($B150,Справочник!$A:$I,8,0)</f>
        <v>"6 out of 40"</v>
      </c>
      <c r="K150" s="334" t="s">
        <v>892</v>
      </c>
      <c r="L150" s="319" t="str">
        <f>VLOOKUP($B150,Справочник!$A:$I,9,0)</f>
        <v>Promotional lottery prize fund</v>
      </c>
      <c r="M150" s="319"/>
      <c r="N150" s="320" t="e">
        <f t="shared" si="21"/>
        <v>#DIV/0!</v>
      </c>
      <c r="O150" s="320"/>
      <c r="P150" s="320">
        <f t="shared" si="24"/>
        <v>0</v>
      </c>
      <c r="Q150" s="320"/>
      <c r="R150" s="320"/>
      <c r="S150" s="320"/>
      <c r="T150" s="320">
        <f t="shared" si="25"/>
        <v>0</v>
      </c>
      <c r="U150" s="320"/>
      <c r="V150" s="320"/>
      <c r="W150" s="320"/>
      <c r="X150" s="320">
        <f t="shared" si="26"/>
        <v>0</v>
      </c>
      <c r="Y150" s="320"/>
      <c r="Z150" s="320"/>
      <c r="AA150" s="320"/>
      <c r="AB150" s="320">
        <f t="shared" si="27"/>
        <v>0</v>
      </c>
      <c r="AC150" s="320"/>
      <c r="AD150" s="323"/>
      <c r="AE150" s="320"/>
      <c r="AF150" s="322"/>
      <c r="AG150" s="313"/>
      <c r="AH150" s="313"/>
    </row>
    <row r="151" spans="1:34" ht="33.75">
      <c r="A151" s="316" t="str">
        <f t="shared" si="22"/>
        <v>Реклама"6 из 40"</v>
      </c>
      <c r="B151" s="317" t="str">
        <f t="shared" si="23"/>
        <v>Реклама"6 из 40"Призовой фонд стимулирующей лотереи</v>
      </c>
      <c r="C151" s="318">
        <v>2011</v>
      </c>
      <c r="D151" s="318" t="s">
        <v>956</v>
      </c>
      <c r="E151" s="319" t="s">
        <v>7</v>
      </c>
      <c r="F151" s="319" t="s">
        <v>1189</v>
      </c>
      <c r="G151" s="308" t="s">
        <v>9</v>
      </c>
      <c r="H151" s="308" t="str">
        <f>VLOOKUP($B151,Справочник!$A:$I,7,0)</f>
        <v xml:space="preserve">Advertising </v>
      </c>
      <c r="I151" s="334" t="s">
        <v>86</v>
      </c>
      <c r="J151" s="319" t="str">
        <f>VLOOKUP($B151,Справочник!$A:$I,8,0)</f>
        <v>"6 out of 40"</v>
      </c>
      <c r="K151" s="334" t="s">
        <v>892</v>
      </c>
      <c r="L151" s="319" t="str">
        <f>VLOOKUP($B151,Справочник!$A:$I,9,0)</f>
        <v>Promotional lottery prize fund</v>
      </c>
      <c r="M151" s="319"/>
      <c r="N151" s="320" t="e">
        <f t="shared" si="21"/>
        <v>#DIV/0!</v>
      </c>
      <c r="O151" s="320"/>
      <c r="P151" s="320">
        <f t="shared" si="24"/>
        <v>0</v>
      </c>
      <c r="Q151" s="320"/>
      <c r="R151" s="320"/>
      <c r="S151" s="320"/>
      <c r="T151" s="320">
        <f t="shared" si="25"/>
        <v>0</v>
      </c>
      <c r="U151" s="320"/>
      <c r="V151" s="320"/>
      <c r="W151" s="320"/>
      <c r="X151" s="320">
        <f t="shared" si="26"/>
        <v>0</v>
      </c>
      <c r="Y151" s="320"/>
      <c r="Z151" s="320"/>
      <c r="AA151" s="320"/>
      <c r="AB151" s="320">
        <f t="shared" si="27"/>
        <v>0</v>
      </c>
      <c r="AC151" s="320"/>
      <c r="AD151" s="323"/>
      <c r="AE151" s="320"/>
      <c r="AF151" s="322"/>
      <c r="AG151" s="313"/>
      <c r="AH151" s="313"/>
    </row>
    <row r="152" spans="1:34" ht="33.75">
      <c r="A152" s="316" t="str">
        <f t="shared" si="22"/>
        <v>Реклама"6 из 40"</v>
      </c>
      <c r="B152" s="317" t="str">
        <f t="shared" si="23"/>
        <v>Реклама"6 из 40"Призовой фонд стимулирующей лотереи</v>
      </c>
      <c r="C152" s="318">
        <v>2011</v>
      </c>
      <c r="D152" s="318" t="s">
        <v>956</v>
      </c>
      <c r="E152" s="319" t="s">
        <v>7</v>
      </c>
      <c r="F152" s="319" t="s">
        <v>1189</v>
      </c>
      <c r="G152" s="308" t="s">
        <v>9</v>
      </c>
      <c r="H152" s="308" t="str">
        <f>VLOOKUP($B152,Справочник!$A:$I,7,0)</f>
        <v xml:space="preserve">Advertising </v>
      </c>
      <c r="I152" s="334" t="s">
        <v>86</v>
      </c>
      <c r="J152" s="319" t="str">
        <f>VLOOKUP($B152,Справочник!$A:$I,8,0)</f>
        <v>"6 out of 40"</v>
      </c>
      <c r="K152" s="334" t="s">
        <v>892</v>
      </c>
      <c r="L152" s="319" t="str">
        <f>VLOOKUP($B152,Справочник!$A:$I,9,0)</f>
        <v>Promotional lottery prize fund</v>
      </c>
      <c r="M152" s="319"/>
      <c r="N152" s="320" t="e">
        <f t="shared" si="21"/>
        <v>#DIV/0!</v>
      </c>
      <c r="O152" s="320"/>
      <c r="P152" s="320">
        <f t="shared" si="24"/>
        <v>0</v>
      </c>
      <c r="Q152" s="320"/>
      <c r="R152" s="320"/>
      <c r="S152" s="320"/>
      <c r="T152" s="320">
        <f t="shared" si="25"/>
        <v>0</v>
      </c>
      <c r="U152" s="320"/>
      <c r="V152" s="320"/>
      <c r="W152" s="320"/>
      <c r="X152" s="320">
        <f t="shared" si="26"/>
        <v>0</v>
      </c>
      <c r="Y152" s="320"/>
      <c r="Z152" s="320"/>
      <c r="AA152" s="320"/>
      <c r="AB152" s="320">
        <f t="shared" si="27"/>
        <v>0</v>
      </c>
      <c r="AC152" s="320"/>
      <c r="AD152" s="323"/>
      <c r="AE152" s="320"/>
      <c r="AF152" s="322"/>
      <c r="AG152" s="313"/>
      <c r="AH152" s="313"/>
    </row>
    <row r="153" spans="1:34" ht="33.75">
      <c r="A153" s="316" t="str">
        <f t="shared" si="22"/>
        <v>Реклама"6 из 40"</v>
      </c>
      <c r="B153" s="317" t="str">
        <f t="shared" si="23"/>
        <v>Реклама"6 из 40"Призовой фонд стимулирующей лотереи</v>
      </c>
      <c r="C153" s="318">
        <v>2011</v>
      </c>
      <c r="D153" s="318" t="s">
        <v>956</v>
      </c>
      <c r="E153" s="319" t="s">
        <v>7</v>
      </c>
      <c r="F153" s="319" t="s">
        <v>1189</v>
      </c>
      <c r="G153" s="308" t="s">
        <v>9</v>
      </c>
      <c r="H153" s="308" t="str">
        <f>VLOOKUP($B153,Справочник!$A:$I,7,0)</f>
        <v xml:space="preserve">Advertising </v>
      </c>
      <c r="I153" s="334" t="s">
        <v>86</v>
      </c>
      <c r="J153" s="319" t="str">
        <f>VLOOKUP($B153,Справочник!$A:$I,8,0)</f>
        <v>"6 out of 40"</v>
      </c>
      <c r="K153" s="334" t="s">
        <v>892</v>
      </c>
      <c r="L153" s="319" t="str">
        <f>VLOOKUP($B153,Справочник!$A:$I,9,0)</f>
        <v>Promotional lottery prize fund</v>
      </c>
      <c r="M153" s="319"/>
      <c r="N153" s="320" t="e">
        <f t="shared" si="21"/>
        <v>#DIV/0!</v>
      </c>
      <c r="O153" s="320"/>
      <c r="P153" s="320">
        <f t="shared" si="24"/>
        <v>0</v>
      </c>
      <c r="Q153" s="320"/>
      <c r="R153" s="320"/>
      <c r="S153" s="320"/>
      <c r="T153" s="320">
        <f t="shared" si="25"/>
        <v>0</v>
      </c>
      <c r="U153" s="320"/>
      <c r="V153" s="320"/>
      <c r="W153" s="320"/>
      <c r="X153" s="320">
        <f t="shared" si="26"/>
        <v>0</v>
      </c>
      <c r="Y153" s="320"/>
      <c r="Z153" s="320"/>
      <c r="AA153" s="320"/>
      <c r="AB153" s="320">
        <f t="shared" si="27"/>
        <v>0</v>
      </c>
      <c r="AC153" s="320"/>
      <c r="AD153" s="323"/>
      <c r="AE153" s="320"/>
      <c r="AF153" s="322"/>
      <c r="AG153" s="313"/>
      <c r="AH153" s="313"/>
    </row>
    <row r="154" spans="1:34" ht="33.75">
      <c r="A154" s="316" t="str">
        <f t="shared" si="22"/>
        <v>Реклама"6 из 40"</v>
      </c>
      <c r="B154" s="317" t="str">
        <f t="shared" si="23"/>
        <v>Реклама"6 из 40"Призовой фонд стимулирующей лотереи</v>
      </c>
      <c r="C154" s="318">
        <v>2011</v>
      </c>
      <c r="D154" s="318" t="s">
        <v>956</v>
      </c>
      <c r="E154" s="319" t="s">
        <v>7</v>
      </c>
      <c r="F154" s="319" t="s">
        <v>1189</v>
      </c>
      <c r="G154" s="308" t="s">
        <v>9</v>
      </c>
      <c r="H154" s="308" t="str">
        <f>VLOOKUP($B154,Справочник!$A:$I,7,0)</f>
        <v xml:space="preserve">Advertising </v>
      </c>
      <c r="I154" s="334" t="s">
        <v>86</v>
      </c>
      <c r="J154" s="319" t="str">
        <f>VLOOKUP($B154,Справочник!$A:$I,8,0)</f>
        <v>"6 out of 40"</v>
      </c>
      <c r="K154" s="334" t="s">
        <v>892</v>
      </c>
      <c r="L154" s="319" t="str">
        <f>VLOOKUP($B154,Справочник!$A:$I,9,0)</f>
        <v>Promotional lottery prize fund</v>
      </c>
      <c r="M154" s="319"/>
      <c r="N154" s="320" t="e">
        <f t="shared" si="21"/>
        <v>#DIV/0!</v>
      </c>
      <c r="O154" s="320"/>
      <c r="P154" s="320">
        <f t="shared" si="24"/>
        <v>0</v>
      </c>
      <c r="Q154" s="320"/>
      <c r="R154" s="320"/>
      <c r="S154" s="320"/>
      <c r="T154" s="320">
        <f t="shared" si="25"/>
        <v>0</v>
      </c>
      <c r="U154" s="320"/>
      <c r="V154" s="320"/>
      <c r="W154" s="320"/>
      <c r="X154" s="320">
        <f t="shared" si="26"/>
        <v>0</v>
      </c>
      <c r="Y154" s="320"/>
      <c r="Z154" s="320"/>
      <c r="AA154" s="320"/>
      <c r="AB154" s="320">
        <f t="shared" si="27"/>
        <v>0</v>
      </c>
      <c r="AC154" s="320"/>
      <c r="AD154" s="323"/>
      <c r="AE154" s="320"/>
      <c r="AF154" s="322"/>
      <c r="AG154" s="313"/>
      <c r="AH154" s="313"/>
    </row>
    <row r="155" spans="1:34" ht="33.75">
      <c r="A155" s="316" t="str">
        <f t="shared" si="22"/>
        <v>Реклама"6 из 40"</v>
      </c>
      <c r="B155" s="317" t="str">
        <f t="shared" si="23"/>
        <v>Реклама"6 из 40"Призовой фонд стимулирующей лотереи</v>
      </c>
      <c r="C155" s="318">
        <v>2011</v>
      </c>
      <c r="D155" s="318" t="s">
        <v>956</v>
      </c>
      <c r="E155" s="319" t="s">
        <v>7</v>
      </c>
      <c r="F155" s="319" t="s">
        <v>1189</v>
      </c>
      <c r="G155" s="308" t="s">
        <v>9</v>
      </c>
      <c r="H155" s="308" t="str">
        <f>VLOOKUP($B155,Справочник!$A:$I,7,0)</f>
        <v xml:space="preserve">Advertising </v>
      </c>
      <c r="I155" s="334" t="s">
        <v>86</v>
      </c>
      <c r="J155" s="319" t="str">
        <f>VLOOKUP($B155,Справочник!$A:$I,8,0)</f>
        <v>"6 out of 40"</v>
      </c>
      <c r="K155" s="334" t="s">
        <v>892</v>
      </c>
      <c r="L155" s="319" t="str">
        <f>VLOOKUP($B155,Справочник!$A:$I,9,0)</f>
        <v>Promotional lottery prize fund</v>
      </c>
      <c r="M155" s="319"/>
      <c r="N155" s="320" t="e">
        <f t="shared" si="21"/>
        <v>#DIV/0!</v>
      </c>
      <c r="O155" s="320"/>
      <c r="P155" s="320">
        <f t="shared" si="24"/>
        <v>0</v>
      </c>
      <c r="Q155" s="320"/>
      <c r="R155" s="320"/>
      <c r="S155" s="320"/>
      <c r="T155" s="320">
        <f t="shared" si="25"/>
        <v>0</v>
      </c>
      <c r="U155" s="320"/>
      <c r="V155" s="320"/>
      <c r="W155" s="320"/>
      <c r="X155" s="320">
        <f t="shared" si="26"/>
        <v>0</v>
      </c>
      <c r="Y155" s="320"/>
      <c r="Z155" s="320"/>
      <c r="AA155" s="320"/>
      <c r="AB155" s="320">
        <f t="shared" si="27"/>
        <v>0</v>
      </c>
      <c r="AC155" s="320"/>
      <c r="AD155" s="323"/>
      <c r="AE155" s="325"/>
      <c r="AF155" s="322"/>
      <c r="AG155" s="313"/>
      <c r="AH155" s="313"/>
    </row>
    <row r="156" spans="1:34" ht="33.75">
      <c r="A156" s="316" t="str">
        <f t="shared" si="22"/>
        <v>Реклама"6 из 40"</v>
      </c>
      <c r="B156" s="317" t="str">
        <f t="shared" si="23"/>
        <v>Реклама"6 из 40"Призовой фонд стимулирующей лотереи</v>
      </c>
      <c r="C156" s="318">
        <v>2011</v>
      </c>
      <c r="D156" s="318" t="s">
        <v>956</v>
      </c>
      <c r="E156" s="319" t="s">
        <v>7</v>
      </c>
      <c r="F156" s="319" t="s">
        <v>1189</v>
      </c>
      <c r="G156" s="308" t="s">
        <v>9</v>
      </c>
      <c r="H156" s="308" t="str">
        <f>VLOOKUP($B156,Справочник!$A:$I,7,0)</f>
        <v xml:space="preserve">Advertising </v>
      </c>
      <c r="I156" s="334" t="s">
        <v>86</v>
      </c>
      <c r="J156" s="319" t="str">
        <f>VLOOKUP($B156,Справочник!$A:$I,8,0)</f>
        <v>"6 out of 40"</v>
      </c>
      <c r="K156" s="334" t="s">
        <v>892</v>
      </c>
      <c r="L156" s="319" t="str">
        <f>VLOOKUP($B156,Справочник!$A:$I,9,0)</f>
        <v>Promotional lottery prize fund</v>
      </c>
      <c r="M156" s="319"/>
      <c r="N156" s="320" t="e">
        <f t="shared" si="21"/>
        <v>#DIV/0!</v>
      </c>
      <c r="O156" s="320"/>
      <c r="P156" s="320">
        <f t="shared" si="24"/>
        <v>0</v>
      </c>
      <c r="Q156" s="325"/>
      <c r="R156" s="320"/>
      <c r="S156" s="320"/>
      <c r="T156" s="320">
        <f t="shared" si="25"/>
        <v>0</v>
      </c>
      <c r="U156" s="320"/>
      <c r="V156" s="320"/>
      <c r="W156" s="320"/>
      <c r="X156" s="320">
        <f t="shared" si="26"/>
        <v>0</v>
      </c>
      <c r="Y156" s="320"/>
      <c r="Z156" s="320"/>
      <c r="AA156" s="320"/>
      <c r="AB156" s="320">
        <f t="shared" si="27"/>
        <v>0</v>
      </c>
      <c r="AC156" s="320"/>
      <c r="AD156" s="323"/>
      <c r="AE156" s="320"/>
      <c r="AF156" s="322"/>
      <c r="AG156" s="313"/>
      <c r="AH156" s="313"/>
    </row>
    <row r="157" spans="1:34" ht="33.75">
      <c r="A157" s="316" t="str">
        <f t="shared" si="22"/>
        <v>Реклама"6 из 40"</v>
      </c>
      <c r="B157" s="317" t="str">
        <f t="shared" si="23"/>
        <v>Реклама"6 из 40"Призовой фонд стимулирующей лотереи</v>
      </c>
      <c r="C157" s="318">
        <v>2011</v>
      </c>
      <c r="D157" s="318" t="s">
        <v>956</v>
      </c>
      <c r="E157" s="319" t="s">
        <v>7</v>
      </c>
      <c r="F157" s="319" t="s">
        <v>1189</v>
      </c>
      <c r="G157" s="308" t="s">
        <v>9</v>
      </c>
      <c r="H157" s="308" t="str">
        <f>VLOOKUP($B157,Справочник!$A:$I,7,0)</f>
        <v xml:space="preserve">Advertising </v>
      </c>
      <c r="I157" s="334" t="s">
        <v>86</v>
      </c>
      <c r="J157" s="319" t="str">
        <f>VLOOKUP($B157,Справочник!$A:$I,8,0)</f>
        <v>"6 out of 40"</v>
      </c>
      <c r="K157" s="334" t="s">
        <v>892</v>
      </c>
      <c r="L157" s="319" t="str">
        <f>VLOOKUP($B157,Справочник!$A:$I,9,0)</f>
        <v>Promotional lottery prize fund</v>
      </c>
      <c r="M157" s="319"/>
      <c r="N157" s="320" t="e">
        <f t="shared" si="21"/>
        <v>#DIV/0!</v>
      </c>
      <c r="O157" s="320"/>
      <c r="P157" s="320">
        <f t="shared" si="24"/>
        <v>0</v>
      </c>
      <c r="Q157" s="320"/>
      <c r="R157" s="325"/>
      <c r="S157" s="320"/>
      <c r="T157" s="320">
        <f t="shared" si="25"/>
        <v>0</v>
      </c>
      <c r="U157" s="320"/>
      <c r="V157" s="320"/>
      <c r="W157" s="320"/>
      <c r="X157" s="320">
        <f t="shared" si="26"/>
        <v>0</v>
      </c>
      <c r="Y157" s="320"/>
      <c r="Z157" s="320"/>
      <c r="AA157" s="320"/>
      <c r="AB157" s="320">
        <f t="shared" si="27"/>
        <v>0</v>
      </c>
      <c r="AC157" s="320"/>
      <c r="AD157" s="323"/>
      <c r="AE157" s="320"/>
      <c r="AF157" s="322"/>
      <c r="AG157" s="313"/>
      <c r="AH157" s="313"/>
    </row>
    <row r="158" spans="1:34" ht="33.75">
      <c r="A158" s="316" t="str">
        <f t="shared" si="22"/>
        <v>Реклама"6 из 40"</v>
      </c>
      <c r="B158" s="317" t="str">
        <f t="shared" si="23"/>
        <v>Реклама"6 из 40"Призовой фонд стимулирующей лотереи</v>
      </c>
      <c r="C158" s="318">
        <v>2011</v>
      </c>
      <c r="D158" s="318" t="s">
        <v>956</v>
      </c>
      <c r="E158" s="319" t="s">
        <v>7</v>
      </c>
      <c r="F158" s="319" t="s">
        <v>1189</v>
      </c>
      <c r="G158" s="308" t="s">
        <v>9</v>
      </c>
      <c r="H158" s="308" t="str">
        <f>VLOOKUP($B158,Справочник!$A:$I,7,0)</f>
        <v xml:space="preserve">Advertising </v>
      </c>
      <c r="I158" s="334" t="s">
        <v>86</v>
      </c>
      <c r="J158" s="319" t="str">
        <f>VLOOKUP($B158,Справочник!$A:$I,8,0)</f>
        <v>"6 out of 40"</v>
      </c>
      <c r="K158" s="334" t="s">
        <v>892</v>
      </c>
      <c r="L158" s="319" t="str">
        <f>VLOOKUP($B158,Справочник!$A:$I,9,0)</f>
        <v>Promotional lottery prize fund</v>
      </c>
      <c r="M158" s="319"/>
      <c r="N158" s="320" t="e">
        <f t="shared" si="21"/>
        <v>#DIV/0!</v>
      </c>
      <c r="O158" s="320"/>
      <c r="P158" s="320">
        <f t="shared" si="24"/>
        <v>0</v>
      </c>
      <c r="Q158" s="320"/>
      <c r="R158" s="320"/>
      <c r="S158" s="325"/>
      <c r="T158" s="320">
        <f t="shared" si="25"/>
        <v>0</v>
      </c>
      <c r="U158" s="320"/>
      <c r="V158" s="320"/>
      <c r="W158" s="320"/>
      <c r="X158" s="320">
        <f t="shared" si="26"/>
        <v>0</v>
      </c>
      <c r="Y158" s="320"/>
      <c r="Z158" s="320"/>
      <c r="AA158" s="320"/>
      <c r="AB158" s="320">
        <f t="shared" si="27"/>
        <v>0</v>
      </c>
      <c r="AC158" s="320"/>
      <c r="AD158" s="323"/>
      <c r="AE158" s="320"/>
      <c r="AF158" s="322"/>
      <c r="AG158" s="313"/>
      <c r="AH158" s="313"/>
    </row>
    <row r="159" spans="1:34" ht="33.75">
      <c r="A159" s="316" t="str">
        <f t="shared" si="22"/>
        <v>Реклама"6 из 40"</v>
      </c>
      <c r="B159" s="317" t="str">
        <f t="shared" si="23"/>
        <v>Реклама"6 из 40"Призовой фонд стимулирующей лотереи</v>
      </c>
      <c r="C159" s="318">
        <v>2011</v>
      </c>
      <c r="D159" s="318" t="s">
        <v>956</v>
      </c>
      <c r="E159" s="319" t="s">
        <v>7</v>
      </c>
      <c r="F159" s="319" t="s">
        <v>1189</v>
      </c>
      <c r="G159" s="308" t="s">
        <v>9</v>
      </c>
      <c r="H159" s="308" t="str">
        <f>VLOOKUP($B159,Справочник!$A:$I,7,0)</f>
        <v xml:space="preserve">Advertising </v>
      </c>
      <c r="I159" s="334" t="s">
        <v>86</v>
      </c>
      <c r="J159" s="319" t="str">
        <f>VLOOKUP($B159,Справочник!$A:$I,8,0)</f>
        <v>"6 out of 40"</v>
      </c>
      <c r="K159" s="334" t="s">
        <v>892</v>
      </c>
      <c r="L159" s="319" t="str">
        <f>VLOOKUP($B159,Справочник!$A:$I,9,0)</f>
        <v>Promotional lottery prize fund</v>
      </c>
      <c r="M159" s="319"/>
      <c r="N159" s="320" t="e">
        <f t="shared" si="21"/>
        <v>#DIV/0!</v>
      </c>
      <c r="O159" s="320"/>
      <c r="P159" s="320">
        <f t="shared" si="24"/>
        <v>0</v>
      </c>
      <c r="Q159" s="320"/>
      <c r="R159" s="320"/>
      <c r="S159" s="325"/>
      <c r="T159" s="320">
        <f t="shared" si="25"/>
        <v>0</v>
      </c>
      <c r="U159" s="320"/>
      <c r="V159" s="320"/>
      <c r="W159" s="320"/>
      <c r="X159" s="320">
        <f t="shared" si="26"/>
        <v>0</v>
      </c>
      <c r="Y159" s="320"/>
      <c r="Z159" s="320"/>
      <c r="AA159" s="320"/>
      <c r="AB159" s="320">
        <f t="shared" si="27"/>
        <v>0</v>
      </c>
      <c r="AC159" s="320"/>
      <c r="AD159" s="323"/>
      <c r="AE159" s="325"/>
      <c r="AF159" s="322"/>
      <c r="AG159" s="313"/>
      <c r="AH159" s="313"/>
    </row>
    <row r="160" spans="1:34" ht="33.75">
      <c r="A160" s="316" t="str">
        <f t="shared" si="22"/>
        <v>Реклама"6 из 40"</v>
      </c>
      <c r="B160" s="317" t="str">
        <f t="shared" si="23"/>
        <v>Реклама"6 из 40"Призовой фонд стимулирующей лотереи</v>
      </c>
      <c r="C160" s="318">
        <v>2011</v>
      </c>
      <c r="D160" s="318" t="s">
        <v>956</v>
      </c>
      <c r="E160" s="319" t="s">
        <v>7</v>
      </c>
      <c r="F160" s="319" t="s">
        <v>1189</v>
      </c>
      <c r="G160" s="308" t="s">
        <v>9</v>
      </c>
      <c r="H160" s="308" t="str">
        <f>VLOOKUP($B160,Справочник!$A:$I,7,0)</f>
        <v xml:space="preserve">Advertising </v>
      </c>
      <c r="I160" s="334" t="s">
        <v>86</v>
      </c>
      <c r="J160" s="319" t="str">
        <f>VLOOKUP($B160,Справочник!$A:$I,8,0)</f>
        <v>"6 out of 40"</v>
      </c>
      <c r="K160" s="334" t="s">
        <v>892</v>
      </c>
      <c r="L160" s="319" t="str">
        <f>VLOOKUP($B160,Справочник!$A:$I,9,0)</f>
        <v>Promotional lottery prize fund</v>
      </c>
      <c r="M160" s="319"/>
      <c r="N160" s="320" t="e">
        <f t="shared" si="21"/>
        <v>#DIV/0!</v>
      </c>
      <c r="O160" s="320"/>
      <c r="P160" s="320">
        <f t="shared" si="24"/>
        <v>0</v>
      </c>
      <c r="Q160" s="320"/>
      <c r="R160" s="320"/>
      <c r="S160" s="320"/>
      <c r="T160" s="320">
        <f t="shared" si="25"/>
        <v>0</v>
      </c>
      <c r="U160" s="320"/>
      <c r="V160" s="320"/>
      <c r="W160" s="320"/>
      <c r="X160" s="320">
        <f t="shared" si="26"/>
        <v>0</v>
      </c>
      <c r="Y160" s="320"/>
      <c r="Z160" s="320"/>
      <c r="AA160" s="320"/>
      <c r="AB160" s="320">
        <f t="shared" si="27"/>
        <v>0</v>
      </c>
      <c r="AC160" s="320"/>
      <c r="AD160" s="323"/>
      <c r="AE160" s="320"/>
      <c r="AF160" s="322"/>
      <c r="AG160" s="313"/>
      <c r="AH160" s="313"/>
    </row>
    <row r="161" spans="1:34" ht="22.5">
      <c r="A161" s="316" t="str">
        <f t="shared" si="22"/>
        <v>Реклама"Джокер"</v>
      </c>
      <c r="B161" s="317" t="str">
        <f t="shared" si="23"/>
        <v>Реклама"Джокер"Сувенирная продукция</v>
      </c>
      <c r="C161" s="318">
        <v>2011</v>
      </c>
      <c r="D161" s="318" t="s">
        <v>956</v>
      </c>
      <c r="E161" s="319" t="s">
        <v>7</v>
      </c>
      <c r="F161" s="319" t="s">
        <v>1189</v>
      </c>
      <c r="G161" s="308" t="s">
        <v>9</v>
      </c>
      <c r="H161" s="308" t="str">
        <f>VLOOKUP($B161,Справочник!$A:$I,7,0)</f>
        <v xml:space="preserve">Advertising </v>
      </c>
      <c r="I161" s="319" t="s">
        <v>601</v>
      </c>
      <c r="J161" s="319" t="str">
        <f>VLOOKUP($B161,Справочник!$A:$I,8,0)</f>
        <v>"Joker"</v>
      </c>
      <c r="K161" s="334" t="s">
        <v>14</v>
      </c>
      <c r="L161" s="319" t="str">
        <f>VLOOKUP($B161,Справочник!$A:$I,9,0)</f>
        <v>Souvenir production</v>
      </c>
      <c r="M161" s="324"/>
      <c r="N161" s="320" t="e">
        <f t="shared" si="21"/>
        <v>#DIV/0!</v>
      </c>
      <c r="O161" s="320"/>
      <c r="P161" s="320">
        <f t="shared" si="24"/>
        <v>0</v>
      </c>
      <c r="Q161" s="320"/>
      <c r="R161" s="320"/>
      <c r="S161" s="320"/>
      <c r="T161" s="320">
        <f t="shared" si="25"/>
        <v>0</v>
      </c>
      <c r="U161" s="320"/>
      <c r="V161" s="320"/>
      <c r="W161" s="320"/>
      <c r="X161" s="320">
        <f t="shared" si="26"/>
        <v>0</v>
      </c>
      <c r="Y161" s="320"/>
      <c r="Z161" s="320"/>
      <c r="AA161" s="320"/>
      <c r="AB161" s="320">
        <f t="shared" si="27"/>
        <v>0</v>
      </c>
      <c r="AC161" s="320"/>
      <c r="AD161" s="323"/>
      <c r="AE161" s="320"/>
      <c r="AF161" s="322"/>
      <c r="AG161" s="313"/>
      <c r="AH161" s="313"/>
    </row>
    <row r="162" spans="1:34" ht="22.5">
      <c r="A162" s="316" t="str">
        <f t="shared" si="22"/>
        <v>Реклама"6 из 40"</v>
      </c>
      <c r="B162" s="317" t="str">
        <f t="shared" si="23"/>
        <v>Реклама"6 из 40"Сувенирная продукция</v>
      </c>
      <c r="C162" s="318">
        <v>2011</v>
      </c>
      <c r="D162" s="318" t="s">
        <v>956</v>
      </c>
      <c r="E162" s="319" t="s">
        <v>7</v>
      </c>
      <c r="F162" s="319" t="s">
        <v>1189</v>
      </c>
      <c r="G162" s="308" t="s">
        <v>9</v>
      </c>
      <c r="H162" s="308" t="str">
        <f>VLOOKUP($B162,Справочник!$A:$I,7,0)</f>
        <v xml:space="preserve">Advertising </v>
      </c>
      <c r="I162" s="334" t="s">
        <v>86</v>
      </c>
      <c r="J162" s="319" t="str">
        <f>VLOOKUP($B162,Справочник!$A:$I,8,0)</f>
        <v>"6 out of 40"</v>
      </c>
      <c r="K162" s="334" t="s">
        <v>14</v>
      </c>
      <c r="L162" s="319" t="str">
        <f>VLOOKUP($B162,Справочник!$A:$I,9,0)</f>
        <v>Souvenir production</v>
      </c>
      <c r="M162" s="324"/>
      <c r="N162" s="320" t="e">
        <f t="shared" si="21"/>
        <v>#DIV/0!</v>
      </c>
      <c r="O162" s="320"/>
      <c r="P162" s="320">
        <f t="shared" si="24"/>
        <v>0</v>
      </c>
      <c r="Q162" s="320"/>
      <c r="R162" s="320"/>
      <c r="S162" s="320"/>
      <c r="T162" s="320">
        <f t="shared" si="25"/>
        <v>0</v>
      </c>
      <c r="U162" s="320"/>
      <c r="V162" s="320"/>
      <c r="W162" s="320"/>
      <c r="X162" s="320">
        <f t="shared" si="26"/>
        <v>0</v>
      </c>
      <c r="Y162" s="320"/>
      <c r="Z162" s="320"/>
      <c r="AA162" s="320"/>
      <c r="AB162" s="320">
        <f t="shared" si="27"/>
        <v>0</v>
      </c>
      <c r="AC162" s="320"/>
      <c r="AD162" s="323"/>
      <c r="AE162" s="320"/>
      <c r="AF162" s="322"/>
      <c r="AG162" s="313"/>
      <c r="AH162" s="313"/>
    </row>
    <row r="163" spans="1:34">
      <c r="A163" s="316" t="str">
        <f t="shared" si="22"/>
        <v>Реклама"6 из 40"</v>
      </c>
      <c r="B163" s="317" t="str">
        <f t="shared" si="23"/>
        <v>Реклама"6 из 40"Прочая реклама</v>
      </c>
      <c r="C163" s="318">
        <v>2011</v>
      </c>
      <c r="D163" s="318" t="s">
        <v>956</v>
      </c>
      <c r="E163" s="319" t="s">
        <v>7</v>
      </c>
      <c r="F163" s="319" t="s">
        <v>1189</v>
      </c>
      <c r="G163" s="308" t="s">
        <v>9</v>
      </c>
      <c r="H163" s="308" t="str">
        <f>VLOOKUP($B163,Справочник!$A:$I,7,0)</f>
        <v xml:space="preserve">Advertising </v>
      </c>
      <c r="I163" s="334" t="s">
        <v>86</v>
      </c>
      <c r="J163" s="319" t="str">
        <f>VLOOKUP($B163,Справочник!$A:$I,8,0)</f>
        <v>"6 out of 40"</v>
      </c>
      <c r="K163" s="334" t="s">
        <v>372</v>
      </c>
      <c r="L163" s="319" t="str">
        <f>VLOOKUP($B163,Справочник!$A:$I,9,0)</f>
        <v>Other costs</v>
      </c>
      <c r="M163" s="334"/>
      <c r="N163" s="320" t="e">
        <f t="shared" si="21"/>
        <v>#DIV/0!</v>
      </c>
      <c r="O163" s="320"/>
      <c r="P163" s="320">
        <f t="shared" si="24"/>
        <v>0</v>
      </c>
      <c r="Q163" s="325"/>
      <c r="R163" s="320"/>
      <c r="S163" s="320"/>
      <c r="T163" s="320">
        <f t="shared" si="25"/>
        <v>0</v>
      </c>
      <c r="U163" s="320"/>
      <c r="V163" s="320"/>
      <c r="W163" s="320"/>
      <c r="X163" s="320">
        <f t="shared" si="26"/>
        <v>0</v>
      </c>
      <c r="Y163" s="320"/>
      <c r="Z163" s="320"/>
      <c r="AA163" s="320"/>
      <c r="AB163" s="320">
        <f t="shared" si="27"/>
        <v>0</v>
      </c>
      <c r="AC163" s="320"/>
      <c r="AD163" s="323"/>
      <c r="AE163" s="320"/>
      <c r="AF163" s="322"/>
      <c r="AG163" s="313"/>
      <c r="AH163" s="313"/>
    </row>
    <row r="164" spans="1:34">
      <c r="A164" s="316" t="str">
        <f t="shared" si="22"/>
        <v>Реклама"6 из 40"</v>
      </c>
      <c r="B164" s="317" t="str">
        <f t="shared" si="23"/>
        <v>Реклама"6 из 40"Прочая реклама</v>
      </c>
      <c r="C164" s="318">
        <v>2011</v>
      </c>
      <c r="D164" s="318" t="s">
        <v>956</v>
      </c>
      <c r="E164" s="319" t="s">
        <v>7</v>
      </c>
      <c r="F164" s="319" t="s">
        <v>1189</v>
      </c>
      <c r="G164" s="308" t="s">
        <v>9</v>
      </c>
      <c r="H164" s="308" t="str">
        <f>VLOOKUP($B164,Справочник!$A:$I,7,0)</f>
        <v xml:space="preserve">Advertising </v>
      </c>
      <c r="I164" s="334" t="s">
        <v>86</v>
      </c>
      <c r="J164" s="319" t="str">
        <f>VLOOKUP($B164,Справочник!$A:$I,8,0)</f>
        <v>"6 out of 40"</v>
      </c>
      <c r="K164" s="334" t="s">
        <v>372</v>
      </c>
      <c r="L164" s="319" t="str">
        <f>VLOOKUP($B164,Справочник!$A:$I,9,0)</f>
        <v>Other costs</v>
      </c>
      <c r="M164" s="334"/>
      <c r="N164" s="320" t="e">
        <f t="shared" si="21"/>
        <v>#DIV/0!</v>
      </c>
      <c r="O164" s="320"/>
      <c r="P164" s="320">
        <f t="shared" si="24"/>
        <v>0</v>
      </c>
      <c r="Q164" s="320"/>
      <c r="R164" s="325"/>
      <c r="S164" s="320"/>
      <c r="T164" s="320">
        <f t="shared" si="25"/>
        <v>0</v>
      </c>
      <c r="U164" s="320"/>
      <c r="V164" s="320"/>
      <c r="W164" s="320"/>
      <c r="X164" s="320">
        <f t="shared" si="26"/>
        <v>0</v>
      </c>
      <c r="Y164" s="320"/>
      <c r="Z164" s="320"/>
      <c r="AA164" s="320"/>
      <c r="AB164" s="320">
        <f t="shared" si="27"/>
        <v>0</v>
      </c>
      <c r="AC164" s="320"/>
      <c r="AD164" s="323"/>
      <c r="AE164" s="320"/>
      <c r="AF164" s="322"/>
      <c r="AG164" s="313"/>
      <c r="AH164" s="313"/>
    </row>
    <row r="165" spans="1:34">
      <c r="A165" s="316" t="str">
        <f t="shared" si="22"/>
        <v>Реклама"6 из 40"</v>
      </c>
      <c r="B165" s="317" t="str">
        <f t="shared" si="23"/>
        <v>Реклама"6 из 40"Прочая реклама</v>
      </c>
      <c r="C165" s="318">
        <v>2011</v>
      </c>
      <c r="D165" s="318" t="s">
        <v>956</v>
      </c>
      <c r="E165" s="319" t="s">
        <v>7</v>
      </c>
      <c r="F165" s="319" t="s">
        <v>1189</v>
      </c>
      <c r="G165" s="308" t="s">
        <v>9</v>
      </c>
      <c r="H165" s="308" t="str">
        <f>VLOOKUP($B165,Справочник!$A:$I,7,0)</f>
        <v xml:space="preserve">Advertising </v>
      </c>
      <c r="I165" s="334" t="s">
        <v>86</v>
      </c>
      <c r="J165" s="319" t="str">
        <f>VLOOKUP($B165,Справочник!$A:$I,8,0)</f>
        <v>"6 out of 40"</v>
      </c>
      <c r="K165" s="334" t="s">
        <v>372</v>
      </c>
      <c r="L165" s="319" t="str">
        <f>VLOOKUP($B165,Справочник!$A:$I,9,0)</f>
        <v>Other costs</v>
      </c>
      <c r="M165" s="334"/>
      <c r="N165" s="320" t="e">
        <f t="shared" si="21"/>
        <v>#DIV/0!</v>
      </c>
      <c r="O165" s="320"/>
      <c r="P165" s="320">
        <f t="shared" si="24"/>
        <v>0</v>
      </c>
      <c r="Q165" s="320"/>
      <c r="R165" s="320"/>
      <c r="S165" s="325"/>
      <c r="T165" s="320">
        <f t="shared" si="25"/>
        <v>0</v>
      </c>
      <c r="U165" s="320"/>
      <c r="V165" s="320"/>
      <c r="W165" s="320"/>
      <c r="X165" s="320">
        <f t="shared" si="26"/>
        <v>0</v>
      </c>
      <c r="Y165" s="320"/>
      <c r="Z165" s="320"/>
      <c r="AA165" s="320"/>
      <c r="AB165" s="320">
        <f t="shared" si="27"/>
        <v>0</v>
      </c>
      <c r="AC165" s="320"/>
      <c r="AD165" s="323"/>
      <c r="AE165" s="320"/>
      <c r="AF165" s="322"/>
      <c r="AG165" s="313"/>
      <c r="AH165" s="313"/>
    </row>
    <row r="166" spans="1:34">
      <c r="A166" s="316" t="str">
        <f t="shared" si="22"/>
        <v>Реклама"6 из 40"</v>
      </c>
      <c r="B166" s="317" t="str">
        <f t="shared" si="23"/>
        <v>Реклама"6 из 40"Прочая реклама</v>
      </c>
      <c r="C166" s="318">
        <v>2011</v>
      </c>
      <c r="D166" s="318" t="s">
        <v>956</v>
      </c>
      <c r="E166" s="319" t="s">
        <v>7</v>
      </c>
      <c r="F166" s="319" t="s">
        <v>1189</v>
      </c>
      <c r="G166" s="308" t="s">
        <v>9</v>
      </c>
      <c r="H166" s="308" t="str">
        <f>VLOOKUP($B166,Справочник!$A:$I,7,0)</f>
        <v xml:space="preserve">Advertising </v>
      </c>
      <c r="I166" s="334" t="s">
        <v>86</v>
      </c>
      <c r="J166" s="319" t="str">
        <f>VLOOKUP($B166,Справочник!$A:$I,8,0)</f>
        <v>"6 out of 40"</v>
      </c>
      <c r="K166" s="334" t="s">
        <v>372</v>
      </c>
      <c r="L166" s="319" t="str">
        <f>VLOOKUP($B166,Справочник!$A:$I,9,0)</f>
        <v>Other costs</v>
      </c>
      <c r="M166" s="334"/>
      <c r="N166" s="320" t="e">
        <f t="shared" si="21"/>
        <v>#DIV/0!</v>
      </c>
      <c r="O166" s="320"/>
      <c r="P166" s="320">
        <f t="shared" si="24"/>
        <v>0</v>
      </c>
      <c r="Q166" s="320"/>
      <c r="R166" s="320"/>
      <c r="S166" s="320"/>
      <c r="T166" s="320">
        <f t="shared" si="25"/>
        <v>0</v>
      </c>
      <c r="U166" s="320"/>
      <c r="V166" s="320"/>
      <c r="W166" s="320"/>
      <c r="X166" s="320">
        <f t="shared" si="26"/>
        <v>0</v>
      </c>
      <c r="Y166" s="320"/>
      <c r="Z166" s="320"/>
      <c r="AA166" s="320"/>
      <c r="AB166" s="320">
        <f t="shared" si="27"/>
        <v>0</v>
      </c>
      <c r="AC166" s="320"/>
      <c r="AD166" s="323"/>
      <c r="AE166" s="320"/>
      <c r="AF166" s="322"/>
      <c r="AG166" s="313"/>
      <c r="AH166" s="313"/>
    </row>
    <row r="167" spans="1:34">
      <c r="A167" s="316" t="str">
        <f t="shared" si="22"/>
        <v>Реклама"6 из 40"</v>
      </c>
      <c r="B167" s="317" t="str">
        <f t="shared" si="23"/>
        <v>Реклама"6 из 40"Прочая реклама</v>
      </c>
      <c r="C167" s="318">
        <v>2011</v>
      </c>
      <c r="D167" s="318" t="s">
        <v>956</v>
      </c>
      <c r="E167" s="319" t="s">
        <v>7</v>
      </c>
      <c r="F167" s="319" t="s">
        <v>1189</v>
      </c>
      <c r="G167" s="308" t="s">
        <v>9</v>
      </c>
      <c r="H167" s="308" t="str">
        <f>VLOOKUP($B167,Справочник!$A:$I,7,0)</f>
        <v xml:space="preserve">Advertising </v>
      </c>
      <c r="I167" s="334" t="s">
        <v>86</v>
      </c>
      <c r="J167" s="319" t="str">
        <f>VLOOKUP($B167,Справочник!$A:$I,8,0)</f>
        <v>"6 out of 40"</v>
      </c>
      <c r="K167" s="334" t="s">
        <v>372</v>
      </c>
      <c r="L167" s="319" t="str">
        <f>VLOOKUP($B167,Справочник!$A:$I,9,0)</f>
        <v>Other costs</v>
      </c>
      <c r="M167" s="334"/>
      <c r="N167" s="320" t="e">
        <f t="shared" ref="N167:N230" si="28">P167/O167</f>
        <v>#DIV/0!</v>
      </c>
      <c r="O167" s="320"/>
      <c r="P167" s="320">
        <f t="shared" si="24"/>
        <v>0</v>
      </c>
      <c r="Q167" s="320"/>
      <c r="R167" s="320"/>
      <c r="S167" s="320"/>
      <c r="T167" s="320">
        <f t="shared" si="25"/>
        <v>0</v>
      </c>
      <c r="U167" s="320"/>
      <c r="V167" s="320"/>
      <c r="W167" s="320"/>
      <c r="X167" s="320">
        <f t="shared" si="26"/>
        <v>0</v>
      </c>
      <c r="Y167" s="320"/>
      <c r="Z167" s="320"/>
      <c r="AA167" s="320"/>
      <c r="AB167" s="320">
        <f t="shared" si="27"/>
        <v>0</v>
      </c>
      <c r="AC167" s="320"/>
      <c r="AD167" s="323"/>
      <c r="AE167" s="320"/>
      <c r="AF167" s="322"/>
      <c r="AG167" s="313"/>
      <c r="AH167" s="313"/>
    </row>
    <row r="168" spans="1:34">
      <c r="A168" s="316" t="str">
        <f t="shared" si="22"/>
        <v>Реклама"6 из 40"</v>
      </c>
      <c r="B168" s="317" t="str">
        <f t="shared" si="23"/>
        <v>Реклама"6 из 40"Прочая реклама</v>
      </c>
      <c r="C168" s="318">
        <v>2011</v>
      </c>
      <c r="D168" s="318" t="s">
        <v>956</v>
      </c>
      <c r="E168" s="319" t="s">
        <v>7</v>
      </c>
      <c r="F168" s="319" t="s">
        <v>1189</v>
      </c>
      <c r="G168" s="308" t="s">
        <v>9</v>
      </c>
      <c r="H168" s="308" t="str">
        <f>VLOOKUP($B168,Справочник!$A:$I,7,0)</f>
        <v xml:space="preserve">Advertising </v>
      </c>
      <c r="I168" s="334" t="s">
        <v>86</v>
      </c>
      <c r="J168" s="319" t="str">
        <f>VLOOKUP($B168,Справочник!$A:$I,8,0)</f>
        <v>"6 out of 40"</v>
      </c>
      <c r="K168" s="334" t="s">
        <v>372</v>
      </c>
      <c r="L168" s="319" t="str">
        <f>VLOOKUP($B168,Справочник!$A:$I,9,0)</f>
        <v>Other costs</v>
      </c>
      <c r="M168" s="334"/>
      <c r="N168" s="320" t="e">
        <f t="shared" si="28"/>
        <v>#DIV/0!</v>
      </c>
      <c r="O168" s="320"/>
      <c r="P168" s="320">
        <f t="shared" si="24"/>
        <v>0</v>
      </c>
      <c r="Q168" s="320"/>
      <c r="R168" s="320"/>
      <c r="S168" s="320"/>
      <c r="T168" s="320">
        <f t="shared" si="25"/>
        <v>0</v>
      </c>
      <c r="U168" s="320"/>
      <c r="V168" s="320"/>
      <c r="W168" s="320"/>
      <c r="X168" s="320">
        <f t="shared" si="26"/>
        <v>0</v>
      </c>
      <c r="Y168" s="320"/>
      <c r="Z168" s="320"/>
      <c r="AA168" s="320"/>
      <c r="AB168" s="320">
        <f t="shared" si="27"/>
        <v>0</v>
      </c>
      <c r="AC168" s="320"/>
      <c r="AD168" s="323"/>
      <c r="AE168" s="320"/>
      <c r="AF168" s="322"/>
      <c r="AG168" s="313"/>
      <c r="AH168" s="313"/>
    </row>
    <row r="169" spans="1:34">
      <c r="A169" s="316" t="str">
        <f t="shared" si="22"/>
        <v>Реклама"6 из 40"</v>
      </c>
      <c r="B169" s="317" t="str">
        <f t="shared" si="23"/>
        <v>Реклама"6 из 40"Прочая реклама</v>
      </c>
      <c r="C169" s="318">
        <v>2011</v>
      </c>
      <c r="D169" s="318" t="s">
        <v>956</v>
      </c>
      <c r="E169" s="319" t="s">
        <v>7</v>
      </c>
      <c r="F169" s="319" t="s">
        <v>1189</v>
      </c>
      <c r="G169" s="308" t="s">
        <v>9</v>
      </c>
      <c r="H169" s="308" t="str">
        <f>VLOOKUP($B169,Справочник!$A:$I,7,0)</f>
        <v xml:space="preserve">Advertising </v>
      </c>
      <c r="I169" s="334" t="s">
        <v>86</v>
      </c>
      <c r="J169" s="319" t="str">
        <f>VLOOKUP($B169,Справочник!$A:$I,8,0)</f>
        <v>"6 out of 40"</v>
      </c>
      <c r="K169" s="334" t="s">
        <v>372</v>
      </c>
      <c r="L169" s="319" t="str">
        <f>VLOOKUP($B169,Справочник!$A:$I,9,0)</f>
        <v>Other costs</v>
      </c>
      <c r="M169" s="334"/>
      <c r="N169" s="320" t="e">
        <f t="shared" si="28"/>
        <v>#DIV/0!</v>
      </c>
      <c r="O169" s="320"/>
      <c r="P169" s="320">
        <f t="shared" si="24"/>
        <v>0</v>
      </c>
      <c r="Q169" s="320"/>
      <c r="R169" s="320"/>
      <c r="S169" s="320"/>
      <c r="T169" s="320">
        <f t="shared" si="25"/>
        <v>0</v>
      </c>
      <c r="U169" s="320"/>
      <c r="V169" s="320"/>
      <c r="W169" s="320"/>
      <c r="X169" s="320">
        <f t="shared" si="26"/>
        <v>0</v>
      </c>
      <c r="Y169" s="320"/>
      <c r="Z169" s="320"/>
      <c r="AA169" s="320"/>
      <c r="AB169" s="320">
        <f t="shared" si="27"/>
        <v>0</v>
      </c>
      <c r="AC169" s="320"/>
      <c r="AD169" s="323"/>
      <c r="AE169" s="320"/>
      <c r="AF169" s="322"/>
      <c r="AG169" s="313"/>
      <c r="AH169" s="313"/>
    </row>
    <row r="170" spans="1:34">
      <c r="A170" s="316" t="str">
        <f t="shared" si="22"/>
        <v>Реклама"6 из 40"</v>
      </c>
      <c r="B170" s="317" t="str">
        <f t="shared" si="23"/>
        <v>Реклама"6 из 40"Прочая реклама</v>
      </c>
      <c r="C170" s="318">
        <v>2011</v>
      </c>
      <c r="D170" s="318" t="s">
        <v>956</v>
      </c>
      <c r="E170" s="319" t="s">
        <v>7</v>
      </c>
      <c r="F170" s="319" t="s">
        <v>1189</v>
      </c>
      <c r="G170" s="308" t="s">
        <v>9</v>
      </c>
      <c r="H170" s="308" t="str">
        <f>VLOOKUP($B170,Справочник!$A:$I,7,0)</f>
        <v xml:space="preserve">Advertising </v>
      </c>
      <c r="I170" s="334" t="s">
        <v>86</v>
      </c>
      <c r="J170" s="319" t="str">
        <f>VLOOKUP($B170,Справочник!$A:$I,8,0)</f>
        <v>"6 out of 40"</v>
      </c>
      <c r="K170" s="334" t="s">
        <v>372</v>
      </c>
      <c r="L170" s="319" t="str">
        <f>VLOOKUP($B170,Справочник!$A:$I,9,0)</f>
        <v>Other costs</v>
      </c>
      <c r="M170" s="334"/>
      <c r="N170" s="320" t="e">
        <f t="shared" si="28"/>
        <v>#DIV/0!</v>
      </c>
      <c r="O170" s="320"/>
      <c r="P170" s="320">
        <f t="shared" si="24"/>
        <v>0</v>
      </c>
      <c r="Q170" s="320"/>
      <c r="R170" s="320"/>
      <c r="S170" s="320"/>
      <c r="T170" s="320">
        <f t="shared" si="25"/>
        <v>0</v>
      </c>
      <c r="U170" s="320"/>
      <c r="V170" s="320"/>
      <c r="W170" s="320"/>
      <c r="X170" s="320">
        <f t="shared" si="26"/>
        <v>0</v>
      </c>
      <c r="Y170" s="320"/>
      <c r="Z170" s="320"/>
      <c r="AA170" s="320"/>
      <c r="AB170" s="320">
        <f t="shared" si="27"/>
        <v>0</v>
      </c>
      <c r="AC170" s="320"/>
      <c r="AD170" s="323"/>
      <c r="AE170" s="320"/>
      <c r="AF170" s="322"/>
      <c r="AG170" s="313"/>
      <c r="AH170" s="313"/>
    </row>
    <row r="171" spans="1:34">
      <c r="A171" s="316" t="str">
        <f t="shared" si="22"/>
        <v>Реклама"6 из 40"</v>
      </c>
      <c r="B171" s="317" t="str">
        <f t="shared" si="23"/>
        <v>Реклама"6 из 40"Прочая реклама</v>
      </c>
      <c r="C171" s="318">
        <v>2011</v>
      </c>
      <c r="D171" s="318" t="s">
        <v>956</v>
      </c>
      <c r="E171" s="319" t="s">
        <v>7</v>
      </c>
      <c r="F171" s="319" t="s">
        <v>1189</v>
      </c>
      <c r="G171" s="308" t="s">
        <v>9</v>
      </c>
      <c r="H171" s="308" t="str">
        <f>VLOOKUP($B171,Справочник!$A:$I,7,0)</f>
        <v xml:space="preserve">Advertising </v>
      </c>
      <c r="I171" s="334" t="s">
        <v>86</v>
      </c>
      <c r="J171" s="319" t="str">
        <f>VLOOKUP($B171,Справочник!$A:$I,8,0)</f>
        <v>"6 out of 40"</v>
      </c>
      <c r="K171" s="334" t="s">
        <v>372</v>
      </c>
      <c r="L171" s="319" t="str">
        <f>VLOOKUP($B171,Справочник!$A:$I,9,0)</f>
        <v>Other costs</v>
      </c>
      <c r="M171" s="334"/>
      <c r="N171" s="320" t="e">
        <f t="shared" si="28"/>
        <v>#DIV/0!</v>
      </c>
      <c r="O171" s="320"/>
      <c r="P171" s="320">
        <f t="shared" si="24"/>
        <v>0</v>
      </c>
      <c r="Q171" s="320"/>
      <c r="R171" s="320"/>
      <c r="S171" s="320"/>
      <c r="T171" s="320">
        <f t="shared" si="25"/>
        <v>0</v>
      </c>
      <c r="U171" s="320"/>
      <c r="V171" s="320"/>
      <c r="W171" s="320"/>
      <c r="X171" s="320">
        <f t="shared" si="26"/>
        <v>0</v>
      </c>
      <c r="Y171" s="320"/>
      <c r="Z171" s="320"/>
      <c r="AA171" s="320"/>
      <c r="AB171" s="320">
        <f t="shared" si="27"/>
        <v>0</v>
      </c>
      <c r="AC171" s="320"/>
      <c r="AD171" s="323"/>
      <c r="AE171" s="320"/>
      <c r="AF171" s="322"/>
      <c r="AG171" s="313"/>
      <c r="AH171" s="313"/>
    </row>
    <row r="172" spans="1:34">
      <c r="A172" s="316" t="str">
        <f t="shared" si="22"/>
        <v>Реклама"6 из 40"</v>
      </c>
      <c r="B172" s="317" t="str">
        <f t="shared" si="23"/>
        <v>Реклама"6 из 40"Прочая реклама</v>
      </c>
      <c r="C172" s="318">
        <v>2011</v>
      </c>
      <c r="D172" s="318" t="s">
        <v>956</v>
      </c>
      <c r="E172" s="319" t="s">
        <v>7</v>
      </c>
      <c r="F172" s="319" t="s">
        <v>1189</v>
      </c>
      <c r="G172" s="308" t="s">
        <v>9</v>
      </c>
      <c r="H172" s="308" t="str">
        <f>VLOOKUP($B172,Справочник!$A:$I,7,0)</f>
        <v xml:space="preserve">Advertising </v>
      </c>
      <c r="I172" s="334" t="s">
        <v>86</v>
      </c>
      <c r="J172" s="319" t="str">
        <f>VLOOKUP($B172,Справочник!$A:$I,8,0)</f>
        <v>"6 out of 40"</v>
      </c>
      <c r="K172" s="334" t="s">
        <v>372</v>
      </c>
      <c r="L172" s="319" t="str">
        <f>VLOOKUP($B172,Справочник!$A:$I,9,0)</f>
        <v>Other costs</v>
      </c>
      <c r="M172" s="334"/>
      <c r="N172" s="320" t="e">
        <f t="shared" si="28"/>
        <v>#DIV/0!</v>
      </c>
      <c r="O172" s="320"/>
      <c r="P172" s="320">
        <f t="shared" si="24"/>
        <v>0</v>
      </c>
      <c r="Q172" s="320"/>
      <c r="R172" s="320"/>
      <c r="S172" s="320"/>
      <c r="T172" s="320">
        <f t="shared" si="25"/>
        <v>0</v>
      </c>
      <c r="U172" s="320"/>
      <c r="V172" s="320"/>
      <c r="W172" s="320"/>
      <c r="X172" s="320">
        <f t="shared" si="26"/>
        <v>0</v>
      </c>
      <c r="Y172" s="320"/>
      <c r="Z172" s="320"/>
      <c r="AA172" s="320"/>
      <c r="AB172" s="320">
        <f t="shared" si="27"/>
        <v>0</v>
      </c>
      <c r="AC172" s="320"/>
      <c r="AD172" s="323"/>
      <c r="AE172" s="325"/>
      <c r="AF172" s="322"/>
      <c r="AG172" s="313"/>
      <c r="AH172" s="313"/>
    </row>
    <row r="173" spans="1:34">
      <c r="A173" s="316" t="str">
        <f t="shared" si="22"/>
        <v>Реклама"6 из 40"</v>
      </c>
      <c r="B173" s="317" t="str">
        <f t="shared" si="23"/>
        <v>Реклама"6 из 40"Прочая реклама</v>
      </c>
      <c r="C173" s="318">
        <v>2011</v>
      </c>
      <c r="D173" s="318" t="s">
        <v>956</v>
      </c>
      <c r="E173" s="319" t="s">
        <v>7</v>
      </c>
      <c r="F173" s="319" t="s">
        <v>1189</v>
      </c>
      <c r="G173" s="308" t="s">
        <v>9</v>
      </c>
      <c r="H173" s="308" t="str">
        <f>VLOOKUP($B173,Справочник!$A:$I,7,0)</f>
        <v xml:space="preserve">Advertising </v>
      </c>
      <c r="I173" s="334" t="s">
        <v>86</v>
      </c>
      <c r="J173" s="319" t="str">
        <f>VLOOKUP($B173,Справочник!$A:$I,8,0)</f>
        <v>"6 out of 40"</v>
      </c>
      <c r="K173" s="334" t="s">
        <v>372</v>
      </c>
      <c r="L173" s="319" t="str">
        <f>VLOOKUP($B173,Справочник!$A:$I,9,0)</f>
        <v>Other costs</v>
      </c>
      <c r="M173" s="333"/>
      <c r="N173" s="320" t="e">
        <f t="shared" si="28"/>
        <v>#DIV/0!</v>
      </c>
      <c r="O173" s="320"/>
      <c r="P173" s="320">
        <f t="shared" si="24"/>
        <v>0</v>
      </c>
      <c r="Q173" s="320"/>
      <c r="R173" s="320"/>
      <c r="S173" s="320"/>
      <c r="T173" s="320">
        <f t="shared" si="25"/>
        <v>0</v>
      </c>
      <c r="U173" s="320"/>
      <c r="V173" s="320"/>
      <c r="W173" s="320"/>
      <c r="X173" s="320">
        <f t="shared" si="26"/>
        <v>0</v>
      </c>
      <c r="Y173" s="320"/>
      <c r="Z173" s="320"/>
      <c r="AA173" s="320"/>
      <c r="AB173" s="320">
        <f t="shared" si="27"/>
        <v>0</v>
      </c>
      <c r="AC173" s="320"/>
      <c r="AD173" s="323"/>
      <c r="AE173" s="320"/>
      <c r="AF173" s="322"/>
      <c r="AG173" s="313"/>
      <c r="AH173" s="313"/>
    </row>
    <row r="174" spans="1:34">
      <c r="A174" s="316" t="str">
        <f t="shared" si="22"/>
        <v>Реклама"6 из 40"</v>
      </c>
      <c r="B174" s="317" t="str">
        <f t="shared" si="23"/>
        <v>Реклама"6 из 40"Прочая реклама</v>
      </c>
      <c r="C174" s="318">
        <v>2011</v>
      </c>
      <c r="D174" s="318" t="s">
        <v>956</v>
      </c>
      <c r="E174" s="319" t="s">
        <v>7</v>
      </c>
      <c r="F174" s="319" t="s">
        <v>1189</v>
      </c>
      <c r="G174" s="308" t="s">
        <v>9</v>
      </c>
      <c r="H174" s="308" t="str">
        <f>VLOOKUP($B174,Справочник!$A:$I,7,0)</f>
        <v xml:space="preserve">Advertising </v>
      </c>
      <c r="I174" s="334" t="s">
        <v>86</v>
      </c>
      <c r="J174" s="319" t="str">
        <f>VLOOKUP($B174,Справочник!$A:$I,8,0)</f>
        <v>"6 out of 40"</v>
      </c>
      <c r="K174" s="334" t="s">
        <v>372</v>
      </c>
      <c r="L174" s="319" t="str">
        <f>VLOOKUP($B174,Справочник!$A:$I,9,0)</f>
        <v>Other costs</v>
      </c>
      <c r="M174" s="334"/>
      <c r="N174" s="320" t="e">
        <f t="shared" si="28"/>
        <v>#DIV/0!</v>
      </c>
      <c r="O174" s="320"/>
      <c r="P174" s="320">
        <f t="shared" si="24"/>
        <v>0</v>
      </c>
      <c r="Q174" s="320"/>
      <c r="R174" s="320"/>
      <c r="S174" s="320"/>
      <c r="T174" s="320">
        <f t="shared" si="25"/>
        <v>0</v>
      </c>
      <c r="U174" s="320"/>
      <c r="V174" s="320"/>
      <c r="W174" s="320"/>
      <c r="X174" s="320">
        <f t="shared" si="26"/>
        <v>0</v>
      </c>
      <c r="Y174" s="320"/>
      <c r="Z174" s="320"/>
      <c r="AA174" s="320"/>
      <c r="AB174" s="320">
        <f t="shared" si="27"/>
        <v>0</v>
      </c>
      <c r="AC174" s="320"/>
      <c r="AD174" s="323"/>
      <c r="AE174" s="320"/>
      <c r="AF174" s="322"/>
      <c r="AG174" s="313"/>
      <c r="AH174" s="313"/>
    </row>
    <row r="175" spans="1:34">
      <c r="A175" s="316" t="str">
        <f t="shared" si="22"/>
        <v>Реклама"Джокер"</v>
      </c>
      <c r="B175" s="317" t="str">
        <f t="shared" si="23"/>
        <v>Реклама"Джокер"Прочая реклама</v>
      </c>
      <c r="C175" s="318">
        <v>2011</v>
      </c>
      <c r="D175" s="318" t="s">
        <v>956</v>
      </c>
      <c r="E175" s="319" t="s">
        <v>7</v>
      </c>
      <c r="F175" s="319" t="s">
        <v>1189</v>
      </c>
      <c r="G175" s="308" t="s">
        <v>9</v>
      </c>
      <c r="H175" s="308" t="str">
        <f>VLOOKUP($B175,Справочник!$A:$I,7,0)</f>
        <v xml:space="preserve">Advertising </v>
      </c>
      <c r="I175" s="319" t="s">
        <v>601</v>
      </c>
      <c r="J175" s="319" t="str">
        <f>VLOOKUP($B175,Справочник!$A:$I,8,0)</f>
        <v>"Joker"</v>
      </c>
      <c r="K175" s="334" t="s">
        <v>372</v>
      </c>
      <c r="L175" s="319" t="str">
        <f>VLOOKUP($B175,Справочник!$A:$I,9,0)</f>
        <v>Other costs</v>
      </c>
      <c r="M175" s="334"/>
      <c r="N175" s="320" t="e">
        <f t="shared" si="28"/>
        <v>#DIV/0!</v>
      </c>
      <c r="O175" s="320"/>
      <c r="P175" s="320">
        <f t="shared" si="24"/>
        <v>0</v>
      </c>
      <c r="Q175" s="320"/>
      <c r="R175" s="320"/>
      <c r="S175" s="320"/>
      <c r="T175" s="320">
        <f t="shared" si="25"/>
        <v>0</v>
      </c>
      <c r="U175" s="320"/>
      <c r="V175" s="320"/>
      <c r="W175" s="320"/>
      <c r="X175" s="320">
        <f t="shared" si="26"/>
        <v>0</v>
      </c>
      <c r="Y175" s="320"/>
      <c r="Z175" s="320"/>
      <c r="AA175" s="320"/>
      <c r="AB175" s="320">
        <f t="shared" si="27"/>
        <v>0</v>
      </c>
      <c r="AC175" s="320"/>
      <c r="AD175" s="323"/>
      <c r="AE175" s="320"/>
      <c r="AF175" s="322"/>
      <c r="AG175" s="314"/>
      <c r="AH175" s="313"/>
    </row>
    <row r="176" spans="1:34">
      <c r="A176" s="316" t="str">
        <f t="shared" si="22"/>
        <v>Реклама"SCRATCH 2011"</v>
      </c>
      <c r="B176" s="317" t="str">
        <f t="shared" si="23"/>
        <v>Реклама"SCRATCH 2011"Прочая реклама</v>
      </c>
      <c r="C176" s="318">
        <v>2011</v>
      </c>
      <c r="D176" s="318" t="s">
        <v>956</v>
      </c>
      <c r="E176" s="319" t="s">
        <v>7</v>
      </c>
      <c r="F176" s="319" t="s">
        <v>1189</v>
      </c>
      <c r="G176" s="308" t="s">
        <v>9</v>
      </c>
      <c r="H176" s="308" t="str">
        <f>VLOOKUP($B176,Справочник!$A:$I,7,0)</f>
        <v xml:space="preserve">Advertising </v>
      </c>
      <c r="I176" s="319" t="s">
        <v>882</v>
      </c>
      <c r="J176" s="319" t="str">
        <f>VLOOKUP($B176,Справочник!$A:$I,8,0)</f>
        <v>"SCRATCH 2011"</v>
      </c>
      <c r="K176" s="334" t="s">
        <v>372</v>
      </c>
      <c r="L176" s="319" t="str">
        <f>VLOOKUP($B176,Справочник!$A:$I,9,0)</f>
        <v>Other costs</v>
      </c>
      <c r="M176" s="334"/>
      <c r="N176" s="320" t="e">
        <f t="shared" si="28"/>
        <v>#DIV/0!</v>
      </c>
      <c r="O176" s="320"/>
      <c r="P176" s="320">
        <f t="shared" si="24"/>
        <v>0</v>
      </c>
      <c r="Q176" s="320"/>
      <c r="R176" s="320"/>
      <c r="S176" s="320"/>
      <c r="T176" s="320">
        <f t="shared" si="25"/>
        <v>0</v>
      </c>
      <c r="U176" s="320"/>
      <c r="V176" s="320"/>
      <c r="W176" s="320"/>
      <c r="X176" s="320">
        <f t="shared" si="26"/>
        <v>0</v>
      </c>
      <c r="Y176" s="320"/>
      <c r="Z176" s="320"/>
      <c r="AA176" s="320"/>
      <c r="AB176" s="320">
        <f t="shared" si="27"/>
        <v>0</v>
      </c>
      <c r="AC176" s="320"/>
      <c r="AD176" s="323"/>
      <c r="AE176" s="320"/>
      <c r="AF176" s="322"/>
      <c r="AH176" s="315"/>
    </row>
    <row r="177" spans="1:34">
      <c r="A177" s="316" t="str">
        <f t="shared" si="22"/>
        <v>Реклама"6 из 40"</v>
      </c>
      <c r="B177" s="317" t="str">
        <f t="shared" si="23"/>
        <v>Реклама"6 из 40"Прочая реклама</v>
      </c>
      <c r="C177" s="318">
        <v>2011</v>
      </c>
      <c r="D177" s="318" t="s">
        <v>956</v>
      </c>
      <c r="E177" s="319" t="s">
        <v>7</v>
      </c>
      <c r="F177" s="319" t="s">
        <v>1189</v>
      </c>
      <c r="G177" s="308" t="s">
        <v>9</v>
      </c>
      <c r="H177" s="308" t="str">
        <f>VLOOKUP($B177,Справочник!$A:$I,7,0)</f>
        <v xml:space="preserve">Advertising </v>
      </c>
      <c r="I177" s="334" t="s">
        <v>86</v>
      </c>
      <c r="J177" s="319" t="str">
        <f>VLOOKUP($B177,Справочник!$A:$I,8,0)</f>
        <v>"6 out of 40"</v>
      </c>
      <c r="K177" s="334" t="s">
        <v>372</v>
      </c>
      <c r="L177" s="319" t="str">
        <f>VLOOKUP($B177,Справочник!$A:$I,9,0)</f>
        <v>Other costs</v>
      </c>
      <c r="M177" s="334"/>
      <c r="N177" s="320" t="e">
        <f t="shared" si="28"/>
        <v>#DIV/0!</v>
      </c>
      <c r="O177" s="320"/>
      <c r="P177" s="320">
        <f t="shared" si="24"/>
        <v>0</v>
      </c>
      <c r="Q177" s="320"/>
      <c r="R177" s="320"/>
      <c r="S177" s="320"/>
      <c r="T177" s="320">
        <f t="shared" si="25"/>
        <v>0</v>
      </c>
      <c r="U177" s="320"/>
      <c r="V177" s="320"/>
      <c r="W177" s="320"/>
      <c r="X177" s="320">
        <f t="shared" si="26"/>
        <v>0</v>
      </c>
      <c r="Y177" s="320"/>
      <c r="Z177" s="320"/>
      <c r="AA177" s="320"/>
      <c r="AB177" s="320">
        <f t="shared" si="27"/>
        <v>0</v>
      </c>
      <c r="AC177" s="320"/>
      <c r="AD177" s="323"/>
      <c r="AE177" s="320"/>
      <c r="AF177" s="322"/>
      <c r="AH177" s="315"/>
    </row>
    <row r="178" spans="1:34" ht="45" hidden="1">
      <c r="A178" s="316" t="str">
        <f t="shared" si="22"/>
        <v>Дотации в Призовой фонд лотереи"Джокер"</v>
      </c>
      <c r="B178" s="317" t="str">
        <f t="shared" si="23"/>
        <v>Дотации в Призовой фонд лотереи"Джокер"Единовременные дотации в Призовой фонд лотереи ("Джокер")</v>
      </c>
      <c r="C178" s="318">
        <v>2011</v>
      </c>
      <c r="D178" s="318" t="s">
        <v>956</v>
      </c>
      <c r="E178" s="319" t="s">
        <v>7</v>
      </c>
      <c r="F178" s="319" t="s">
        <v>1188</v>
      </c>
      <c r="G178" s="335" t="s">
        <v>373</v>
      </c>
      <c r="H178" s="308" t="str">
        <f>VLOOKUP($B178,Справочник!$A:$I,7,0)</f>
        <v>Dotations to the Lottery prize fund</v>
      </c>
      <c r="I178" s="334" t="s">
        <v>601</v>
      </c>
      <c r="J178" s="319" t="str">
        <f>VLOOKUP($B178,Справочник!$A:$I,8,0)</f>
        <v>"Joker"</v>
      </c>
      <c r="K178" s="334" t="s">
        <v>897</v>
      </c>
      <c r="L178" s="319" t="str">
        <f>VLOOKUP($B178,Справочник!$A:$I,9,0)</f>
        <v>One-time dotations to the Lottery prize fund ("Joker")</v>
      </c>
      <c r="M178" s="324"/>
      <c r="N178" s="320" t="e">
        <f t="shared" si="28"/>
        <v>#DIV/0!</v>
      </c>
      <c r="O178" s="320"/>
      <c r="P178" s="320">
        <f t="shared" si="24"/>
        <v>0</v>
      </c>
      <c r="Q178" s="320"/>
      <c r="R178" s="320"/>
      <c r="S178" s="320"/>
      <c r="T178" s="320">
        <f t="shared" si="25"/>
        <v>0</v>
      </c>
      <c r="U178" s="320"/>
      <c r="V178" s="320"/>
      <c r="W178" s="320"/>
      <c r="X178" s="320">
        <f t="shared" si="26"/>
        <v>0</v>
      </c>
      <c r="Y178" s="320"/>
      <c r="Z178" s="320"/>
      <c r="AA178" s="320"/>
      <c r="AB178" s="320">
        <f t="shared" si="27"/>
        <v>0</v>
      </c>
      <c r="AC178" s="320"/>
      <c r="AD178" s="323"/>
      <c r="AE178" s="320"/>
      <c r="AF178" s="322"/>
      <c r="AH178" s="315"/>
    </row>
    <row r="179" spans="1:34" ht="45" hidden="1">
      <c r="A179" s="316" t="str">
        <f t="shared" si="22"/>
        <v>Дотации в Призовой фонд лотереи"6 из 40"</v>
      </c>
      <c r="B179" s="317" t="str">
        <f t="shared" si="23"/>
        <v>Дотации в Призовой фонд лотереи"6 из 40"Единовременные дотации в Призовой фонд лотереи ("6 из 40")</v>
      </c>
      <c r="C179" s="318">
        <v>2011</v>
      </c>
      <c r="D179" s="318" t="s">
        <v>956</v>
      </c>
      <c r="E179" s="319" t="s">
        <v>7</v>
      </c>
      <c r="F179" s="319" t="s">
        <v>1188</v>
      </c>
      <c r="G179" s="335" t="s">
        <v>373</v>
      </c>
      <c r="H179" s="308" t="str">
        <f>VLOOKUP($B179,Справочник!$A:$I,7,0)</f>
        <v>Dotations to the Lottery prize fund</v>
      </c>
      <c r="I179" s="334" t="s">
        <v>86</v>
      </c>
      <c r="J179" s="319" t="str">
        <f>VLOOKUP($B179,Справочник!$A:$I,8,0)</f>
        <v>"6 out of 40"</v>
      </c>
      <c r="K179" s="334" t="s">
        <v>896</v>
      </c>
      <c r="L179" s="319" t="str">
        <f>VLOOKUP($B179,Справочник!$A:$I,9,0)</f>
        <v>One-time dotations to the Lottery prize fund ("6 out of 40")</v>
      </c>
      <c r="M179" s="324"/>
      <c r="N179" s="320" t="e">
        <f t="shared" si="28"/>
        <v>#DIV/0!</v>
      </c>
      <c r="O179" s="320"/>
      <c r="P179" s="320">
        <f t="shared" si="24"/>
        <v>0</v>
      </c>
      <c r="Q179" s="320"/>
      <c r="R179" s="320"/>
      <c r="S179" s="320"/>
      <c r="T179" s="320">
        <f t="shared" si="25"/>
        <v>0</v>
      </c>
      <c r="U179" s="320"/>
      <c r="V179" s="320"/>
      <c r="W179" s="320"/>
      <c r="X179" s="320">
        <f t="shared" si="26"/>
        <v>0</v>
      </c>
      <c r="Y179" s="320"/>
      <c r="Z179" s="320"/>
      <c r="AA179" s="320"/>
      <c r="AB179" s="320">
        <f t="shared" si="27"/>
        <v>0</v>
      </c>
      <c r="AC179" s="320"/>
      <c r="AD179" s="323"/>
      <c r="AE179" s="320"/>
      <c r="AF179" s="322"/>
      <c r="AH179" s="315"/>
    </row>
    <row r="180" spans="1:34" ht="45" hidden="1">
      <c r="A180" s="316" t="str">
        <f t="shared" si="22"/>
        <v>Дотации в Призовой фонд лотереи"6 из 40"</v>
      </c>
      <c r="B180" s="317" t="str">
        <f t="shared" si="23"/>
        <v>Дотации в Призовой фонд лотереи"6 из 40"Дотации в Призовой фонд лотереи по бесплатным ставкам</v>
      </c>
      <c r="C180" s="318">
        <v>2011</v>
      </c>
      <c r="D180" s="318" t="s">
        <v>956</v>
      </c>
      <c r="E180" s="319" t="s">
        <v>7</v>
      </c>
      <c r="F180" s="319" t="s">
        <v>1188</v>
      </c>
      <c r="G180" s="335" t="s">
        <v>373</v>
      </c>
      <c r="H180" s="308" t="str">
        <f>VLOOKUP($B180,Справочник!$A:$I,7,0)</f>
        <v>Dotations to the Lottery prize fund</v>
      </c>
      <c r="I180" s="334" t="s">
        <v>86</v>
      </c>
      <c r="J180" s="319" t="str">
        <f>VLOOKUP($B180,Справочник!$A:$I,8,0)</f>
        <v>"6 out of 40"</v>
      </c>
      <c r="K180" s="334" t="s">
        <v>374</v>
      </c>
      <c r="L180" s="319" t="str">
        <f>VLOOKUP($B180,Справочник!$A:$I,9,0)</f>
        <v>Dotations to the Lottery prize fund on free tips</v>
      </c>
      <c r="M180" s="324"/>
      <c r="N180" s="320" t="e">
        <f t="shared" si="28"/>
        <v>#DIV/0!</v>
      </c>
      <c r="O180" s="320"/>
      <c r="P180" s="320">
        <f t="shared" si="24"/>
        <v>0</v>
      </c>
      <c r="Q180" s="320"/>
      <c r="R180" s="320"/>
      <c r="S180" s="320"/>
      <c r="T180" s="320">
        <f t="shared" si="25"/>
        <v>0</v>
      </c>
      <c r="U180" s="320"/>
      <c r="V180" s="320"/>
      <c r="W180" s="320"/>
      <c r="X180" s="320">
        <f t="shared" si="26"/>
        <v>0</v>
      </c>
      <c r="Y180" s="320"/>
      <c r="Z180" s="320"/>
      <c r="AA180" s="320"/>
      <c r="AB180" s="320">
        <f t="shared" si="27"/>
        <v>0</v>
      </c>
      <c r="AC180" s="320"/>
      <c r="AD180" s="320"/>
      <c r="AE180" s="320"/>
      <c r="AF180" s="322"/>
      <c r="AH180" s="315"/>
    </row>
    <row r="181" spans="1:34" ht="45" hidden="1">
      <c r="A181" s="316" t="str">
        <f>G181&amp;I181</f>
        <v>Дотации в Призовой фонд лотереи"Джокер"</v>
      </c>
      <c r="B181" s="317" t="str">
        <f>G181&amp;I181&amp;K181</f>
        <v>Дотации в Призовой фонд лотереи"Джокер"Дотации в Призовой фонд лотереи по округлениям ("Джокер")</v>
      </c>
      <c r="C181" s="318">
        <v>2011</v>
      </c>
      <c r="D181" s="318" t="s">
        <v>956</v>
      </c>
      <c r="E181" s="319" t="s">
        <v>7</v>
      </c>
      <c r="F181" s="319" t="s">
        <v>1188</v>
      </c>
      <c r="G181" s="335" t="s">
        <v>373</v>
      </c>
      <c r="H181" s="308" t="str">
        <f>VLOOKUP($B181,Справочник!$A:$I,7,0)</f>
        <v>Dotations to the Lottery prize fund</v>
      </c>
      <c r="I181" s="334" t="s">
        <v>601</v>
      </c>
      <c r="J181" s="319" t="str">
        <f>VLOOKUP($B181,Справочник!$A:$I,8,0)</f>
        <v>"Joker"</v>
      </c>
      <c r="K181" s="334" t="s">
        <v>1087</v>
      </c>
      <c r="L181" s="319" t="str">
        <f>VLOOKUP($B181,Справочник!$A:$I,9,0)</f>
        <v>Dotations to the Lottery prize fund on rounding difference ("Joker")</v>
      </c>
      <c r="M181" s="324"/>
      <c r="N181" s="320" t="e">
        <f t="shared" si="28"/>
        <v>#DIV/0!</v>
      </c>
      <c r="O181" s="320"/>
      <c r="P181" s="320">
        <f t="shared" si="24"/>
        <v>0</v>
      </c>
      <c r="Q181" s="320"/>
      <c r="R181" s="320"/>
      <c r="S181" s="320"/>
      <c r="T181" s="320">
        <f t="shared" si="25"/>
        <v>0</v>
      </c>
      <c r="U181" s="320"/>
      <c r="V181" s="320"/>
      <c r="W181" s="320"/>
      <c r="X181" s="320">
        <f t="shared" si="26"/>
        <v>0</v>
      </c>
      <c r="Y181" s="320"/>
      <c r="Z181" s="320"/>
      <c r="AA181" s="320"/>
      <c r="AB181" s="320">
        <f t="shared" si="27"/>
        <v>0</v>
      </c>
      <c r="AC181" s="320"/>
      <c r="AD181" s="323"/>
      <c r="AE181" s="320"/>
      <c r="AF181" s="322"/>
      <c r="AH181" s="315"/>
    </row>
    <row r="182" spans="1:34" ht="45" hidden="1">
      <c r="A182" s="316" t="str">
        <f t="shared" si="22"/>
        <v>Дотации в Призовой фонд лотереи"6 из 40"</v>
      </c>
      <c r="B182" s="317" t="str">
        <f t="shared" si="23"/>
        <v>Дотации в Призовой фонд лотереи"6 из 40"Дотации в Призовой фонд лотереи по округлениям ("6 из 40")</v>
      </c>
      <c r="C182" s="318">
        <v>2011</v>
      </c>
      <c r="D182" s="318" t="s">
        <v>956</v>
      </c>
      <c r="E182" s="319" t="s">
        <v>7</v>
      </c>
      <c r="F182" s="319" t="s">
        <v>1188</v>
      </c>
      <c r="G182" s="335" t="s">
        <v>373</v>
      </c>
      <c r="H182" s="308" t="str">
        <f>VLOOKUP($B182,Справочник!$A:$I,7,0)</f>
        <v>Dotations to the Lottery prize fund</v>
      </c>
      <c r="I182" s="334" t="s">
        <v>86</v>
      </c>
      <c r="J182" s="319" t="str">
        <f>VLOOKUP($B182,Справочник!$A:$I,8,0)</f>
        <v>"6 out of 40"</v>
      </c>
      <c r="K182" s="334" t="s">
        <v>1086</v>
      </c>
      <c r="L182" s="319" t="str">
        <f>VLOOKUP($B182,Справочник!$A:$I,9,0)</f>
        <v>Dotations to the Lottery prize fund on rounding difference ("6 out of 40")</v>
      </c>
      <c r="M182" s="324"/>
      <c r="N182" s="320" t="e">
        <f t="shared" si="28"/>
        <v>#DIV/0!</v>
      </c>
      <c r="O182" s="320"/>
      <c r="P182" s="320">
        <f t="shared" si="24"/>
        <v>0</v>
      </c>
      <c r="Q182" s="320"/>
      <c r="R182" s="320"/>
      <c r="S182" s="320"/>
      <c r="T182" s="320">
        <f t="shared" si="25"/>
        <v>0</v>
      </c>
      <c r="U182" s="320"/>
      <c r="V182" s="320"/>
      <c r="W182" s="320"/>
      <c r="X182" s="320">
        <f t="shared" si="26"/>
        <v>0</v>
      </c>
      <c r="Y182" s="320"/>
      <c r="Z182" s="320"/>
      <c r="AA182" s="320"/>
      <c r="AB182" s="320">
        <f t="shared" si="27"/>
        <v>0</v>
      </c>
      <c r="AC182" s="320"/>
      <c r="AD182" s="323"/>
      <c r="AE182" s="320"/>
      <c r="AF182" s="322"/>
      <c r="AH182" s="315"/>
    </row>
    <row r="183" spans="1:34" ht="22.5">
      <c r="A183" s="316" t="str">
        <f t="shared" si="22"/>
        <v>Консультационные услугиКонсультационные услуги (ОМ)</v>
      </c>
      <c r="B183" s="317" t="str">
        <f t="shared" si="23"/>
        <v>Консультационные услугиКонсультационные услуги (ОМ)</v>
      </c>
      <c r="C183" s="318">
        <v>2011</v>
      </c>
      <c r="D183" s="318" t="s">
        <v>956</v>
      </c>
      <c r="E183" s="319" t="s">
        <v>7</v>
      </c>
      <c r="F183" s="319" t="s">
        <v>1189</v>
      </c>
      <c r="G183" s="308" t="s">
        <v>286</v>
      </c>
      <c r="H183" s="308" t="str">
        <f>VLOOKUP($B183,Справочник!$A:$I,7,0)</f>
        <v xml:space="preserve">Consulting </v>
      </c>
      <c r="I183" s="334" t="s">
        <v>1100</v>
      </c>
      <c r="J183" s="319" t="str">
        <f>VLOOKUP($B183,Справочник!$A:$I,8,0)</f>
        <v>Consulting (MD)</v>
      </c>
      <c r="K183" s="334"/>
      <c r="L183" s="319">
        <f>VLOOKUP($B183,Справочник!$A:$I,9,0)</f>
        <v>0</v>
      </c>
      <c r="M183" s="324"/>
      <c r="N183" s="320" t="e">
        <f t="shared" si="28"/>
        <v>#DIV/0!</v>
      </c>
      <c r="O183" s="320"/>
      <c r="P183" s="320">
        <f t="shared" si="24"/>
        <v>0</v>
      </c>
      <c r="Q183" s="320"/>
      <c r="R183" s="320"/>
      <c r="S183" s="320"/>
      <c r="T183" s="320">
        <f t="shared" si="25"/>
        <v>0</v>
      </c>
      <c r="U183" s="320"/>
      <c r="V183" s="320"/>
      <c r="W183" s="320"/>
      <c r="X183" s="320">
        <f t="shared" si="26"/>
        <v>0</v>
      </c>
      <c r="Y183" s="320"/>
      <c r="Z183" s="320"/>
      <c r="AA183" s="320"/>
      <c r="AB183" s="320">
        <f t="shared" si="27"/>
        <v>0</v>
      </c>
      <c r="AC183" s="320"/>
      <c r="AD183" s="323"/>
      <c r="AE183" s="320"/>
      <c r="AF183" s="322"/>
      <c r="AH183" s="315"/>
    </row>
    <row r="184" spans="1:34" ht="22.5">
      <c r="A184" s="316" t="str">
        <f t="shared" ref="A184:A243" si="29">G184&amp;I184</f>
        <v>СтрахованиеДМС (ОМ)</v>
      </c>
      <c r="B184" s="317" t="str">
        <f t="shared" ref="B184:B243" si="30">G184&amp;I184&amp;K184</f>
        <v>СтрахованиеДМС (ОМ)</v>
      </c>
      <c r="C184" s="318">
        <v>2011</v>
      </c>
      <c r="D184" s="318" t="s">
        <v>956</v>
      </c>
      <c r="E184" s="319" t="s">
        <v>7</v>
      </c>
      <c r="F184" s="319" t="s">
        <v>1189</v>
      </c>
      <c r="G184" s="335" t="s">
        <v>53</v>
      </c>
      <c r="H184" s="308" t="str">
        <f>VLOOKUP($B184,Справочник!$A:$I,7,0)</f>
        <v>Insurance</v>
      </c>
      <c r="I184" s="334" t="s">
        <v>957</v>
      </c>
      <c r="J184" s="319" t="str">
        <f>VLOOKUP($B184,Справочник!$A:$I,8,0)</f>
        <v>Voluntary medical insurance (MD)</v>
      </c>
      <c r="K184" s="334"/>
      <c r="L184" s="319">
        <f>VLOOKUP($B184,Справочник!$A:$I,9,0)</f>
        <v>0</v>
      </c>
      <c r="M184" s="324"/>
      <c r="N184" s="320" t="e">
        <f t="shared" si="28"/>
        <v>#DIV/0!</v>
      </c>
      <c r="O184" s="320"/>
      <c r="P184" s="320">
        <f t="shared" si="24"/>
        <v>0</v>
      </c>
      <c r="Q184" s="320"/>
      <c r="R184" s="320"/>
      <c r="S184" s="320"/>
      <c r="T184" s="320">
        <f t="shared" si="25"/>
        <v>0</v>
      </c>
      <c r="U184" s="320"/>
      <c r="V184" s="320"/>
      <c r="W184" s="320"/>
      <c r="X184" s="320">
        <f t="shared" si="26"/>
        <v>0</v>
      </c>
      <c r="Y184" s="320"/>
      <c r="Z184" s="320"/>
      <c r="AA184" s="320"/>
      <c r="AB184" s="320">
        <f t="shared" si="27"/>
        <v>0</v>
      </c>
      <c r="AC184" s="320"/>
      <c r="AD184" s="323"/>
      <c r="AE184" s="320"/>
      <c r="AF184" s="322"/>
      <c r="AH184" s="315"/>
    </row>
    <row r="185" spans="1:34" ht="22.5">
      <c r="A185" s="316" t="str">
        <f t="shared" si="29"/>
        <v>СтрахованиеДМС (ОП)</v>
      </c>
      <c r="B185" s="317" t="str">
        <f t="shared" si="30"/>
        <v>СтрахованиеДМС (ОП)</v>
      </c>
      <c r="C185" s="318">
        <v>2011</v>
      </c>
      <c r="D185" s="318" t="s">
        <v>954</v>
      </c>
      <c r="E185" s="319" t="s">
        <v>7</v>
      </c>
      <c r="F185" s="319" t="s">
        <v>1189</v>
      </c>
      <c r="G185" s="335" t="s">
        <v>53</v>
      </c>
      <c r="H185" s="308" t="str">
        <f>VLOOKUP($B185,Справочник!$A:$I,7,0)</f>
        <v>Insurance</v>
      </c>
      <c r="I185" s="334" t="s">
        <v>958</v>
      </c>
      <c r="J185" s="319" t="str">
        <f>VLOOKUP($B185,Справочник!$A:$I,8,0)</f>
        <v>Voluntary medical insurance (SD)</v>
      </c>
      <c r="K185" s="334"/>
      <c r="L185" s="319">
        <f>VLOOKUP($B185,Справочник!$A:$I,9,0)</f>
        <v>0</v>
      </c>
      <c r="M185" s="324"/>
      <c r="N185" s="320" t="e">
        <f t="shared" si="28"/>
        <v>#DIV/0!</v>
      </c>
      <c r="O185" s="320"/>
      <c r="P185" s="320">
        <f t="shared" si="24"/>
        <v>0</v>
      </c>
      <c r="Q185" s="320"/>
      <c r="R185" s="320"/>
      <c r="S185" s="320"/>
      <c r="T185" s="320">
        <f t="shared" si="25"/>
        <v>0</v>
      </c>
      <c r="U185" s="320"/>
      <c r="V185" s="320"/>
      <c r="W185" s="320"/>
      <c r="X185" s="320">
        <f t="shared" si="26"/>
        <v>0</v>
      </c>
      <c r="Y185" s="320"/>
      <c r="Z185" s="320"/>
      <c r="AA185" s="320"/>
      <c r="AB185" s="320">
        <f t="shared" si="27"/>
        <v>0</v>
      </c>
      <c r="AC185" s="320"/>
      <c r="AD185" s="323"/>
      <c r="AE185" s="320"/>
      <c r="AF185" s="322"/>
      <c r="AH185" s="315"/>
    </row>
    <row r="186" spans="1:34" ht="22.5">
      <c r="A186" s="316" t="str">
        <f t="shared" si="29"/>
        <v>Командировочные расходыкомандировочные расходы (ОМ)</v>
      </c>
      <c r="B186" s="317" t="str">
        <f t="shared" si="30"/>
        <v>Командировочные расходыкомандировочные расходы (ОМ)суточные</v>
      </c>
      <c r="C186" s="318">
        <v>2011</v>
      </c>
      <c r="D186" s="318" t="s">
        <v>956</v>
      </c>
      <c r="E186" s="319" t="s">
        <v>7</v>
      </c>
      <c r="F186" s="319" t="s">
        <v>1189</v>
      </c>
      <c r="G186" s="308" t="s">
        <v>15</v>
      </c>
      <c r="H186" s="308" t="str">
        <f>VLOOKUP($B186,Справочник!$A:$I,7,0)</f>
        <v>Business trip costs</v>
      </c>
      <c r="I186" s="334" t="s">
        <v>959</v>
      </c>
      <c r="J186" s="319" t="str">
        <f>VLOOKUP($B186,Справочник!$A:$I,8,0)</f>
        <v>Business trip costs (MD)</v>
      </c>
      <c r="K186" s="334" t="s">
        <v>91</v>
      </c>
      <c r="L186" s="319" t="str">
        <f>VLOOKUP($B186,Справочник!$A:$I,9,0)</f>
        <v>daily allowance</v>
      </c>
      <c r="M186" s="324"/>
      <c r="N186" s="320" t="e">
        <f t="shared" si="28"/>
        <v>#DIV/0!</v>
      </c>
      <c r="O186" s="320"/>
      <c r="P186" s="320">
        <f t="shared" si="24"/>
        <v>0</v>
      </c>
      <c r="Q186" s="320"/>
      <c r="R186" s="320"/>
      <c r="S186" s="320"/>
      <c r="T186" s="320">
        <f t="shared" si="25"/>
        <v>0</v>
      </c>
      <c r="U186" s="320"/>
      <c r="V186" s="320"/>
      <c r="W186" s="320"/>
      <c r="X186" s="320">
        <f t="shared" si="26"/>
        <v>0</v>
      </c>
      <c r="Y186" s="320"/>
      <c r="Z186" s="320"/>
      <c r="AA186" s="320"/>
      <c r="AB186" s="320">
        <f t="shared" si="27"/>
        <v>0</v>
      </c>
      <c r="AC186" s="320"/>
      <c r="AD186" s="320"/>
      <c r="AE186" s="320"/>
      <c r="AF186" s="322"/>
      <c r="AH186" s="315"/>
    </row>
    <row r="187" spans="1:34" ht="22.5">
      <c r="A187" s="316" t="str">
        <f t="shared" si="29"/>
        <v>Командировочные расходыкомандировочные расходы (ОМ)</v>
      </c>
      <c r="B187" s="317" t="str">
        <f t="shared" si="30"/>
        <v>Командировочные расходыкомандировочные расходы (ОМ)проживание</v>
      </c>
      <c r="C187" s="318">
        <v>2011</v>
      </c>
      <c r="D187" s="318" t="s">
        <v>956</v>
      </c>
      <c r="E187" s="319" t="s">
        <v>7</v>
      </c>
      <c r="F187" s="319" t="s">
        <v>1189</v>
      </c>
      <c r="G187" s="308" t="s">
        <v>15</v>
      </c>
      <c r="H187" s="308" t="str">
        <f>VLOOKUP($B187,Справочник!$A:$I,7,0)</f>
        <v>Business trip costs</v>
      </c>
      <c r="I187" s="334" t="s">
        <v>959</v>
      </c>
      <c r="J187" s="319" t="str">
        <f>VLOOKUP($B187,Справочник!$A:$I,8,0)</f>
        <v>Business trip costs (MD)</v>
      </c>
      <c r="K187" s="334" t="s">
        <v>92</v>
      </c>
      <c r="L187" s="319" t="str">
        <f>VLOOKUP($B187,Справочник!$A:$I,9,0)</f>
        <v>accomodation</v>
      </c>
      <c r="M187" s="324"/>
      <c r="N187" s="320" t="e">
        <f t="shared" si="28"/>
        <v>#DIV/0!</v>
      </c>
      <c r="O187" s="320"/>
      <c r="P187" s="320">
        <f t="shared" si="24"/>
        <v>0</v>
      </c>
      <c r="Q187" s="320"/>
      <c r="R187" s="320"/>
      <c r="S187" s="320"/>
      <c r="T187" s="320">
        <f t="shared" si="25"/>
        <v>0</v>
      </c>
      <c r="U187" s="320"/>
      <c r="V187" s="320"/>
      <c r="W187" s="320"/>
      <c r="X187" s="320">
        <f t="shared" si="26"/>
        <v>0</v>
      </c>
      <c r="Y187" s="320"/>
      <c r="Z187" s="320"/>
      <c r="AA187" s="320"/>
      <c r="AB187" s="320">
        <f t="shared" si="27"/>
        <v>0</v>
      </c>
      <c r="AC187" s="320"/>
      <c r="AD187" s="320"/>
      <c r="AE187" s="320"/>
      <c r="AF187" s="322"/>
      <c r="AH187" s="315"/>
    </row>
    <row r="188" spans="1:34" ht="22.5">
      <c r="A188" s="316" t="str">
        <f t="shared" si="29"/>
        <v>Командировочные расходыкомандировочные расходы (ОМ)</v>
      </c>
      <c r="B188" s="317" t="str">
        <f t="shared" si="30"/>
        <v>Командировочные расходыкомандировочные расходы (ОМ)проезд</v>
      </c>
      <c r="C188" s="318">
        <v>2011</v>
      </c>
      <c r="D188" s="318" t="s">
        <v>956</v>
      </c>
      <c r="E188" s="319" t="s">
        <v>7</v>
      </c>
      <c r="F188" s="319" t="s">
        <v>1189</v>
      </c>
      <c r="G188" s="308" t="s">
        <v>15</v>
      </c>
      <c r="H188" s="308" t="str">
        <f>VLOOKUP($B188,Справочник!$A:$I,7,0)</f>
        <v>Business trip costs</v>
      </c>
      <c r="I188" s="334" t="s">
        <v>959</v>
      </c>
      <c r="J188" s="319" t="str">
        <f>VLOOKUP($B188,Справочник!$A:$I,8,0)</f>
        <v>Business trip costs (MD)</v>
      </c>
      <c r="K188" s="334" t="s">
        <v>93</v>
      </c>
      <c r="L188" s="319" t="str">
        <f>VLOOKUP($B188,Справочник!$A:$I,9,0)</f>
        <v>transit</v>
      </c>
      <c r="M188" s="324"/>
      <c r="N188" s="320" t="e">
        <f t="shared" si="28"/>
        <v>#DIV/0!</v>
      </c>
      <c r="O188" s="320"/>
      <c r="P188" s="320">
        <f t="shared" si="24"/>
        <v>0</v>
      </c>
      <c r="Q188" s="320"/>
      <c r="R188" s="320"/>
      <c r="S188" s="320"/>
      <c r="T188" s="320">
        <f t="shared" si="25"/>
        <v>0</v>
      </c>
      <c r="U188" s="320"/>
      <c r="V188" s="320"/>
      <c r="W188" s="320"/>
      <c r="X188" s="320">
        <f t="shared" si="26"/>
        <v>0</v>
      </c>
      <c r="Y188" s="320"/>
      <c r="Z188" s="320"/>
      <c r="AA188" s="320"/>
      <c r="AB188" s="320">
        <f t="shared" si="27"/>
        <v>0</v>
      </c>
      <c r="AC188" s="320"/>
      <c r="AD188" s="320"/>
      <c r="AE188" s="320"/>
      <c r="AF188" s="322"/>
      <c r="AH188" s="315"/>
    </row>
    <row r="189" spans="1:34" ht="22.5">
      <c r="A189" s="316" t="str">
        <f t="shared" si="29"/>
        <v>Командировочные расходыкомандировочные расходы (ОМ)</v>
      </c>
      <c r="B189" s="317" t="str">
        <f t="shared" si="30"/>
        <v>Командировочные расходыкомандировочные расходы (ОМ)прочие</v>
      </c>
      <c r="C189" s="318">
        <v>2011</v>
      </c>
      <c r="D189" s="318" t="s">
        <v>956</v>
      </c>
      <c r="E189" s="319" t="s">
        <v>7</v>
      </c>
      <c r="F189" s="319" t="s">
        <v>1189</v>
      </c>
      <c r="G189" s="308" t="s">
        <v>15</v>
      </c>
      <c r="H189" s="308" t="str">
        <f>VLOOKUP($B189,Справочник!$A:$I,7,0)</f>
        <v>Business trip costs</v>
      </c>
      <c r="I189" s="334" t="s">
        <v>959</v>
      </c>
      <c r="J189" s="319" t="str">
        <f>VLOOKUP($B189,Справочник!$A:$I,8,0)</f>
        <v>Business trip costs (MD)</v>
      </c>
      <c r="K189" s="334" t="s">
        <v>17</v>
      </c>
      <c r="L189" s="319" t="str">
        <f>VLOOKUP($B189,Справочник!$A:$I,9,0)</f>
        <v>others</v>
      </c>
      <c r="M189" s="324"/>
      <c r="N189" s="320" t="e">
        <f t="shared" si="28"/>
        <v>#DIV/0!</v>
      </c>
      <c r="O189" s="320"/>
      <c r="P189" s="320">
        <f t="shared" si="24"/>
        <v>0</v>
      </c>
      <c r="Q189" s="320"/>
      <c r="R189" s="320"/>
      <c r="S189" s="320"/>
      <c r="T189" s="320">
        <f t="shared" si="25"/>
        <v>0</v>
      </c>
      <c r="U189" s="320"/>
      <c r="V189" s="320"/>
      <c r="W189" s="320"/>
      <c r="X189" s="320">
        <f t="shared" si="26"/>
        <v>0</v>
      </c>
      <c r="Y189" s="320"/>
      <c r="Z189" s="320"/>
      <c r="AA189" s="320"/>
      <c r="AB189" s="320">
        <f t="shared" si="27"/>
        <v>0</v>
      </c>
      <c r="AC189" s="320"/>
      <c r="AD189" s="320"/>
      <c r="AE189" s="320"/>
      <c r="AF189" s="322"/>
      <c r="AH189" s="315"/>
    </row>
    <row r="190" spans="1:34" ht="22.5">
      <c r="A190" s="316" t="str">
        <f t="shared" si="29"/>
        <v>Командировочные расходыкомандировочные расходы (ОП)</v>
      </c>
      <c r="B190" s="317" t="str">
        <f t="shared" si="30"/>
        <v>Командировочные расходыкомандировочные расходы (ОП)суточные</v>
      </c>
      <c r="C190" s="318">
        <v>2011</v>
      </c>
      <c r="D190" s="318" t="s">
        <v>954</v>
      </c>
      <c r="E190" s="319" t="s">
        <v>7</v>
      </c>
      <c r="F190" s="319" t="s">
        <v>1189</v>
      </c>
      <c r="G190" s="308" t="s">
        <v>15</v>
      </c>
      <c r="H190" s="308" t="str">
        <f>VLOOKUP($B190,Справочник!$A:$I,7,0)</f>
        <v>Business trip costs</v>
      </c>
      <c r="I190" s="334" t="s">
        <v>960</v>
      </c>
      <c r="J190" s="319" t="str">
        <f>VLOOKUP($B190,Справочник!$A:$I,8,0)</f>
        <v>Business trip costs (SD)</v>
      </c>
      <c r="K190" s="334" t="s">
        <v>91</v>
      </c>
      <c r="L190" s="319" t="str">
        <f>VLOOKUP($B190,Справочник!$A:$I,9,0)</f>
        <v>daily allowance</v>
      </c>
      <c r="M190" s="324"/>
      <c r="N190" s="320" t="e">
        <f t="shared" si="28"/>
        <v>#DIV/0!</v>
      </c>
      <c r="O190" s="320"/>
      <c r="P190" s="320">
        <f t="shared" si="24"/>
        <v>0</v>
      </c>
      <c r="Q190" s="320"/>
      <c r="R190" s="320"/>
      <c r="S190" s="320"/>
      <c r="T190" s="320">
        <f t="shared" si="25"/>
        <v>0</v>
      </c>
      <c r="U190" s="320"/>
      <c r="V190" s="320"/>
      <c r="W190" s="320"/>
      <c r="X190" s="320">
        <f t="shared" si="26"/>
        <v>0</v>
      </c>
      <c r="Y190" s="320"/>
      <c r="Z190" s="320"/>
      <c r="AA190" s="320"/>
      <c r="AB190" s="320">
        <f t="shared" si="27"/>
        <v>0</v>
      </c>
      <c r="AC190" s="320"/>
      <c r="AD190" s="320"/>
      <c r="AE190" s="320"/>
      <c r="AF190" s="322"/>
      <c r="AH190" s="315"/>
    </row>
    <row r="191" spans="1:34" ht="22.5">
      <c r="A191" s="316" t="str">
        <f t="shared" si="29"/>
        <v>Командировочные расходыкомандировочные расходы (ОП)</v>
      </c>
      <c r="B191" s="317" t="str">
        <f t="shared" si="30"/>
        <v>Командировочные расходыкомандировочные расходы (ОП)проживание</v>
      </c>
      <c r="C191" s="318">
        <v>2011</v>
      </c>
      <c r="D191" s="318" t="s">
        <v>954</v>
      </c>
      <c r="E191" s="319" t="s">
        <v>7</v>
      </c>
      <c r="F191" s="319" t="s">
        <v>1189</v>
      </c>
      <c r="G191" s="308" t="s">
        <v>15</v>
      </c>
      <c r="H191" s="308" t="str">
        <f>VLOOKUP($B191,Справочник!$A:$I,7,0)</f>
        <v>Business trip costs</v>
      </c>
      <c r="I191" s="334" t="s">
        <v>960</v>
      </c>
      <c r="J191" s="319" t="str">
        <f>VLOOKUP($B191,Справочник!$A:$I,8,0)</f>
        <v>Business trip costs (SD)</v>
      </c>
      <c r="K191" s="334" t="s">
        <v>92</v>
      </c>
      <c r="L191" s="319" t="str">
        <f>VLOOKUP($B191,Справочник!$A:$I,9,0)</f>
        <v>accomodation</v>
      </c>
      <c r="M191" s="324"/>
      <c r="N191" s="320" t="e">
        <f t="shared" si="28"/>
        <v>#DIV/0!</v>
      </c>
      <c r="O191" s="320"/>
      <c r="P191" s="320">
        <f t="shared" si="24"/>
        <v>0</v>
      </c>
      <c r="Q191" s="320"/>
      <c r="R191" s="320"/>
      <c r="S191" s="320"/>
      <c r="T191" s="320">
        <f t="shared" si="25"/>
        <v>0</v>
      </c>
      <c r="U191" s="320"/>
      <c r="V191" s="320"/>
      <c r="W191" s="320"/>
      <c r="X191" s="320">
        <f t="shared" si="26"/>
        <v>0</v>
      </c>
      <c r="Y191" s="320"/>
      <c r="Z191" s="320"/>
      <c r="AA191" s="320"/>
      <c r="AB191" s="320">
        <f t="shared" si="27"/>
        <v>0</v>
      </c>
      <c r="AC191" s="320"/>
      <c r="AD191" s="320"/>
      <c r="AE191" s="320"/>
      <c r="AF191" s="322"/>
      <c r="AH191" s="315"/>
    </row>
    <row r="192" spans="1:34" ht="22.5">
      <c r="A192" s="316" t="str">
        <f t="shared" si="29"/>
        <v>Командировочные расходыкомандировочные расходы (ОП)</v>
      </c>
      <c r="B192" s="317" t="str">
        <f t="shared" si="30"/>
        <v>Командировочные расходыкомандировочные расходы (ОП)проезд</v>
      </c>
      <c r="C192" s="318">
        <v>2011</v>
      </c>
      <c r="D192" s="318" t="s">
        <v>954</v>
      </c>
      <c r="E192" s="319" t="s">
        <v>7</v>
      </c>
      <c r="F192" s="319" t="s">
        <v>1189</v>
      </c>
      <c r="G192" s="308" t="s">
        <v>15</v>
      </c>
      <c r="H192" s="308" t="str">
        <f>VLOOKUP($B192,Справочник!$A:$I,7,0)</f>
        <v>Business trip costs</v>
      </c>
      <c r="I192" s="334" t="s">
        <v>960</v>
      </c>
      <c r="J192" s="319" t="str">
        <f>VLOOKUP($B192,Справочник!$A:$I,8,0)</f>
        <v>Business trip costs (SD)</v>
      </c>
      <c r="K192" s="334" t="s">
        <v>93</v>
      </c>
      <c r="L192" s="319" t="str">
        <f>VLOOKUP($B192,Справочник!$A:$I,9,0)</f>
        <v>transit</v>
      </c>
      <c r="M192" s="324"/>
      <c r="N192" s="320" t="e">
        <f t="shared" si="28"/>
        <v>#DIV/0!</v>
      </c>
      <c r="O192" s="320"/>
      <c r="P192" s="320">
        <f t="shared" si="24"/>
        <v>0</v>
      </c>
      <c r="Q192" s="320"/>
      <c r="R192" s="320"/>
      <c r="S192" s="320"/>
      <c r="T192" s="320">
        <f t="shared" si="25"/>
        <v>0</v>
      </c>
      <c r="U192" s="320"/>
      <c r="V192" s="320"/>
      <c r="W192" s="320"/>
      <c r="X192" s="320">
        <f t="shared" si="26"/>
        <v>0</v>
      </c>
      <c r="Y192" s="320"/>
      <c r="Z192" s="320"/>
      <c r="AA192" s="320"/>
      <c r="AB192" s="320">
        <f t="shared" si="27"/>
        <v>0</v>
      </c>
      <c r="AC192" s="320"/>
      <c r="AD192" s="320"/>
      <c r="AE192" s="320"/>
      <c r="AF192" s="322"/>
      <c r="AH192" s="315"/>
    </row>
    <row r="193" spans="1:34" ht="22.5">
      <c r="A193" s="316" t="str">
        <f t="shared" si="29"/>
        <v>Командировочные расходыкомандировочные расходы (ОП)</v>
      </c>
      <c r="B193" s="317" t="str">
        <f t="shared" si="30"/>
        <v>Командировочные расходыкомандировочные расходы (ОП)прочие</v>
      </c>
      <c r="C193" s="318">
        <v>2011</v>
      </c>
      <c r="D193" s="318" t="s">
        <v>954</v>
      </c>
      <c r="E193" s="319" t="s">
        <v>7</v>
      </c>
      <c r="F193" s="319" t="s">
        <v>1189</v>
      </c>
      <c r="G193" s="308" t="s">
        <v>15</v>
      </c>
      <c r="H193" s="308" t="str">
        <f>VLOOKUP($B193,Справочник!$A:$I,7,0)</f>
        <v>Business trip costs</v>
      </c>
      <c r="I193" s="334" t="s">
        <v>960</v>
      </c>
      <c r="J193" s="319" t="str">
        <f>VLOOKUP($B193,Справочник!$A:$I,8,0)</f>
        <v>Business trip costs (SD)</v>
      </c>
      <c r="K193" s="334" t="s">
        <v>17</v>
      </c>
      <c r="L193" s="319" t="str">
        <f>VLOOKUP($B193,Справочник!$A:$I,9,0)</f>
        <v>others</v>
      </c>
      <c r="M193" s="324"/>
      <c r="N193" s="320" t="e">
        <f t="shared" si="28"/>
        <v>#DIV/0!</v>
      </c>
      <c r="O193" s="320"/>
      <c r="P193" s="320">
        <f t="shared" si="24"/>
        <v>0</v>
      </c>
      <c r="Q193" s="320"/>
      <c r="R193" s="320"/>
      <c r="S193" s="320"/>
      <c r="T193" s="320">
        <f t="shared" si="25"/>
        <v>0</v>
      </c>
      <c r="U193" s="320"/>
      <c r="V193" s="320"/>
      <c r="W193" s="320"/>
      <c r="X193" s="320">
        <f t="shared" si="26"/>
        <v>0</v>
      </c>
      <c r="Y193" s="320"/>
      <c r="Z193" s="320"/>
      <c r="AA193" s="320"/>
      <c r="AB193" s="320">
        <f t="shared" si="27"/>
        <v>0</v>
      </c>
      <c r="AC193" s="320"/>
      <c r="AD193" s="320"/>
      <c r="AE193" s="320"/>
      <c r="AF193" s="322"/>
      <c r="AH193" s="315"/>
    </row>
    <row r="194" spans="1:34">
      <c r="A194" s="316" t="str">
        <f t="shared" si="29"/>
        <v>Обучение партнеров</v>
      </c>
      <c r="B194" s="317" t="str">
        <f t="shared" si="30"/>
        <v>Обучение партнеров</v>
      </c>
      <c r="C194" s="318">
        <v>2011</v>
      </c>
      <c r="D194" s="318" t="s">
        <v>954</v>
      </c>
      <c r="E194" s="319" t="s">
        <v>7</v>
      </c>
      <c r="F194" s="319" t="s">
        <v>1189</v>
      </c>
      <c r="G194" s="335" t="s">
        <v>487</v>
      </c>
      <c r="H194" s="308" t="str">
        <f>VLOOKUP($B194,Справочник!$A:$I,7,0)</f>
        <v>Аgents' training</v>
      </c>
      <c r="I194" s="334"/>
      <c r="J194" s="319">
        <f>VLOOKUP($B194,Справочник!$A:$I,8,0)</f>
        <v>0</v>
      </c>
      <c r="K194" s="334"/>
      <c r="L194" s="319">
        <f>VLOOKUP($B194,Справочник!$A:$I,9,0)</f>
        <v>0</v>
      </c>
      <c r="M194" s="324"/>
      <c r="N194" s="320" t="e">
        <f t="shared" si="28"/>
        <v>#DIV/0!</v>
      </c>
      <c r="O194" s="320"/>
      <c r="P194" s="320">
        <f t="shared" ref="P194:P257" si="31">AB194+AC194+AD194+AE194</f>
        <v>0</v>
      </c>
      <c r="Q194" s="320"/>
      <c r="R194" s="320"/>
      <c r="S194" s="320"/>
      <c r="T194" s="320">
        <f t="shared" si="25"/>
        <v>0</v>
      </c>
      <c r="U194" s="320"/>
      <c r="V194" s="320"/>
      <c r="W194" s="320"/>
      <c r="X194" s="320">
        <f t="shared" si="26"/>
        <v>0</v>
      </c>
      <c r="Y194" s="320"/>
      <c r="Z194" s="320"/>
      <c r="AA194" s="320"/>
      <c r="AB194" s="320">
        <f t="shared" si="27"/>
        <v>0</v>
      </c>
      <c r="AC194" s="320"/>
      <c r="AD194" s="323"/>
      <c r="AE194" s="320"/>
      <c r="AF194" s="322"/>
      <c r="AH194" s="315"/>
    </row>
    <row r="195" spans="1:34" ht="22.5">
      <c r="A195" s="316" t="str">
        <f t="shared" si="29"/>
        <v>Содержание автотранспортаСодержание автотранспорта (ОП)</v>
      </c>
      <c r="B195" s="317" t="str">
        <f t="shared" si="30"/>
        <v>Содержание автотранспортаСодержание автотранспорта (ОП)ГСМ</v>
      </c>
      <c r="C195" s="318">
        <v>2011</v>
      </c>
      <c r="D195" s="318" t="s">
        <v>954</v>
      </c>
      <c r="E195" s="319" t="s">
        <v>7</v>
      </c>
      <c r="F195" s="319" t="s">
        <v>1189</v>
      </c>
      <c r="G195" s="336" t="s">
        <v>412</v>
      </c>
      <c r="H195" s="308" t="str">
        <f>VLOOKUP($B195,Справочник!$A:$I,7,0)</f>
        <v xml:space="preserve">Corporate vehicles maintenance </v>
      </c>
      <c r="I195" s="334" t="s">
        <v>961</v>
      </c>
      <c r="J195" s="319" t="str">
        <f>VLOOKUP($B195,Справочник!$A:$I,8,0)</f>
        <v>Corporate vehicles maintenance (SD)</v>
      </c>
      <c r="K195" s="334" t="s">
        <v>16</v>
      </c>
      <c r="L195" s="319" t="str">
        <f>VLOOKUP($B195,Справочник!$A:$I,9,0)</f>
        <v>PETROLEUM PRODUCTS</v>
      </c>
      <c r="M195" s="333"/>
      <c r="N195" s="320" t="e">
        <f t="shared" si="28"/>
        <v>#DIV/0!</v>
      </c>
      <c r="O195" s="320"/>
      <c r="P195" s="320">
        <f t="shared" si="31"/>
        <v>0</v>
      </c>
      <c r="Q195" s="320"/>
      <c r="R195" s="320"/>
      <c r="S195" s="320"/>
      <c r="T195" s="320">
        <f t="shared" ref="T195:T258" si="32">Q195+R195+S195</f>
        <v>0</v>
      </c>
      <c r="U195" s="320"/>
      <c r="V195" s="320"/>
      <c r="W195" s="320"/>
      <c r="X195" s="320">
        <f t="shared" ref="X195:X258" si="33">T195+U195+V195+W195</f>
        <v>0</v>
      </c>
      <c r="Y195" s="320"/>
      <c r="Z195" s="320"/>
      <c r="AA195" s="320"/>
      <c r="AB195" s="320">
        <f t="shared" ref="AB195:AB258" si="34">X195+Y195+Z195+AA195</f>
        <v>0</v>
      </c>
      <c r="AC195" s="320"/>
      <c r="AD195" s="323"/>
      <c r="AE195" s="320"/>
      <c r="AF195" s="322"/>
      <c r="AH195" s="315"/>
    </row>
    <row r="196" spans="1:34" ht="22.5">
      <c r="A196" s="316" t="str">
        <f t="shared" si="29"/>
        <v>Содержание автотранспортаСодержание автотранспорта (ОП)</v>
      </c>
      <c r="B196" s="317" t="str">
        <f t="shared" si="30"/>
        <v>Содержание автотранспортаСодержание автотранспорта (ОП)Мойка а/м</v>
      </c>
      <c r="C196" s="318">
        <v>2011</v>
      </c>
      <c r="D196" s="318" t="s">
        <v>954</v>
      </c>
      <c r="E196" s="319" t="s">
        <v>7</v>
      </c>
      <c r="F196" s="319" t="s">
        <v>1189</v>
      </c>
      <c r="G196" s="336" t="s">
        <v>412</v>
      </c>
      <c r="H196" s="308" t="str">
        <f>VLOOKUP($B196,Справочник!$A:$I,7,0)</f>
        <v xml:space="preserve">Corporate vehicles maintenance </v>
      </c>
      <c r="I196" s="334" t="s">
        <v>961</v>
      </c>
      <c r="J196" s="319" t="str">
        <f>VLOOKUP($B196,Справочник!$A:$I,8,0)</f>
        <v>Corporate vehicles maintenance (SD)</v>
      </c>
      <c r="K196" s="334" t="s">
        <v>413</v>
      </c>
      <c r="L196" s="319" t="str">
        <f>VLOOKUP($B196,Справочник!$A:$I,9,0)</f>
        <v>car wash</v>
      </c>
      <c r="M196" s="324"/>
      <c r="N196" s="320" t="e">
        <f t="shared" si="28"/>
        <v>#DIV/0!</v>
      </c>
      <c r="O196" s="320"/>
      <c r="P196" s="320">
        <f t="shared" si="31"/>
        <v>0</v>
      </c>
      <c r="Q196" s="320"/>
      <c r="R196" s="320"/>
      <c r="S196" s="320"/>
      <c r="T196" s="320">
        <f t="shared" si="32"/>
        <v>0</v>
      </c>
      <c r="U196" s="320"/>
      <c r="V196" s="320"/>
      <c r="W196" s="320"/>
      <c r="X196" s="320">
        <f t="shared" si="33"/>
        <v>0</v>
      </c>
      <c r="Y196" s="320"/>
      <c r="Z196" s="320"/>
      <c r="AA196" s="320"/>
      <c r="AB196" s="320">
        <f t="shared" si="34"/>
        <v>0</v>
      </c>
      <c r="AC196" s="320"/>
      <c r="AD196" s="323"/>
      <c r="AE196" s="320"/>
      <c r="AF196" s="322"/>
      <c r="AH196" s="315"/>
    </row>
    <row r="197" spans="1:34" ht="22.5">
      <c r="A197" s="316" t="str">
        <f t="shared" si="29"/>
        <v>Содержание автотранспортаСодержание автотранспорта (ОП)</v>
      </c>
      <c r="B197" s="317" t="str">
        <f t="shared" si="30"/>
        <v>Содержание автотранспортаСодержание автотранспорта (ОП)Стоянка а/м</v>
      </c>
      <c r="C197" s="318">
        <v>2011</v>
      </c>
      <c r="D197" s="318" t="s">
        <v>954</v>
      </c>
      <c r="E197" s="319" t="s">
        <v>7</v>
      </c>
      <c r="F197" s="319" t="s">
        <v>1189</v>
      </c>
      <c r="G197" s="336" t="s">
        <v>412</v>
      </c>
      <c r="H197" s="308" t="str">
        <f>VLOOKUP($B197,Справочник!$A:$I,7,0)</f>
        <v xml:space="preserve">Corporate vehicles maintenance </v>
      </c>
      <c r="I197" s="334" t="s">
        <v>961</v>
      </c>
      <c r="J197" s="319" t="str">
        <f>VLOOKUP($B197,Справочник!$A:$I,8,0)</f>
        <v>Corporate vehicles maintenance (SD)</v>
      </c>
      <c r="K197" s="334" t="s">
        <v>416</v>
      </c>
      <c r="L197" s="319" t="str">
        <f>VLOOKUP($B197,Справочник!$A:$I,9,0)</f>
        <v>car parking</v>
      </c>
      <c r="M197" s="324"/>
      <c r="N197" s="320" t="e">
        <f t="shared" si="28"/>
        <v>#DIV/0!</v>
      </c>
      <c r="O197" s="320"/>
      <c r="P197" s="320">
        <f t="shared" si="31"/>
        <v>0</v>
      </c>
      <c r="Q197" s="320"/>
      <c r="R197" s="320"/>
      <c r="S197" s="320"/>
      <c r="T197" s="320">
        <f t="shared" si="32"/>
        <v>0</v>
      </c>
      <c r="U197" s="320"/>
      <c r="V197" s="320"/>
      <c r="W197" s="320"/>
      <c r="X197" s="320">
        <f t="shared" si="33"/>
        <v>0</v>
      </c>
      <c r="Y197" s="320"/>
      <c r="Z197" s="320"/>
      <c r="AA197" s="320"/>
      <c r="AB197" s="320">
        <f t="shared" si="34"/>
        <v>0</v>
      </c>
      <c r="AC197" s="320"/>
      <c r="AD197" s="323"/>
      <c r="AE197" s="320"/>
      <c r="AF197" s="322"/>
      <c r="AH197" s="315"/>
    </row>
    <row r="198" spans="1:34" ht="22.5">
      <c r="A198" s="316" t="str">
        <f t="shared" si="29"/>
        <v>Содержание автотранспортаСодержание автотранспорта (ОП)</v>
      </c>
      <c r="B198" s="317" t="str">
        <f t="shared" si="30"/>
        <v>Содержание автотранспортаСодержание автотранспорта (ОП)Техническое обслуживание</v>
      </c>
      <c r="C198" s="318">
        <v>2011</v>
      </c>
      <c r="D198" s="318" t="s">
        <v>954</v>
      </c>
      <c r="E198" s="319" t="s">
        <v>7</v>
      </c>
      <c r="F198" s="319" t="s">
        <v>1189</v>
      </c>
      <c r="G198" s="336" t="s">
        <v>412</v>
      </c>
      <c r="H198" s="308" t="str">
        <f>VLOOKUP($B198,Справочник!$A:$I,7,0)</f>
        <v xml:space="preserve">Corporate vehicles maintenance </v>
      </c>
      <c r="I198" s="334" t="s">
        <v>961</v>
      </c>
      <c r="J198" s="319" t="str">
        <f>VLOOKUP($B198,Справочник!$A:$I,8,0)</f>
        <v>Corporate vehicles maintenance (SD)</v>
      </c>
      <c r="K198" s="334" t="s">
        <v>415</v>
      </c>
      <c r="L198" s="319" t="str">
        <f>VLOOKUP($B198,Справочник!$A:$I,9,0)</f>
        <v xml:space="preserve"> technical services for car</v>
      </c>
      <c r="M198" s="324"/>
      <c r="N198" s="320" t="e">
        <f t="shared" si="28"/>
        <v>#DIV/0!</v>
      </c>
      <c r="O198" s="320"/>
      <c r="P198" s="320">
        <f t="shared" si="31"/>
        <v>0</v>
      </c>
      <c r="Q198" s="320"/>
      <c r="R198" s="320"/>
      <c r="S198" s="320"/>
      <c r="T198" s="320">
        <f t="shared" si="32"/>
        <v>0</v>
      </c>
      <c r="U198" s="320"/>
      <c r="V198" s="320"/>
      <c r="W198" s="320"/>
      <c r="X198" s="320">
        <f t="shared" si="33"/>
        <v>0</v>
      </c>
      <c r="Y198" s="320"/>
      <c r="Z198" s="320"/>
      <c r="AA198" s="320"/>
      <c r="AB198" s="320">
        <f t="shared" si="34"/>
        <v>0</v>
      </c>
      <c r="AC198" s="320"/>
      <c r="AD198" s="323"/>
      <c r="AE198" s="320"/>
      <c r="AF198" s="322"/>
      <c r="AH198" s="315"/>
    </row>
    <row r="199" spans="1:34" ht="22.5">
      <c r="A199" s="316" t="str">
        <f t="shared" si="29"/>
        <v>Содержание автотранспортаСодержание автотранспорта (ОП)</v>
      </c>
      <c r="B199" s="317" t="str">
        <f t="shared" si="30"/>
        <v>Содержание автотранспортаСодержание автотранспорта (ОП)Ремонт и шиномонтаж а/м</v>
      </c>
      <c r="C199" s="318">
        <v>2011</v>
      </c>
      <c r="D199" s="318" t="s">
        <v>954</v>
      </c>
      <c r="E199" s="319" t="s">
        <v>7</v>
      </c>
      <c r="F199" s="319" t="s">
        <v>1189</v>
      </c>
      <c r="G199" s="336" t="s">
        <v>412</v>
      </c>
      <c r="H199" s="308" t="str">
        <f>VLOOKUP($B199,Справочник!$A:$I,7,0)</f>
        <v xml:space="preserve">Corporate vehicles maintenance </v>
      </c>
      <c r="I199" s="334" t="s">
        <v>961</v>
      </c>
      <c r="J199" s="319" t="str">
        <f>VLOOKUP($B199,Справочник!$A:$I,8,0)</f>
        <v>Corporate vehicles maintenance (SD)</v>
      </c>
      <c r="K199" s="334" t="s">
        <v>885</v>
      </c>
      <c r="L199" s="319" t="str">
        <f>VLOOKUP($B199,Справочник!$A:$I,9,0)</f>
        <v>car repair</v>
      </c>
      <c r="M199" s="324"/>
      <c r="N199" s="320" t="e">
        <f t="shared" si="28"/>
        <v>#DIV/0!</v>
      </c>
      <c r="O199" s="320"/>
      <c r="P199" s="320">
        <f t="shared" si="31"/>
        <v>0</v>
      </c>
      <c r="Q199" s="320"/>
      <c r="R199" s="320"/>
      <c r="S199" s="320"/>
      <c r="T199" s="320">
        <f t="shared" si="32"/>
        <v>0</v>
      </c>
      <c r="U199" s="320"/>
      <c r="V199" s="320"/>
      <c r="W199" s="320"/>
      <c r="X199" s="320">
        <f t="shared" si="33"/>
        <v>0</v>
      </c>
      <c r="Y199" s="320"/>
      <c r="Z199" s="320"/>
      <c r="AA199" s="320"/>
      <c r="AB199" s="320">
        <f t="shared" si="34"/>
        <v>0</v>
      </c>
      <c r="AC199" s="320"/>
      <c r="AD199" s="323"/>
      <c r="AE199" s="320"/>
      <c r="AF199" s="322"/>
      <c r="AH199" s="315"/>
    </row>
    <row r="200" spans="1:34" ht="22.5">
      <c r="A200" s="316" t="str">
        <f t="shared" si="29"/>
        <v>Содержание автотранспортаСодержание автотранспорта (ОП)</v>
      </c>
      <c r="B200" s="317" t="str">
        <f t="shared" si="30"/>
        <v>Содержание автотранспортаСодержание автотранспорта (ОП)Система безопасности а/м</v>
      </c>
      <c r="C200" s="318">
        <v>2011</v>
      </c>
      <c r="D200" s="318" t="s">
        <v>954</v>
      </c>
      <c r="E200" s="319" t="s">
        <v>7</v>
      </c>
      <c r="F200" s="319" t="s">
        <v>1189</v>
      </c>
      <c r="G200" s="336" t="s">
        <v>412</v>
      </c>
      <c r="H200" s="308" t="str">
        <f>VLOOKUP($B200,Справочник!$A:$I,7,0)</f>
        <v xml:space="preserve">Corporate vehicles maintenance </v>
      </c>
      <c r="I200" s="334" t="s">
        <v>961</v>
      </c>
      <c r="J200" s="319" t="str">
        <f>VLOOKUP($B200,Справочник!$A:$I,8,0)</f>
        <v>Corporate vehicles maintenance (SD)</v>
      </c>
      <c r="K200" s="334" t="s">
        <v>414</v>
      </c>
      <c r="L200" s="319" t="str">
        <f>VLOOKUP($B200,Справочник!$A:$I,9,0)</f>
        <v>car security</v>
      </c>
      <c r="M200" s="324"/>
      <c r="N200" s="320" t="e">
        <f t="shared" si="28"/>
        <v>#DIV/0!</v>
      </c>
      <c r="O200" s="320"/>
      <c r="P200" s="320">
        <f t="shared" si="31"/>
        <v>0</v>
      </c>
      <c r="Q200" s="320"/>
      <c r="R200" s="320"/>
      <c r="S200" s="320"/>
      <c r="T200" s="320">
        <f t="shared" si="32"/>
        <v>0</v>
      </c>
      <c r="U200" s="320"/>
      <c r="V200" s="320"/>
      <c r="W200" s="320"/>
      <c r="X200" s="320">
        <f t="shared" si="33"/>
        <v>0</v>
      </c>
      <c r="Y200" s="320"/>
      <c r="Z200" s="320"/>
      <c r="AA200" s="320"/>
      <c r="AB200" s="320">
        <f t="shared" si="34"/>
        <v>0</v>
      </c>
      <c r="AC200" s="320"/>
      <c r="AD200" s="323"/>
      <c r="AE200" s="320"/>
      <c r="AF200" s="322"/>
      <c r="AH200" s="315"/>
    </row>
    <row r="201" spans="1:34" ht="22.5">
      <c r="A201" s="316" t="str">
        <f t="shared" si="29"/>
        <v>Содержание автотранспортаСодержание автотранспорта (ОП)</v>
      </c>
      <c r="B201" s="317" t="str">
        <f t="shared" si="30"/>
        <v>Содержание автотранспортаСодержание автотранспорта (ОП)Материалы для обслуживания а/м</v>
      </c>
      <c r="C201" s="318">
        <v>2011</v>
      </c>
      <c r="D201" s="318" t="s">
        <v>954</v>
      </c>
      <c r="E201" s="319" t="s">
        <v>7</v>
      </c>
      <c r="F201" s="319" t="s">
        <v>1189</v>
      </c>
      <c r="G201" s="336" t="s">
        <v>412</v>
      </c>
      <c r="H201" s="308" t="str">
        <f>VLOOKUP($B201,Справочник!$A:$I,7,0)</f>
        <v xml:space="preserve">Corporate vehicles maintenance </v>
      </c>
      <c r="I201" s="334" t="s">
        <v>961</v>
      </c>
      <c r="J201" s="319" t="str">
        <f>VLOOKUP($B201,Справочник!$A:$I,8,0)</f>
        <v>Corporate vehicles maintenance (SD)</v>
      </c>
      <c r="K201" s="334" t="s">
        <v>886</v>
      </c>
      <c r="L201" s="319" t="str">
        <f>VLOOKUP($B201,Справочник!$A:$I,9,0)</f>
        <v>others</v>
      </c>
      <c r="M201" s="324"/>
      <c r="N201" s="320" t="e">
        <f t="shared" si="28"/>
        <v>#DIV/0!</v>
      </c>
      <c r="O201" s="320"/>
      <c r="P201" s="320">
        <f t="shared" si="31"/>
        <v>0</v>
      </c>
      <c r="Q201" s="320"/>
      <c r="R201" s="320"/>
      <c r="S201" s="320"/>
      <c r="T201" s="320">
        <f t="shared" si="32"/>
        <v>0</v>
      </c>
      <c r="U201" s="320"/>
      <c r="V201" s="320"/>
      <c r="W201" s="320"/>
      <c r="X201" s="320">
        <f t="shared" si="33"/>
        <v>0</v>
      </c>
      <c r="Y201" s="320"/>
      <c r="Z201" s="320"/>
      <c r="AA201" s="320"/>
      <c r="AB201" s="320">
        <f t="shared" si="34"/>
        <v>0</v>
      </c>
      <c r="AC201" s="320"/>
      <c r="AD201" s="323"/>
      <c r="AE201" s="320"/>
      <c r="AF201" s="322"/>
      <c r="AH201" s="315"/>
    </row>
    <row r="202" spans="1:34" ht="22.5">
      <c r="A202" s="316" t="str">
        <f t="shared" si="29"/>
        <v>Расходы на торговых представителей</v>
      </c>
      <c r="B202" s="317" t="str">
        <f t="shared" si="30"/>
        <v>Расходы на торговых представителей</v>
      </c>
      <c r="C202" s="318">
        <v>2011</v>
      </c>
      <c r="D202" s="318" t="s">
        <v>954</v>
      </c>
      <c r="E202" s="319" t="s">
        <v>7</v>
      </c>
      <c r="F202" s="319" t="s">
        <v>1189</v>
      </c>
      <c r="G202" s="336" t="s">
        <v>90</v>
      </c>
      <c r="H202" s="308" t="str">
        <f>VLOOKUP($B202,Справочник!$A:$I,7,0)</f>
        <v>Expenses on sales representatives</v>
      </c>
      <c r="I202" s="334"/>
      <c r="J202" s="319">
        <f>VLOOKUP($B202,Справочник!$A:$I,8,0)</f>
        <v>0</v>
      </c>
      <c r="K202" s="334"/>
      <c r="L202" s="319">
        <f>VLOOKUP($B202,Справочник!$A:$I,9,0)</f>
        <v>0</v>
      </c>
      <c r="M202" s="324"/>
      <c r="N202" s="320" t="e">
        <f t="shared" si="28"/>
        <v>#DIV/0!</v>
      </c>
      <c r="O202" s="320"/>
      <c r="P202" s="320">
        <f t="shared" si="31"/>
        <v>0</v>
      </c>
      <c r="Q202" s="320"/>
      <c r="R202" s="320"/>
      <c r="S202" s="320"/>
      <c r="T202" s="320">
        <f t="shared" si="32"/>
        <v>0</v>
      </c>
      <c r="U202" s="320"/>
      <c r="V202" s="320"/>
      <c r="W202" s="320"/>
      <c r="X202" s="320">
        <f t="shared" si="33"/>
        <v>0</v>
      </c>
      <c r="Y202" s="320"/>
      <c r="Z202" s="320"/>
      <c r="AA202" s="320"/>
      <c r="AB202" s="320">
        <f t="shared" si="34"/>
        <v>0</v>
      </c>
      <c r="AC202" s="320"/>
      <c r="AD202" s="323"/>
      <c r="AE202" s="320"/>
      <c r="AF202" s="322"/>
      <c r="AH202" s="315"/>
    </row>
    <row r="203" spans="1:34" ht="22.5">
      <c r="A203" s="316" t="str">
        <f t="shared" si="29"/>
        <v>Представительские расходыпредставительские расходы (ОМ)</v>
      </c>
      <c r="B203" s="317" t="str">
        <f t="shared" si="30"/>
        <v>Представительские расходыпредставительские расходы (ОМ)</v>
      </c>
      <c r="C203" s="318">
        <v>2011</v>
      </c>
      <c r="D203" s="318" t="s">
        <v>956</v>
      </c>
      <c r="E203" s="319" t="s">
        <v>7</v>
      </c>
      <c r="F203" s="319" t="s">
        <v>1189</v>
      </c>
      <c r="G203" s="336" t="s">
        <v>18</v>
      </c>
      <c r="H203" s="308" t="str">
        <f>VLOOKUP($B203,Справочник!$A:$I,7,0)</f>
        <v>Hospitality expenses</v>
      </c>
      <c r="I203" s="319" t="s">
        <v>962</v>
      </c>
      <c r="J203" s="319" t="str">
        <f>VLOOKUP($B203,Справочник!$A:$I,8,0)</f>
        <v>Hospitality expenses (MD)</v>
      </c>
      <c r="K203" s="334"/>
      <c r="L203" s="319">
        <f>VLOOKUP($B203,Справочник!$A:$I,9,0)</f>
        <v>0</v>
      </c>
      <c r="M203" s="324"/>
      <c r="N203" s="320" t="e">
        <f t="shared" si="28"/>
        <v>#DIV/0!</v>
      </c>
      <c r="O203" s="320"/>
      <c r="P203" s="320">
        <f t="shared" si="31"/>
        <v>0</v>
      </c>
      <c r="Q203" s="320"/>
      <c r="R203" s="320"/>
      <c r="S203" s="320"/>
      <c r="T203" s="320">
        <f t="shared" si="32"/>
        <v>0</v>
      </c>
      <c r="U203" s="320"/>
      <c r="V203" s="320"/>
      <c r="W203" s="320"/>
      <c r="X203" s="320">
        <f t="shared" si="33"/>
        <v>0</v>
      </c>
      <c r="Y203" s="320"/>
      <c r="Z203" s="320"/>
      <c r="AA203" s="320"/>
      <c r="AB203" s="320">
        <f t="shared" si="34"/>
        <v>0</v>
      </c>
      <c r="AC203" s="320"/>
      <c r="AD203" s="320"/>
      <c r="AE203" s="320"/>
      <c r="AF203" s="322"/>
      <c r="AH203" s="315"/>
    </row>
    <row r="204" spans="1:34" ht="22.5">
      <c r="A204" s="316" t="str">
        <f t="shared" si="29"/>
        <v>Представительские расходыпредставительские расходы (ОП)</v>
      </c>
      <c r="B204" s="317" t="str">
        <f t="shared" si="30"/>
        <v>Представительские расходыпредставительские расходы (ОП)</v>
      </c>
      <c r="C204" s="318">
        <v>2011</v>
      </c>
      <c r="D204" s="318" t="s">
        <v>954</v>
      </c>
      <c r="E204" s="319" t="s">
        <v>7</v>
      </c>
      <c r="F204" s="319" t="s">
        <v>1189</v>
      </c>
      <c r="G204" s="336" t="s">
        <v>18</v>
      </c>
      <c r="H204" s="308" t="str">
        <f>VLOOKUP($B204,Справочник!$A:$I,7,0)</f>
        <v>Hospitality expenses</v>
      </c>
      <c r="I204" s="319" t="s">
        <v>963</v>
      </c>
      <c r="J204" s="319" t="str">
        <f>VLOOKUP($B204,Справочник!$A:$I,8,0)</f>
        <v>Hospitality expenses (SD)</v>
      </c>
      <c r="K204" s="334"/>
      <c r="L204" s="319">
        <f>VLOOKUP($B204,Справочник!$A:$I,9,0)</f>
        <v>0</v>
      </c>
      <c r="M204" s="324"/>
      <c r="N204" s="320" t="e">
        <f t="shared" si="28"/>
        <v>#DIV/0!</v>
      </c>
      <c r="O204" s="320"/>
      <c r="P204" s="320">
        <f t="shared" si="31"/>
        <v>0</v>
      </c>
      <c r="Q204" s="320"/>
      <c r="R204" s="320"/>
      <c r="S204" s="320"/>
      <c r="T204" s="320">
        <f t="shared" si="32"/>
        <v>0</v>
      </c>
      <c r="U204" s="320"/>
      <c r="V204" s="320"/>
      <c r="W204" s="320"/>
      <c r="X204" s="320">
        <f t="shared" si="33"/>
        <v>0</v>
      </c>
      <c r="Y204" s="320"/>
      <c r="Z204" s="320"/>
      <c r="AA204" s="320"/>
      <c r="AB204" s="320">
        <f t="shared" si="34"/>
        <v>0</v>
      </c>
      <c r="AC204" s="320"/>
      <c r="AD204" s="320"/>
      <c r="AE204" s="320"/>
      <c r="AF204" s="322"/>
      <c r="AH204" s="315"/>
    </row>
    <row r="205" spans="1:34" ht="45" hidden="1">
      <c r="A205" s="316" t="str">
        <f t="shared" si="29"/>
        <v>Инвестиционные затраты приобретение  оборудования/имущества (ОМ)</v>
      </c>
      <c r="B205" s="317" t="str">
        <f t="shared" si="30"/>
        <v>Инвестиционные затраты приобретение  оборудования/имущества (ОМ)Приобретение компьютерного оборудования/имущества (ОМ)</v>
      </c>
      <c r="C205" s="318">
        <v>2011</v>
      </c>
      <c r="D205" s="318" t="s">
        <v>956</v>
      </c>
      <c r="E205" s="319" t="s">
        <v>7</v>
      </c>
      <c r="F205" s="319" t="s">
        <v>1187</v>
      </c>
      <c r="G205" s="336" t="s">
        <v>283</v>
      </c>
      <c r="H205" s="308" t="str">
        <f>VLOOKUP($B205,Справочник!$A:$I,7,0)</f>
        <v xml:space="preserve">Investment costs </v>
      </c>
      <c r="I205" s="319" t="s">
        <v>964</v>
      </c>
      <c r="J205" s="319" t="str">
        <f>VLOOKUP($B205,Справочник!$A:$I,8,0)</f>
        <v>Equipment/property acquisition (MD)</v>
      </c>
      <c r="K205" s="319" t="s">
        <v>965</v>
      </c>
      <c r="L205" s="319" t="str">
        <f>VLOOKUP($B205,Справочник!$A:$I,9,0)</f>
        <v>Computer equipment/property acquisition (MD)</v>
      </c>
      <c r="M205" s="333"/>
      <c r="N205" s="320" t="e">
        <f t="shared" si="28"/>
        <v>#DIV/0!</v>
      </c>
      <c r="O205" s="320"/>
      <c r="P205" s="320">
        <f t="shared" si="31"/>
        <v>0</v>
      </c>
      <c r="Q205" s="320"/>
      <c r="R205" s="320"/>
      <c r="S205" s="320"/>
      <c r="T205" s="320">
        <f t="shared" si="32"/>
        <v>0</v>
      </c>
      <c r="U205" s="320"/>
      <c r="V205" s="320"/>
      <c r="W205" s="320"/>
      <c r="X205" s="320">
        <f t="shared" si="33"/>
        <v>0</v>
      </c>
      <c r="Y205" s="320"/>
      <c r="Z205" s="320"/>
      <c r="AA205" s="320"/>
      <c r="AB205" s="320">
        <f t="shared" si="34"/>
        <v>0</v>
      </c>
      <c r="AC205" s="320"/>
      <c r="AD205" s="323"/>
      <c r="AE205" s="320"/>
      <c r="AF205" s="322"/>
      <c r="AH205" s="315"/>
    </row>
    <row r="206" spans="1:34" ht="45" hidden="1">
      <c r="A206" s="316" t="str">
        <f t="shared" si="29"/>
        <v>Инвестиционные затраты приобретение  оборудования/имущества (ОМ)</v>
      </c>
      <c r="B206" s="317" t="str">
        <f t="shared" si="30"/>
        <v>Инвестиционные затраты приобретение  оборудования/имущества (ОМ)Приобретение прочего оборудования/имущества (ОМ)</v>
      </c>
      <c r="C206" s="318">
        <v>2011</v>
      </c>
      <c r="D206" s="318" t="s">
        <v>956</v>
      </c>
      <c r="E206" s="319" t="s">
        <v>7</v>
      </c>
      <c r="F206" s="319" t="s">
        <v>1187</v>
      </c>
      <c r="G206" s="336" t="s">
        <v>283</v>
      </c>
      <c r="H206" s="308" t="str">
        <f>VLOOKUP($B206,Справочник!$A:$I,7,0)</f>
        <v xml:space="preserve">Investment costs </v>
      </c>
      <c r="I206" s="319" t="s">
        <v>964</v>
      </c>
      <c r="J206" s="319" t="str">
        <f>VLOOKUP($B206,Справочник!$A:$I,8,0)</f>
        <v>Equipment/property acquisition (MD)</v>
      </c>
      <c r="K206" s="319" t="s">
        <v>966</v>
      </c>
      <c r="L206" s="319" t="str">
        <f>VLOOKUP($B206,Справочник!$A:$I,9,0)</f>
        <v>Other equipment/property acuisition (MD)</v>
      </c>
      <c r="M206" s="324"/>
      <c r="N206" s="320" t="e">
        <f t="shared" si="28"/>
        <v>#DIV/0!</v>
      </c>
      <c r="O206" s="320"/>
      <c r="P206" s="320">
        <f t="shared" si="31"/>
        <v>0</v>
      </c>
      <c r="Q206" s="320"/>
      <c r="R206" s="320"/>
      <c r="S206" s="320"/>
      <c r="T206" s="320">
        <f t="shared" si="32"/>
        <v>0</v>
      </c>
      <c r="U206" s="320"/>
      <c r="V206" s="320"/>
      <c r="W206" s="320"/>
      <c r="X206" s="320">
        <f t="shared" si="33"/>
        <v>0</v>
      </c>
      <c r="Y206" s="320"/>
      <c r="Z206" s="320"/>
      <c r="AA206" s="320"/>
      <c r="AB206" s="320">
        <f t="shared" si="34"/>
        <v>0</v>
      </c>
      <c r="AC206" s="320"/>
      <c r="AD206" s="323"/>
      <c r="AE206" s="320"/>
      <c r="AF206" s="322"/>
      <c r="AH206" s="315"/>
    </row>
    <row r="207" spans="1:34" ht="33.75" hidden="1">
      <c r="A207" s="316" t="str">
        <f t="shared" si="29"/>
        <v>Инвестиционные затраты приобретение  оборудования/имущества (ОМ)</v>
      </c>
      <c r="B207" s="317" t="str">
        <f t="shared" si="30"/>
        <v>Инвестиционные затраты приобретение  оборудования/имущества (ОМ)Монтаж оборудования/имущества (ОМ)</v>
      </c>
      <c r="C207" s="318">
        <v>2011</v>
      </c>
      <c r="D207" s="318" t="s">
        <v>956</v>
      </c>
      <c r="E207" s="319" t="s">
        <v>7</v>
      </c>
      <c r="F207" s="319" t="s">
        <v>1187</v>
      </c>
      <c r="G207" s="336" t="s">
        <v>283</v>
      </c>
      <c r="H207" s="308" t="str">
        <f>VLOOKUP($B207,Справочник!$A:$I,7,0)</f>
        <v xml:space="preserve">Investment costs </v>
      </c>
      <c r="I207" s="319" t="s">
        <v>964</v>
      </c>
      <c r="J207" s="319" t="str">
        <f>VLOOKUP($B207,Справочник!$A:$I,8,0)</f>
        <v>Equipment/property acquisition (MD)</v>
      </c>
      <c r="K207" s="319" t="s">
        <v>967</v>
      </c>
      <c r="L207" s="319" t="str">
        <f>VLOOKUP($B207,Справочник!$A:$I,9,0)</f>
        <v>Equipment/property installation (MD)</v>
      </c>
      <c r="M207" s="324"/>
      <c r="N207" s="320" t="e">
        <f t="shared" si="28"/>
        <v>#DIV/0!</v>
      </c>
      <c r="O207" s="320"/>
      <c r="P207" s="320">
        <f t="shared" si="31"/>
        <v>0</v>
      </c>
      <c r="Q207" s="320"/>
      <c r="R207" s="320"/>
      <c r="S207" s="320"/>
      <c r="T207" s="320">
        <f t="shared" si="32"/>
        <v>0</v>
      </c>
      <c r="U207" s="320"/>
      <c r="V207" s="320"/>
      <c r="W207" s="320"/>
      <c r="X207" s="320">
        <f t="shared" si="33"/>
        <v>0</v>
      </c>
      <c r="Y207" s="320"/>
      <c r="Z207" s="320"/>
      <c r="AA207" s="320"/>
      <c r="AB207" s="320">
        <f t="shared" si="34"/>
        <v>0</v>
      </c>
      <c r="AC207" s="320"/>
      <c r="AD207" s="323"/>
      <c r="AE207" s="320"/>
      <c r="AF207" s="322"/>
      <c r="AH207" s="315"/>
    </row>
    <row r="208" spans="1:34" ht="45" hidden="1">
      <c r="A208" s="316" t="str">
        <f t="shared" si="29"/>
        <v>Инвестиционные затраты приобретение  оборудования/имущества (ОП)</v>
      </c>
      <c r="B208" s="317" t="str">
        <f t="shared" si="30"/>
        <v>Инвестиционные затраты приобретение  оборудования/имущества (ОП)Приобретение компьютерного оборудования/имущества (ОП)</v>
      </c>
      <c r="C208" s="318">
        <v>2011</v>
      </c>
      <c r="D208" s="318" t="s">
        <v>954</v>
      </c>
      <c r="E208" s="319" t="s">
        <v>7</v>
      </c>
      <c r="F208" s="319" t="s">
        <v>1187</v>
      </c>
      <c r="G208" s="336" t="s">
        <v>283</v>
      </c>
      <c r="H208" s="308" t="str">
        <f>VLOOKUP($B208,Справочник!$A:$I,7,0)</f>
        <v xml:space="preserve">Investment costs </v>
      </c>
      <c r="I208" s="319" t="s">
        <v>968</v>
      </c>
      <c r="J208" s="319" t="str">
        <f>VLOOKUP($B208,Справочник!$A:$I,8,0)</f>
        <v>Equipment/property acquisition (SD)</v>
      </c>
      <c r="K208" s="319" t="s">
        <v>969</v>
      </c>
      <c r="L208" s="319" t="str">
        <f>VLOOKUP($B208,Справочник!$A:$I,9,0)</f>
        <v>Computer equipment/property acquisition (SD)</v>
      </c>
      <c r="M208" s="333"/>
      <c r="N208" s="320" t="e">
        <f t="shared" si="28"/>
        <v>#DIV/0!</v>
      </c>
      <c r="O208" s="320"/>
      <c r="P208" s="320">
        <f t="shared" si="31"/>
        <v>0</v>
      </c>
      <c r="Q208" s="320"/>
      <c r="R208" s="320"/>
      <c r="S208" s="320"/>
      <c r="T208" s="320">
        <f t="shared" si="32"/>
        <v>0</v>
      </c>
      <c r="U208" s="320"/>
      <c r="V208" s="320"/>
      <c r="W208" s="320"/>
      <c r="X208" s="320">
        <f t="shared" si="33"/>
        <v>0</v>
      </c>
      <c r="Y208" s="320"/>
      <c r="Z208" s="320"/>
      <c r="AA208" s="320"/>
      <c r="AB208" s="320">
        <f t="shared" si="34"/>
        <v>0</v>
      </c>
      <c r="AC208" s="320"/>
      <c r="AD208" s="323"/>
      <c r="AE208" s="320"/>
      <c r="AF208" s="322"/>
      <c r="AH208" s="315"/>
    </row>
    <row r="209" spans="1:34" ht="45" hidden="1">
      <c r="A209" s="316" t="str">
        <f t="shared" si="29"/>
        <v>Инвестиционные затраты приобретение  оборудования/имущества (ОП)</v>
      </c>
      <c r="B209" s="317" t="str">
        <f t="shared" si="30"/>
        <v>Инвестиционные затраты приобретение  оборудования/имущества (ОП)Приобретение прочего оборудования/имущества (ОП)</v>
      </c>
      <c r="C209" s="318">
        <v>2011</v>
      </c>
      <c r="D209" s="318" t="s">
        <v>954</v>
      </c>
      <c r="E209" s="319" t="s">
        <v>7</v>
      </c>
      <c r="F209" s="319" t="s">
        <v>1187</v>
      </c>
      <c r="G209" s="336" t="s">
        <v>283</v>
      </c>
      <c r="H209" s="308" t="str">
        <f>VLOOKUP($B209,Справочник!$A:$I,7,0)</f>
        <v xml:space="preserve">Investment costs </v>
      </c>
      <c r="I209" s="319" t="s">
        <v>968</v>
      </c>
      <c r="J209" s="319" t="str">
        <f>VLOOKUP($B209,Справочник!$A:$I,8,0)</f>
        <v>Equipment/property acquisition (SD)</v>
      </c>
      <c r="K209" s="319" t="s">
        <v>970</v>
      </c>
      <c r="L209" s="319" t="str">
        <f>VLOOKUP($B209,Справочник!$A:$I,9,0)</f>
        <v>Other equipment/property acuisition (SD)</v>
      </c>
      <c r="M209" s="324"/>
      <c r="N209" s="320" t="e">
        <f t="shared" si="28"/>
        <v>#DIV/0!</v>
      </c>
      <c r="O209" s="320"/>
      <c r="P209" s="320">
        <f t="shared" si="31"/>
        <v>0</v>
      </c>
      <c r="Q209" s="320"/>
      <c r="R209" s="320"/>
      <c r="S209" s="320"/>
      <c r="T209" s="320">
        <f t="shared" si="32"/>
        <v>0</v>
      </c>
      <c r="U209" s="320"/>
      <c r="V209" s="320"/>
      <c r="W209" s="320"/>
      <c r="X209" s="320">
        <f t="shared" si="33"/>
        <v>0</v>
      </c>
      <c r="Y209" s="320"/>
      <c r="Z209" s="320"/>
      <c r="AA209" s="320"/>
      <c r="AB209" s="320">
        <f t="shared" si="34"/>
        <v>0</v>
      </c>
      <c r="AC209" s="320"/>
      <c r="AD209" s="323"/>
      <c r="AE209" s="320"/>
      <c r="AF209" s="322"/>
      <c r="AH209" s="315"/>
    </row>
    <row r="210" spans="1:34" ht="33.75" hidden="1">
      <c r="A210" s="316" t="str">
        <f t="shared" si="29"/>
        <v>Инвестиционные затраты приобретение  оборудования/имущества (ОП)</v>
      </c>
      <c r="B210" s="317" t="str">
        <f t="shared" si="30"/>
        <v>Инвестиционные затраты приобретение  оборудования/имущества (ОП)Монтаж оборудования/имущества (ОП)</v>
      </c>
      <c r="C210" s="318">
        <v>2011</v>
      </c>
      <c r="D210" s="318" t="s">
        <v>954</v>
      </c>
      <c r="E210" s="319" t="s">
        <v>7</v>
      </c>
      <c r="F210" s="319" t="s">
        <v>1187</v>
      </c>
      <c r="G210" s="336" t="s">
        <v>283</v>
      </c>
      <c r="H210" s="308" t="str">
        <f>VLOOKUP($B210,Справочник!$A:$I,7,0)</f>
        <v xml:space="preserve">Investment costs </v>
      </c>
      <c r="I210" s="319" t="s">
        <v>968</v>
      </c>
      <c r="J210" s="319" t="str">
        <f>VLOOKUP($B210,Справочник!$A:$I,8,0)</f>
        <v>Equipment/property acquisition (SD)</v>
      </c>
      <c r="K210" s="319" t="s">
        <v>971</v>
      </c>
      <c r="L210" s="319" t="str">
        <f>VLOOKUP($B210,Справочник!$A:$I,9,0)</f>
        <v>Equipment/property installation (SD)</v>
      </c>
      <c r="M210" s="324"/>
      <c r="N210" s="320" t="e">
        <f t="shared" si="28"/>
        <v>#DIV/0!</v>
      </c>
      <c r="O210" s="320"/>
      <c r="P210" s="320">
        <f t="shared" si="31"/>
        <v>0</v>
      </c>
      <c r="Q210" s="320"/>
      <c r="R210" s="320"/>
      <c r="S210" s="320"/>
      <c r="T210" s="320">
        <f t="shared" si="32"/>
        <v>0</v>
      </c>
      <c r="U210" s="320"/>
      <c r="V210" s="320"/>
      <c r="W210" s="320"/>
      <c r="X210" s="320">
        <f t="shared" si="33"/>
        <v>0</v>
      </c>
      <c r="Y210" s="320"/>
      <c r="Z210" s="320"/>
      <c r="AA210" s="320"/>
      <c r="AB210" s="320">
        <f t="shared" si="34"/>
        <v>0</v>
      </c>
      <c r="AC210" s="320"/>
      <c r="AD210" s="323"/>
      <c r="AE210" s="320"/>
      <c r="AF210" s="322"/>
      <c r="AH210" s="315"/>
    </row>
    <row r="211" spans="1:34" ht="22.5">
      <c r="A211" s="316" t="str">
        <f t="shared" si="29"/>
        <v>Информационная поддержка Информационная поддержка (ОМ)</v>
      </c>
      <c r="B211" s="317" t="str">
        <f t="shared" si="30"/>
        <v>Информационная поддержка Информационная поддержка (ОМ)</v>
      </c>
      <c r="C211" s="318">
        <v>2011</v>
      </c>
      <c r="D211" s="318" t="s">
        <v>956</v>
      </c>
      <c r="E211" s="319" t="s">
        <v>7</v>
      </c>
      <c r="F211" s="319" t="s">
        <v>1189</v>
      </c>
      <c r="G211" s="336" t="s">
        <v>382</v>
      </c>
      <c r="H211" s="308" t="str">
        <f>VLOOKUP($B211,Справочник!$A:$I,7,0)</f>
        <v>Informational  support</v>
      </c>
      <c r="I211" s="330" t="s">
        <v>972</v>
      </c>
      <c r="J211" s="319" t="str">
        <f>VLOOKUP($B211,Справочник!$A:$I,8,0)</f>
        <v>Costs on informational  support (M&amp;SD)</v>
      </c>
      <c r="K211" s="334"/>
      <c r="L211" s="319">
        <f>VLOOKUP($B211,Справочник!$A:$I,9,0)</f>
        <v>0</v>
      </c>
      <c r="M211" s="324"/>
      <c r="N211" s="320" t="e">
        <f t="shared" si="28"/>
        <v>#DIV/0!</v>
      </c>
      <c r="O211" s="320"/>
      <c r="P211" s="320">
        <f t="shared" si="31"/>
        <v>0</v>
      </c>
      <c r="Q211" s="320"/>
      <c r="R211" s="320"/>
      <c r="S211" s="320"/>
      <c r="T211" s="320">
        <f t="shared" si="32"/>
        <v>0</v>
      </c>
      <c r="U211" s="320"/>
      <c r="V211" s="320"/>
      <c r="W211" s="320"/>
      <c r="X211" s="320">
        <f t="shared" si="33"/>
        <v>0</v>
      </c>
      <c r="Y211" s="320"/>
      <c r="Z211" s="320"/>
      <c r="AA211" s="320"/>
      <c r="AB211" s="320">
        <f t="shared" si="34"/>
        <v>0</v>
      </c>
      <c r="AC211" s="320"/>
      <c r="AD211" s="323"/>
      <c r="AE211" s="320"/>
      <c r="AF211" s="322"/>
      <c r="AH211" s="315"/>
    </row>
    <row r="212" spans="1:34" ht="22.5">
      <c r="A212" s="316" t="str">
        <f t="shared" si="29"/>
        <v>Информационная поддержка Информационная поддержка (ОП)</v>
      </c>
      <c r="B212" s="317" t="str">
        <f t="shared" si="30"/>
        <v>Информационная поддержка Информационная поддержка (ОП)</v>
      </c>
      <c r="C212" s="318">
        <v>2011</v>
      </c>
      <c r="D212" s="318" t="s">
        <v>954</v>
      </c>
      <c r="E212" s="319" t="s">
        <v>7</v>
      </c>
      <c r="F212" s="319" t="s">
        <v>1189</v>
      </c>
      <c r="G212" s="336" t="s">
        <v>382</v>
      </c>
      <c r="H212" s="308" t="str">
        <f>VLOOKUP($B212,Справочник!$A:$I,7,0)</f>
        <v>Informational  support</v>
      </c>
      <c r="I212" s="330" t="s">
        <v>973</v>
      </c>
      <c r="J212" s="319" t="str">
        <f>VLOOKUP($B212,Справочник!$A:$I,8,0)</f>
        <v>Costs on informational  support (M&amp;SD)</v>
      </c>
      <c r="K212" s="334"/>
      <c r="L212" s="319">
        <f>VLOOKUP($B212,Справочник!$A:$I,9,0)</f>
        <v>0</v>
      </c>
      <c r="M212" s="324"/>
      <c r="N212" s="320" t="e">
        <f t="shared" si="28"/>
        <v>#DIV/0!</v>
      </c>
      <c r="O212" s="320"/>
      <c r="P212" s="320">
        <f t="shared" si="31"/>
        <v>0</v>
      </c>
      <c r="Q212" s="320"/>
      <c r="R212" s="320"/>
      <c r="S212" s="320"/>
      <c r="T212" s="320">
        <f t="shared" si="32"/>
        <v>0</v>
      </c>
      <c r="U212" s="320"/>
      <c r="V212" s="320"/>
      <c r="W212" s="320"/>
      <c r="X212" s="320">
        <f t="shared" si="33"/>
        <v>0</v>
      </c>
      <c r="Y212" s="320"/>
      <c r="Z212" s="320"/>
      <c r="AA212" s="320"/>
      <c r="AB212" s="320">
        <f t="shared" si="34"/>
        <v>0</v>
      </c>
      <c r="AC212" s="320"/>
      <c r="AD212" s="323"/>
      <c r="AE212" s="320"/>
      <c r="AF212" s="322"/>
      <c r="AH212" s="315"/>
    </row>
    <row r="213" spans="1:34" ht="22.5" hidden="1">
      <c r="A213" s="316" t="str">
        <f t="shared" si="29"/>
        <v>Покупка МПЗПокупка МПЗ (ОМ)</v>
      </c>
      <c r="B213" s="317" t="str">
        <f t="shared" si="30"/>
        <v>Покупка МПЗПокупка МПЗ (ОМ)</v>
      </c>
      <c r="C213" s="318">
        <v>2011</v>
      </c>
      <c r="D213" s="318" t="s">
        <v>956</v>
      </c>
      <c r="E213" s="319" t="s">
        <v>7</v>
      </c>
      <c r="F213" s="319" t="s">
        <v>1187</v>
      </c>
      <c r="G213" s="335" t="s">
        <v>567</v>
      </c>
      <c r="H213" s="308" t="str">
        <f>VLOOKUP($B213,Справочник!$A:$I,7,0)</f>
        <v>Inventories' purchase</v>
      </c>
      <c r="I213" s="334" t="s">
        <v>974</v>
      </c>
      <c r="J213" s="319" t="str">
        <f>VLOOKUP($B213,Справочник!$A:$I,8,0)</f>
        <v>Inventories' purchase (M&amp;SD)</v>
      </c>
      <c r="K213" s="334"/>
      <c r="L213" s="319">
        <f>VLOOKUP($B213,Справочник!$A:$I,9,0)</f>
        <v>0</v>
      </c>
      <c r="M213" s="337"/>
      <c r="N213" s="320" t="e">
        <f t="shared" si="28"/>
        <v>#DIV/0!</v>
      </c>
      <c r="O213" s="320"/>
      <c r="P213" s="320">
        <f t="shared" si="31"/>
        <v>0</v>
      </c>
      <c r="Q213" s="320"/>
      <c r="R213" s="320"/>
      <c r="S213" s="320"/>
      <c r="T213" s="320">
        <f t="shared" si="32"/>
        <v>0</v>
      </c>
      <c r="U213" s="320"/>
      <c r="V213" s="320"/>
      <c r="W213" s="320"/>
      <c r="X213" s="320">
        <f t="shared" si="33"/>
        <v>0</v>
      </c>
      <c r="Y213" s="320"/>
      <c r="Z213" s="320"/>
      <c r="AA213" s="320"/>
      <c r="AB213" s="320">
        <f t="shared" si="34"/>
        <v>0</v>
      </c>
      <c r="AC213" s="320"/>
      <c r="AD213" s="323"/>
      <c r="AE213" s="320"/>
      <c r="AF213" s="322"/>
      <c r="AH213" s="315"/>
    </row>
    <row r="214" spans="1:34" ht="22.5" hidden="1">
      <c r="A214" s="316" t="str">
        <f t="shared" si="29"/>
        <v>Покупка МПЗПокупка МПЗ (ОМ)</v>
      </c>
      <c r="B214" s="317" t="str">
        <f t="shared" si="30"/>
        <v>Покупка МПЗПокупка МПЗ (ОМ)</v>
      </c>
      <c r="C214" s="318">
        <v>2011</v>
      </c>
      <c r="D214" s="318" t="s">
        <v>956</v>
      </c>
      <c r="E214" s="319" t="s">
        <v>7</v>
      </c>
      <c r="F214" s="319" t="s">
        <v>1187</v>
      </c>
      <c r="G214" s="335" t="s">
        <v>567</v>
      </c>
      <c r="H214" s="308" t="str">
        <f>VLOOKUP($B214,Справочник!$A:$I,7,0)</f>
        <v>Inventories' purchase</v>
      </c>
      <c r="I214" s="334" t="s">
        <v>974</v>
      </c>
      <c r="J214" s="319" t="str">
        <f>VLOOKUP($B214,Справочник!$A:$I,8,0)</f>
        <v>Inventories' purchase (M&amp;SD)</v>
      </c>
      <c r="K214" s="334"/>
      <c r="L214" s="319">
        <f>VLOOKUP($B214,Справочник!$A:$I,9,0)</f>
        <v>0</v>
      </c>
      <c r="M214" s="333"/>
      <c r="N214" s="320" t="e">
        <f t="shared" si="28"/>
        <v>#DIV/0!</v>
      </c>
      <c r="O214" s="320"/>
      <c r="P214" s="320">
        <f t="shared" si="31"/>
        <v>0</v>
      </c>
      <c r="Q214" s="320"/>
      <c r="R214" s="320"/>
      <c r="S214" s="320"/>
      <c r="T214" s="320">
        <f t="shared" si="32"/>
        <v>0</v>
      </c>
      <c r="U214" s="320"/>
      <c r="V214" s="320"/>
      <c r="W214" s="320"/>
      <c r="X214" s="320">
        <f t="shared" si="33"/>
        <v>0</v>
      </c>
      <c r="Y214" s="320"/>
      <c r="Z214" s="320"/>
      <c r="AA214" s="320"/>
      <c r="AB214" s="320">
        <f t="shared" si="34"/>
        <v>0</v>
      </c>
      <c r="AC214" s="320"/>
      <c r="AD214" s="323"/>
      <c r="AE214" s="320"/>
      <c r="AF214" s="322"/>
      <c r="AH214" s="315"/>
    </row>
    <row r="215" spans="1:34" ht="22.5" hidden="1">
      <c r="A215" s="316" t="str">
        <f t="shared" si="29"/>
        <v>Покупка МПЗПокупка МПЗ (ОМ)</v>
      </c>
      <c r="B215" s="317" t="str">
        <f t="shared" si="30"/>
        <v>Покупка МПЗПокупка МПЗ (ОМ)</v>
      </c>
      <c r="C215" s="318">
        <v>2011</v>
      </c>
      <c r="D215" s="318" t="s">
        <v>956</v>
      </c>
      <c r="E215" s="319" t="s">
        <v>7</v>
      </c>
      <c r="F215" s="319" t="s">
        <v>1187</v>
      </c>
      <c r="G215" s="335" t="s">
        <v>567</v>
      </c>
      <c r="H215" s="308" t="str">
        <f>VLOOKUP($B215,Справочник!$A:$I,7,0)</f>
        <v>Inventories' purchase</v>
      </c>
      <c r="I215" s="334" t="s">
        <v>974</v>
      </c>
      <c r="J215" s="319" t="str">
        <f>VLOOKUP($B215,Справочник!$A:$I,8,0)</f>
        <v>Inventories' purchase (M&amp;SD)</v>
      </c>
      <c r="K215" s="334"/>
      <c r="L215" s="319">
        <f>VLOOKUP($B215,Справочник!$A:$I,9,0)</f>
        <v>0</v>
      </c>
      <c r="M215" s="324"/>
      <c r="N215" s="320" t="e">
        <f t="shared" si="28"/>
        <v>#DIV/0!</v>
      </c>
      <c r="O215" s="320"/>
      <c r="P215" s="320">
        <f t="shared" si="31"/>
        <v>0</v>
      </c>
      <c r="Q215" s="320"/>
      <c r="R215" s="320"/>
      <c r="S215" s="320"/>
      <c r="T215" s="320">
        <f t="shared" si="32"/>
        <v>0</v>
      </c>
      <c r="U215" s="320"/>
      <c r="V215" s="320"/>
      <c r="W215" s="320"/>
      <c r="X215" s="320">
        <f t="shared" si="33"/>
        <v>0</v>
      </c>
      <c r="Y215" s="320"/>
      <c r="Z215" s="320"/>
      <c r="AA215" s="320"/>
      <c r="AB215" s="320">
        <f t="shared" si="34"/>
        <v>0</v>
      </c>
      <c r="AC215" s="320"/>
      <c r="AD215" s="323"/>
      <c r="AE215" s="320"/>
      <c r="AF215" s="322"/>
      <c r="AH215" s="315"/>
    </row>
    <row r="216" spans="1:34" hidden="1">
      <c r="A216" s="316" t="str">
        <f t="shared" si="29"/>
        <v>Списание МПЗсписание МПЗ (ОМ)</v>
      </c>
      <c r="B216" s="317" t="str">
        <f t="shared" si="30"/>
        <v>Списание МПЗсписание МПЗ (ОМ)</v>
      </c>
      <c r="C216" s="318">
        <v>2011</v>
      </c>
      <c r="D216" s="318" t="s">
        <v>956</v>
      </c>
      <c r="E216" s="319" t="s">
        <v>7</v>
      </c>
      <c r="F216" s="319" t="s">
        <v>1188</v>
      </c>
      <c r="G216" s="335" t="s">
        <v>43</v>
      </c>
      <c r="H216" s="308" t="str">
        <f>VLOOKUP($B216,Справочник!$A:$I,7,0)</f>
        <v>Inventories writing off</v>
      </c>
      <c r="I216" s="334" t="s">
        <v>975</v>
      </c>
      <c r="J216" s="319" t="str">
        <f>VLOOKUP($B216,Справочник!$A:$I,8,0)</f>
        <v>Inventories writing off (MD)</v>
      </c>
      <c r="K216" s="334"/>
      <c r="L216" s="319">
        <f>VLOOKUP($B216,Справочник!$A:$I,9,0)</f>
        <v>0</v>
      </c>
      <c r="M216" s="337"/>
      <c r="N216" s="320" t="e">
        <f t="shared" si="28"/>
        <v>#DIV/0!</v>
      </c>
      <c r="O216" s="320"/>
      <c r="P216" s="320">
        <f t="shared" si="31"/>
        <v>0</v>
      </c>
      <c r="Q216" s="320"/>
      <c r="R216" s="320"/>
      <c r="S216" s="320"/>
      <c r="T216" s="320">
        <f t="shared" si="32"/>
        <v>0</v>
      </c>
      <c r="U216" s="320"/>
      <c r="V216" s="320"/>
      <c r="W216" s="320"/>
      <c r="X216" s="320">
        <f t="shared" si="33"/>
        <v>0</v>
      </c>
      <c r="Y216" s="320"/>
      <c r="Z216" s="320"/>
      <c r="AA216" s="320"/>
      <c r="AB216" s="320">
        <f t="shared" si="34"/>
        <v>0</v>
      </c>
      <c r="AC216" s="320"/>
      <c r="AD216" s="323"/>
      <c r="AE216" s="320"/>
      <c r="AF216" s="322"/>
      <c r="AH216" s="315"/>
    </row>
    <row r="217" spans="1:34" hidden="1">
      <c r="A217" s="316" t="str">
        <f t="shared" si="29"/>
        <v>Списание МПЗсписание МПЗ (ОМ)</v>
      </c>
      <c r="B217" s="317" t="str">
        <f t="shared" si="30"/>
        <v>Списание МПЗсписание МПЗ (ОМ)</v>
      </c>
      <c r="C217" s="318">
        <v>2011</v>
      </c>
      <c r="D217" s="318" t="s">
        <v>956</v>
      </c>
      <c r="E217" s="319" t="s">
        <v>7</v>
      </c>
      <c r="F217" s="319" t="s">
        <v>1188</v>
      </c>
      <c r="G217" s="335" t="s">
        <v>43</v>
      </c>
      <c r="H217" s="308" t="str">
        <f>VLOOKUP($B217,Справочник!$A:$I,7,0)</f>
        <v>Inventories writing off</v>
      </c>
      <c r="I217" s="334" t="s">
        <v>975</v>
      </c>
      <c r="J217" s="319" t="str">
        <f>VLOOKUP($B217,Справочник!$A:$I,8,0)</f>
        <v>Inventories writing off (MD)</v>
      </c>
      <c r="K217" s="334"/>
      <c r="L217" s="319">
        <f>VLOOKUP($B217,Справочник!$A:$I,9,0)</f>
        <v>0</v>
      </c>
      <c r="M217" s="337"/>
      <c r="N217" s="320" t="e">
        <f t="shared" si="28"/>
        <v>#DIV/0!</v>
      </c>
      <c r="O217" s="320"/>
      <c r="P217" s="320">
        <f t="shared" si="31"/>
        <v>0</v>
      </c>
      <c r="Q217" s="320"/>
      <c r="R217" s="320"/>
      <c r="S217" s="320"/>
      <c r="T217" s="320">
        <f t="shared" si="32"/>
        <v>0</v>
      </c>
      <c r="U217" s="320"/>
      <c r="V217" s="320"/>
      <c r="W217" s="320"/>
      <c r="X217" s="320">
        <f t="shared" si="33"/>
        <v>0</v>
      </c>
      <c r="Y217" s="320"/>
      <c r="Z217" s="320"/>
      <c r="AA217" s="320"/>
      <c r="AB217" s="320">
        <f t="shared" si="34"/>
        <v>0</v>
      </c>
      <c r="AC217" s="320"/>
      <c r="AD217" s="323"/>
      <c r="AE217" s="320"/>
      <c r="AF217" s="322"/>
      <c r="AH217" s="315"/>
    </row>
    <row r="218" spans="1:34" hidden="1">
      <c r="A218" s="316" t="str">
        <f t="shared" si="29"/>
        <v>Списание МПЗсписание МПЗ (ОМ)</v>
      </c>
      <c r="B218" s="317" t="str">
        <f t="shared" si="30"/>
        <v>Списание МПЗсписание МПЗ (ОМ)</v>
      </c>
      <c r="C218" s="318">
        <v>2011</v>
      </c>
      <c r="D218" s="318" t="s">
        <v>956</v>
      </c>
      <c r="E218" s="319" t="s">
        <v>7</v>
      </c>
      <c r="F218" s="319" t="s">
        <v>1188</v>
      </c>
      <c r="G218" s="335" t="s">
        <v>43</v>
      </c>
      <c r="H218" s="308" t="str">
        <f>VLOOKUP($B218,Справочник!$A:$I,7,0)</f>
        <v>Inventories writing off</v>
      </c>
      <c r="I218" s="334" t="s">
        <v>975</v>
      </c>
      <c r="J218" s="319" t="str">
        <f>VLOOKUP($B218,Справочник!$A:$I,8,0)</f>
        <v>Inventories writing off (MD)</v>
      </c>
      <c r="K218" s="334"/>
      <c r="L218" s="319">
        <f>VLOOKUP($B218,Справочник!$A:$I,9,0)</f>
        <v>0</v>
      </c>
      <c r="M218" s="337"/>
      <c r="N218" s="320" t="e">
        <f t="shared" si="28"/>
        <v>#DIV/0!</v>
      </c>
      <c r="O218" s="320"/>
      <c r="P218" s="320">
        <f t="shared" si="31"/>
        <v>0</v>
      </c>
      <c r="Q218" s="320"/>
      <c r="R218" s="320"/>
      <c r="S218" s="320"/>
      <c r="T218" s="320">
        <f t="shared" si="32"/>
        <v>0</v>
      </c>
      <c r="U218" s="320"/>
      <c r="V218" s="320"/>
      <c r="W218" s="320"/>
      <c r="X218" s="320">
        <f t="shared" si="33"/>
        <v>0</v>
      </c>
      <c r="Y218" s="320"/>
      <c r="Z218" s="320"/>
      <c r="AA218" s="320"/>
      <c r="AB218" s="320">
        <f t="shared" si="34"/>
        <v>0</v>
      </c>
      <c r="AC218" s="320"/>
      <c r="AD218" s="323"/>
      <c r="AE218" s="320"/>
      <c r="AF218" s="322"/>
      <c r="AH218" s="315"/>
    </row>
    <row r="219" spans="1:34" ht="22.5" hidden="1">
      <c r="A219" s="316" t="str">
        <f t="shared" si="29"/>
        <v>Покупка МПЗПокупка МПЗ (ОП)</v>
      </c>
      <c r="B219" s="317" t="str">
        <f t="shared" si="30"/>
        <v>Покупка МПЗПокупка МПЗ (ОП)</v>
      </c>
      <c r="C219" s="318">
        <v>2011</v>
      </c>
      <c r="D219" s="318" t="s">
        <v>954</v>
      </c>
      <c r="E219" s="319" t="s">
        <v>7</v>
      </c>
      <c r="F219" s="319" t="s">
        <v>1187</v>
      </c>
      <c r="G219" s="335" t="s">
        <v>567</v>
      </c>
      <c r="H219" s="308" t="str">
        <f>VLOOKUP($B219,Справочник!$A:$I,7,0)</f>
        <v>Inventories' purchase</v>
      </c>
      <c r="I219" s="334" t="s">
        <v>976</v>
      </c>
      <c r="J219" s="319" t="str">
        <f>VLOOKUP($B219,Справочник!$A:$I,8,0)</f>
        <v>Inventories' purchase (M&amp;SD)</v>
      </c>
      <c r="K219" s="334"/>
      <c r="L219" s="319">
        <f>VLOOKUP($B219,Справочник!$A:$I,9,0)</f>
        <v>0</v>
      </c>
      <c r="M219" s="337"/>
      <c r="N219" s="320" t="e">
        <f t="shared" si="28"/>
        <v>#DIV/0!</v>
      </c>
      <c r="O219" s="320"/>
      <c r="P219" s="320">
        <f t="shared" si="31"/>
        <v>0</v>
      </c>
      <c r="Q219" s="320"/>
      <c r="R219" s="320"/>
      <c r="S219" s="320"/>
      <c r="T219" s="320">
        <f t="shared" si="32"/>
        <v>0</v>
      </c>
      <c r="U219" s="320"/>
      <c r="V219" s="320"/>
      <c r="W219" s="320"/>
      <c r="X219" s="320">
        <f t="shared" si="33"/>
        <v>0</v>
      </c>
      <c r="Y219" s="320"/>
      <c r="Z219" s="320"/>
      <c r="AA219" s="320"/>
      <c r="AB219" s="320">
        <f t="shared" si="34"/>
        <v>0</v>
      </c>
      <c r="AC219" s="320"/>
      <c r="AD219" s="323"/>
      <c r="AE219" s="320"/>
      <c r="AF219" s="322"/>
      <c r="AH219" s="315"/>
    </row>
    <row r="220" spans="1:34" ht="22.5" hidden="1">
      <c r="A220" s="316" t="str">
        <f t="shared" si="29"/>
        <v>Покупка МПЗПокупка МПЗ (ОП)</v>
      </c>
      <c r="B220" s="317" t="str">
        <f t="shared" si="30"/>
        <v>Покупка МПЗПокупка МПЗ (ОП)</v>
      </c>
      <c r="C220" s="318">
        <v>2011</v>
      </c>
      <c r="D220" s="318" t="s">
        <v>954</v>
      </c>
      <c r="E220" s="319" t="s">
        <v>7</v>
      </c>
      <c r="F220" s="319" t="s">
        <v>1187</v>
      </c>
      <c r="G220" s="335" t="s">
        <v>567</v>
      </c>
      <c r="H220" s="308" t="str">
        <f>VLOOKUP($B220,Справочник!$A:$I,7,0)</f>
        <v>Inventories' purchase</v>
      </c>
      <c r="I220" s="334" t="s">
        <v>976</v>
      </c>
      <c r="J220" s="319" t="str">
        <f>VLOOKUP($B220,Справочник!$A:$I,8,0)</f>
        <v>Inventories' purchase (M&amp;SD)</v>
      </c>
      <c r="K220" s="334"/>
      <c r="L220" s="319">
        <f>VLOOKUP($B220,Справочник!$A:$I,9,0)</f>
        <v>0</v>
      </c>
      <c r="M220" s="333"/>
      <c r="N220" s="320" t="e">
        <f t="shared" si="28"/>
        <v>#DIV/0!</v>
      </c>
      <c r="O220" s="320"/>
      <c r="P220" s="320">
        <f t="shared" si="31"/>
        <v>0</v>
      </c>
      <c r="Q220" s="320"/>
      <c r="R220" s="320"/>
      <c r="S220" s="320"/>
      <c r="T220" s="320">
        <f t="shared" si="32"/>
        <v>0</v>
      </c>
      <c r="U220" s="320"/>
      <c r="V220" s="320"/>
      <c r="W220" s="320"/>
      <c r="X220" s="320">
        <f t="shared" si="33"/>
        <v>0</v>
      </c>
      <c r="Y220" s="320"/>
      <c r="Z220" s="320"/>
      <c r="AA220" s="320"/>
      <c r="AB220" s="320">
        <f t="shared" si="34"/>
        <v>0</v>
      </c>
      <c r="AC220" s="320"/>
      <c r="AD220" s="323"/>
      <c r="AE220" s="320"/>
      <c r="AF220" s="322"/>
      <c r="AH220" s="315"/>
    </row>
    <row r="221" spans="1:34" ht="22.5" hidden="1">
      <c r="A221" s="316" t="str">
        <f t="shared" si="29"/>
        <v>Покупка МПЗПокупка МПЗ (ОП)</v>
      </c>
      <c r="B221" s="317" t="str">
        <f t="shared" si="30"/>
        <v>Покупка МПЗПокупка МПЗ (ОП)</v>
      </c>
      <c r="C221" s="318">
        <v>2011</v>
      </c>
      <c r="D221" s="318" t="s">
        <v>954</v>
      </c>
      <c r="E221" s="319" t="s">
        <v>7</v>
      </c>
      <c r="F221" s="319" t="s">
        <v>1187</v>
      </c>
      <c r="G221" s="335" t="s">
        <v>567</v>
      </c>
      <c r="H221" s="308" t="str">
        <f>VLOOKUP($B221,Справочник!$A:$I,7,0)</f>
        <v>Inventories' purchase</v>
      </c>
      <c r="I221" s="334" t="s">
        <v>976</v>
      </c>
      <c r="J221" s="319" t="str">
        <f>VLOOKUP($B221,Справочник!$A:$I,8,0)</f>
        <v>Inventories' purchase (M&amp;SD)</v>
      </c>
      <c r="K221" s="334"/>
      <c r="L221" s="319">
        <f>VLOOKUP($B221,Справочник!$A:$I,9,0)</f>
        <v>0</v>
      </c>
      <c r="M221" s="324"/>
      <c r="N221" s="320" t="e">
        <f t="shared" si="28"/>
        <v>#DIV/0!</v>
      </c>
      <c r="O221" s="320"/>
      <c r="P221" s="320">
        <f t="shared" si="31"/>
        <v>0</v>
      </c>
      <c r="Q221" s="320"/>
      <c r="R221" s="320"/>
      <c r="S221" s="320"/>
      <c r="T221" s="320">
        <f t="shared" si="32"/>
        <v>0</v>
      </c>
      <c r="U221" s="320"/>
      <c r="V221" s="320"/>
      <c r="W221" s="320"/>
      <c r="X221" s="320">
        <f t="shared" si="33"/>
        <v>0</v>
      </c>
      <c r="Y221" s="320"/>
      <c r="Z221" s="320"/>
      <c r="AA221" s="320"/>
      <c r="AB221" s="320">
        <f t="shared" si="34"/>
        <v>0</v>
      </c>
      <c r="AC221" s="320"/>
      <c r="AD221" s="323"/>
      <c r="AE221" s="320"/>
      <c r="AF221" s="322"/>
      <c r="AH221" s="315"/>
    </row>
    <row r="222" spans="1:34" hidden="1">
      <c r="A222" s="316" t="str">
        <f t="shared" si="29"/>
        <v>Списание МПЗсписание МПЗ (ОП)</v>
      </c>
      <c r="B222" s="317" t="str">
        <f t="shared" si="30"/>
        <v>Списание МПЗсписание МПЗ (ОП)</v>
      </c>
      <c r="C222" s="318">
        <v>2011</v>
      </c>
      <c r="D222" s="318" t="s">
        <v>954</v>
      </c>
      <c r="E222" s="319" t="s">
        <v>7</v>
      </c>
      <c r="F222" s="319" t="s">
        <v>1188</v>
      </c>
      <c r="G222" s="335" t="s">
        <v>43</v>
      </c>
      <c r="H222" s="308" t="str">
        <f>VLOOKUP($B222,Справочник!$A:$I,7,0)</f>
        <v>Inventories writing off</v>
      </c>
      <c r="I222" s="334" t="s">
        <v>977</v>
      </c>
      <c r="J222" s="319" t="str">
        <f>VLOOKUP($B222,Справочник!$A:$I,8,0)</f>
        <v>Inventories writing off (SD)</v>
      </c>
      <c r="K222" s="334"/>
      <c r="L222" s="319">
        <f>VLOOKUP($B222,Справочник!$A:$I,9,0)</f>
        <v>0</v>
      </c>
      <c r="M222" s="337"/>
      <c r="N222" s="320" t="e">
        <f t="shared" si="28"/>
        <v>#DIV/0!</v>
      </c>
      <c r="O222" s="320"/>
      <c r="P222" s="320">
        <f t="shared" si="31"/>
        <v>0</v>
      </c>
      <c r="Q222" s="320"/>
      <c r="R222" s="320"/>
      <c r="S222" s="320"/>
      <c r="T222" s="320">
        <f t="shared" si="32"/>
        <v>0</v>
      </c>
      <c r="U222" s="320"/>
      <c r="V222" s="320"/>
      <c r="W222" s="320"/>
      <c r="X222" s="320">
        <f t="shared" si="33"/>
        <v>0</v>
      </c>
      <c r="Y222" s="320"/>
      <c r="Z222" s="320"/>
      <c r="AA222" s="320"/>
      <c r="AB222" s="320">
        <f t="shared" si="34"/>
        <v>0</v>
      </c>
      <c r="AC222" s="320"/>
      <c r="AD222" s="323"/>
      <c r="AE222" s="320"/>
      <c r="AF222" s="322"/>
      <c r="AH222" s="315"/>
    </row>
    <row r="223" spans="1:34" hidden="1">
      <c r="A223" s="316" t="str">
        <f t="shared" si="29"/>
        <v>Списание МПЗсписание МПЗ (ОП)</v>
      </c>
      <c r="B223" s="317" t="str">
        <f t="shared" si="30"/>
        <v>Списание МПЗсписание МПЗ (ОП)</v>
      </c>
      <c r="C223" s="318">
        <v>2011</v>
      </c>
      <c r="D223" s="318" t="s">
        <v>954</v>
      </c>
      <c r="E223" s="319" t="s">
        <v>7</v>
      </c>
      <c r="F223" s="319" t="s">
        <v>1188</v>
      </c>
      <c r="G223" s="335" t="s">
        <v>43</v>
      </c>
      <c r="H223" s="308" t="str">
        <f>VLOOKUP($B223,Справочник!$A:$I,7,0)</f>
        <v>Inventories writing off</v>
      </c>
      <c r="I223" s="334" t="s">
        <v>977</v>
      </c>
      <c r="J223" s="319" t="str">
        <f>VLOOKUP($B223,Справочник!$A:$I,8,0)</f>
        <v>Inventories writing off (SD)</v>
      </c>
      <c r="K223" s="334"/>
      <c r="L223" s="319">
        <f>VLOOKUP($B223,Справочник!$A:$I,9,0)</f>
        <v>0</v>
      </c>
      <c r="M223" s="337"/>
      <c r="N223" s="320" t="e">
        <f t="shared" si="28"/>
        <v>#DIV/0!</v>
      </c>
      <c r="O223" s="320"/>
      <c r="P223" s="320">
        <f t="shared" si="31"/>
        <v>0</v>
      </c>
      <c r="Q223" s="320"/>
      <c r="R223" s="320"/>
      <c r="S223" s="320"/>
      <c r="T223" s="320">
        <f t="shared" si="32"/>
        <v>0</v>
      </c>
      <c r="U223" s="320"/>
      <c r="V223" s="320"/>
      <c r="W223" s="320"/>
      <c r="X223" s="320">
        <f t="shared" si="33"/>
        <v>0</v>
      </c>
      <c r="Y223" s="320"/>
      <c r="Z223" s="320"/>
      <c r="AA223" s="320"/>
      <c r="AB223" s="320">
        <f t="shared" si="34"/>
        <v>0</v>
      </c>
      <c r="AC223" s="320"/>
      <c r="AD223" s="323"/>
      <c r="AE223" s="320"/>
      <c r="AF223" s="322"/>
      <c r="AH223" s="315"/>
    </row>
    <row r="224" spans="1:34" hidden="1">
      <c r="A224" s="316" t="str">
        <f t="shared" si="29"/>
        <v>Списание МПЗсписание МПЗ (ОП)</v>
      </c>
      <c r="B224" s="317" t="str">
        <f t="shared" si="30"/>
        <v>Списание МПЗсписание МПЗ (ОП)</v>
      </c>
      <c r="C224" s="318">
        <v>2011</v>
      </c>
      <c r="D224" s="318" t="s">
        <v>954</v>
      </c>
      <c r="E224" s="319" t="s">
        <v>7</v>
      </c>
      <c r="F224" s="319" t="s">
        <v>1188</v>
      </c>
      <c r="G224" s="335" t="s">
        <v>43</v>
      </c>
      <c r="H224" s="308" t="str">
        <f>VLOOKUP($B224,Справочник!$A:$I,7,0)</f>
        <v>Inventories writing off</v>
      </c>
      <c r="I224" s="334" t="s">
        <v>977</v>
      </c>
      <c r="J224" s="319" t="str">
        <f>VLOOKUP($B224,Справочник!$A:$I,8,0)</f>
        <v>Inventories writing off (SD)</v>
      </c>
      <c r="K224" s="334"/>
      <c r="L224" s="319">
        <f>VLOOKUP($B224,Справочник!$A:$I,9,0)</f>
        <v>0</v>
      </c>
      <c r="M224" s="337"/>
      <c r="N224" s="320" t="e">
        <f t="shared" si="28"/>
        <v>#DIV/0!</v>
      </c>
      <c r="O224" s="320"/>
      <c r="P224" s="320">
        <f t="shared" si="31"/>
        <v>0</v>
      </c>
      <c r="Q224" s="320"/>
      <c r="R224" s="320"/>
      <c r="S224" s="320"/>
      <c r="T224" s="320">
        <f t="shared" si="32"/>
        <v>0</v>
      </c>
      <c r="U224" s="320"/>
      <c r="V224" s="320"/>
      <c r="W224" s="320"/>
      <c r="X224" s="320">
        <f t="shared" si="33"/>
        <v>0</v>
      </c>
      <c r="Y224" s="320"/>
      <c r="Z224" s="320"/>
      <c r="AA224" s="320"/>
      <c r="AB224" s="320">
        <f t="shared" si="34"/>
        <v>0</v>
      </c>
      <c r="AC224" s="320"/>
      <c r="AD224" s="323"/>
      <c r="AE224" s="320"/>
      <c r="AF224" s="322"/>
      <c r="AH224" s="315"/>
    </row>
    <row r="225" spans="1:34" ht="22.5" hidden="1">
      <c r="A225" s="316" t="str">
        <f t="shared" si="29"/>
        <v>Обучение сотрудниковобучение сотрудников (ОМ)</v>
      </c>
      <c r="B225" s="317" t="str">
        <f t="shared" si="30"/>
        <v>Обучение сотрудниковобучение сотрудников (ОМ)</v>
      </c>
      <c r="C225" s="318">
        <v>2011</v>
      </c>
      <c r="D225" s="318" t="s">
        <v>956</v>
      </c>
      <c r="E225" s="319" t="s">
        <v>7</v>
      </c>
      <c r="F225" s="319" t="s">
        <v>1187</v>
      </c>
      <c r="G225" s="335" t="s">
        <v>489</v>
      </c>
      <c r="H225" s="308" t="str">
        <f>VLOOKUP($B225,Справочник!$A:$I,7,0)</f>
        <v>Еmployees' training</v>
      </c>
      <c r="I225" s="334" t="s">
        <v>1037</v>
      </c>
      <c r="J225" s="319" t="str">
        <f>VLOOKUP($B225,Справочник!$A:$I,8,0)</f>
        <v>employees' training (MD)</v>
      </c>
      <c r="K225" s="319"/>
      <c r="L225" s="319">
        <f>VLOOKUP($B225,Справочник!$A:$I,9,0)</f>
        <v>0</v>
      </c>
      <c r="M225" s="324"/>
      <c r="N225" s="320" t="e">
        <f t="shared" si="28"/>
        <v>#DIV/0!</v>
      </c>
      <c r="O225" s="325"/>
      <c r="P225" s="320">
        <f t="shared" si="31"/>
        <v>0</v>
      </c>
      <c r="Q225" s="320"/>
      <c r="R225" s="320"/>
      <c r="S225" s="320"/>
      <c r="T225" s="320">
        <f t="shared" si="32"/>
        <v>0</v>
      </c>
      <c r="U225" s="320"/>
      <c r="V225" s="320"/>
      <c r="W225" s="320"/>
      <c r="X225" s="320">
        <f t="shared" si="33"/>
        <v>0</v>
      </c>
      <c r="Y225" s="320"/>
      <c r="Z225" s="320"/>
      <c r="AA225" s="320"/>
      <c r="AB225" s="320">
        <f t="shared" si="34"/>
        <v>0</v>
      </c>
      <c r="AC225" s="320"/>
      <c r="AD225" s="323"/>
      <c r="AE225" s="320"/>
      <c r="AF225" s="338"/>
      <c r="AH225" s="315"/>
    </row>
    <row r="226" spans="1:34" ht="22.5" hidden="1">
      <c r="A226" s="316" t="str">
        <f t="shared" si="29"/>
        <v>Обучение сотрудниковобучение сотрудников (ОМ)</v>
      </c>
      <c r="B226" s="317" t="str">
        <f t="shared" si="30"/>
        <v>Обучение сотрудниковобучение сотрудников (ОМ)</v>
      </c>
      <c r="C226" s="318">
        <v>2011</v>
      </c>
      <c r="D226" s="318" t="s">
        <v>956</v>
      </c>
      <c r="E226" s="319" t="s">
        <v>7</v>
      </c>
      <c r="F226" s="319" t="s">
        <v>1188</v>
      </c>
      <c r="G226" s="335" t="s">
        <v>489</v>
      </c>
      <c r="H226" s="308" t="str">
        <f>VLOOKUP($B226,Справочник!$A:$I,7,0)</f>
        <v>Еmployees' training</v>
      </c>
      <c r="I226" s="334" t="s">
        <v>1037</v>
      </c>
      <c r="J226" s="319" t="str">
        <f>VLOOKUP($B226,Справочник!$A:$I,8,0)</f>
        <v>employees' training (MD)</v>
      </c>
      <c r="K226" s="319"/>
      <c r="L226" s="319">
        <f>VLOOKUP($B226,Справочник!$A:$I,9,0)</f>
        <v>0</v>
      </c>
      <c r="M226" s="324"/>
      <c r="N226" s="320" t="e">
        <f t="shared" si="28"/>
        <v>#DIV/0!</v>
      </c>
      <c r="O226" s="325"/>
      <c r="P226" s="320">
        <f t="shared" si="31"/>
        <v>0</v>
      </c>
      <c r="Q226" s="320"/>
      <c r="R226" s="320"/>
      <c r="S226" s="320"/>
      <c r="T226" s="320">
        <f t="shared" si="32"/>
        <v>0</v>
      </c>
      <c r="U226" s="320"/>
      <c r="V226" s="320"/>
      <c r="W226" s="320"/>
      <c r="X226" s="320">
        <f t="shared" si="33"/>
        <v>0</v>
      </c>
      <c r="Y226" s="320"/>
      <c r="Z226" s="320"/>
      <c r="AA226" s="320"/>
      <c r="AB226" s="320">
        <f t="shared" si="34"/>
        <v>0</v>
      </c>
      <c r="AC226" s="320"/>
      <c r="AD226" s="323"/>
      <c r="AE226" s="320"/>
      <c r="AF226" s="338"/>
      <c r="AH226" s="315"/>
    </row>
    <row r="227" spans="1:34" ht="22.5" hidden="1">
      <c r="A227" s="316" t="str">
        <f t="shared" si="29"/>
        <v>Обучение сотрудниковобучение сотрудников (ОП)</v>
      </c>
      <c r="B227" s="317" t="str">
        <f t="shared" si="30"/>
        <v>Обучение сотрудниковобучение сотрудников (ОП)</v>
      </c>
      <c r="C227" s="318">
        <v>2011</v>
      </c>
      <c r="D227" s="318" t="s">
        <v>954</v>
      </c>
      <c r="E227" s="319" t="s">
        <v>7</v>
      </c>
      <c r="F227" s="319" t="s">
        <v>1187</v>
      </c>
      <c r="G227" s="335" t="s">
        <v>489</v>
      </c>
      <c r="H227" s="308" t="str">
        <f>VLOOKUP($B227,Справочник!$A:$I,7,0)</f>
        <v>Еmployees' training</v>
      </c>
      <c r="I227" s="334" t="s">
        <v>1038</v>
      </c>
      <c r="J227" s="319" t="str">
        <f>VLOOKUP($B227,Справочник!$A:$I,8,0)</f>
        <v>employees' training (SD)</v>
      </c>
      <c r="K227" s="319"/>
      <c r="L227" s="319">
        <f>VLOOKUP($B227,Справочник!$A:$I,9,0)</f>
        <v>0</v>
      </c>
      <c r="M227" s="324"/>
      <c r="N227" s="320" t="e">
        <f t="shared" si="28"/>
        <v>#DIV/0!</v>
      </c>
      <c r="O227" s="325"/>
      <c r="P227" s="320">
        <f t="shared" si="31"/>
        <v>0</v>
      </c>
      <c r="Q227" s="320"/>
      <c r="R227" s="320"/>
      <c r="S227" s="320"/>
      <c r="T227" s="320">
        <f t="shared" si="32"/>
        <v>0</v>
      </c>
      <c r="U227" s="320"/>
      <c r="V227" s="320"/>
      <c r="W227" s="320"/>
      <c r="X227" s="320">
        <f t="shared" si="33"/>
        <v>0</v>
      </c>
      <c r="Y227" s="320"/>
      <c r="Z227" s="320"/>
      <c r="AA227" s="320"/>
      <c r="AB227" s="320">
        <f t="shared" si="34"/>
        <v>0</v>
      </c>
      <c r="AC227" s="320"/>
      <c r="AD227" s="323"/>
      <c r="AE227" s="320"/>
      <c r="AF227" s="338"/>
      <c r="AH227" s="315"/>
    </row>
    <row r="228" spans="1:34" ht="22.5" hidden="1">
      <c r="A228" s="316" t="str">
        <f t="shared" si="29"/>
        <v>Обучение сотрудниковобучение сотрудников (ОП)</v>
      </c>
      <c r="B228" s="317" t="str">
        <f t="shared" si="30"/>
        <v>Обучение сотрудниковобучение сотрудников (ОП)</v>
      </c>
      <c r="C228" s="318">
        <v>2011</v>
      </c>
      <c r="D228" s="318" t="s">
        <v>954</v>
      </c>
      <c r="E228" s="319" t="s">
        <v>7</v>
      </c>
      <c r="F228" s="319" t="s">
        <v>1188</v>
      </c>
      <c r="G228" s="335" t="s">
        <v>489</v>
      </c>
      <c r="H228" s="308" t="str">
        <f>VLOOKUP($B228,Справочник!$A:$I,7,0)</f>
        <v>Еmployees' training</v>
      </c>
      <c r="I228" s="334" t="s">
        <v>1038</v>
      </c>
      <c r="J228" s="319" t="str">
        <f>VLOOKUP($B228,Справочник!$A:$I,8,0)</f>
        <v>employees' training (SD)</v>
      </c>
      <c r="K228" s="319"/>
      <c r="L228" s="319">
        <f>VLOOKUP($B228,Справочник!$A:$I,9,0)</f>
        <v>0</v>
      </c>
      <c r="M228" s="324"/>
      <c r="N228" s="320" t="e">
        <f t="shared" si="28"/>
        <v>#DIV/0!</v>
      </c>
      <c r="O228" s="325"/>
      <c r="P228" s="320">
        <f t="shared" si="31"/>
        <v>0</v>
      </c>
      <c r="Q228" s="320"/>
      <c r="R228" s="320"/>
      <c r="S228" s="320"/>
      <c r="T228" s="320">
        <f t="shared" si="32"/>
        <v>0</v>
      </c>
      <c r="U228" s="320"/>
      <c r="V228" s="320"/>
      <c r="W228" s="320"/>
      <c r="X228" s="320">
        <f t="shared" si="33"/>
        <v>0</v>
      </c>
      <c r="Y228" s="320"/>
      <c r="Z228" s="320"/>
      <c r="AA228" s="320"/>
      <c r="AB228" s="320">
        <f t="shared" si="34"/>
        <v>0</v>
      </c>
      <c r="AC228" s="320"/>
      <c r="AD228" s="323"/>
      <c r="AE228" s="320"/>
      <c r="AF228" s="338"/>
      <c r="AH228" s="315"/>
    </row>
    <row r="229" spans="1:34" hidden="1">
      <c r="A229" s="316" t="str">
        <f t="shared" si="29"/>
        <v>Расходы на оплату трудаЗаработная плата (ОМ)</v>
      </c>
      <c r="B229" s="317" t="str">
        <f t="shared" si="30"/>
        <v>Расходы на оплату трудаЗаработная плата (ОМ)</v>
      </c>
      <c r="C229" s="318">
        <v>2011</v>
      </c>
      <c r="D229" s="318" t="s">
        <v>956</v>
      </c>
      <c r="E229" s="319" t="s">
        <v>7</v>
      </c>
      <c r="F229" s="319" t="s">
        <v>1187</v>
      </c>
      <c r="G229" s="335" t="s">
        <v>32</v>
      </c>
      <c r="H229" s="308" t="str">
        <f>VLOOKUP($B229,Справочник!$A:$I,7,0)</f>
        <v>Payroll costs</v>
      </c>
      <c r="I229" s="334" t="s">
        <v>1039</v>
      </c>
      <c r="J229" s="319" t="str">
        <f>VLOOKUP($B229,Справочник!$A:$I,8,0)</f>
        <v>salary (MD)</v>
      </c>
      <c r="K229" s="319"/>
      <c r="L229" s="319">
        <f>VLOOKUP($B229,Справочник!$A:$I,9,0)</f>
        <v>0</v>
      </c>
      <c r="M229" s="324"/>
      <c r="N229" s="320" t="e">
        <f t="shared" si="28"/>
        <v>#DIV/0!</v>
      </c>
      <c r="O229" s="325"/>
      <c r="P229" s="320">
        <f t="shared" si="31"/>
        <v>0</v>
      </c>
      <c r="Q229" s="320"/>
      <c r="R229" s="320"/>
      <c r="S229" s="320"/>
      <c r="T229" s="320">
        <f t="shared" si="32"/>
        <v>0</v>
      </c>
      <c r="U229" s="320"/>
      <c r="V229" s="320"/>
      <c r="W229" s="320"/>
      <c r="X229" s="320">
        <f t="shared" si="33"/>
        <v>0</v>
      </c>
      <c r="Y229" s="320"/>
      <c r="Z229" s="320"/>
      <c r="AA229" s="320"/>
      <c r="AB229" s="320">
        <f t="shared" si="34"/>
        <v>0</v>
      </c>
      <c r="AC229" s="320"/>
      <c r="AD229" s="320"/>
      <c r="AE229" s="320"/>
      <c r="AF229" s="338"/>
      <c r="AH229" s="315"/>
    </row>
    <row r="230" spans="1:34" hidden="1">
      <c r="A230" s="316" t="str">
        <f t="shared" si="29"/>
        <v>Расходы на оплату трудаНДФЛ (ОМ)</v>
      </c>
      <c r="B230" s="317" t="str">
        <f t="shared" si="30"/>
        <v>Расходы на оплату трудаНДФЛ (ОМ)</v>
      </c>
      <c r="C230" s="318">
        <v>2011</v>
      </c>
      <c r="D230" s="318" t="s">
        <v>956</v>
      </c>
      <c r="E230" s="319" t="s">
        <v>7</v>
      </c>
      <c r="F230" s="319" t="s">
        <v>1187</v>
      </c>
      <c r="G230" s="335" t="s">
        <v>32</v>
      </c>
      <c r="H230" s="308" t="str">
        <f>VLOOKUP($B230,Справочник!$A:$I,7,0)</f>
        <v>Payroll costs</v>
      </c>
      <c r="I230" s="334" t="s">
        <v>1040</v>
      </c>
      <c r="J230" s="319" t="str">
        <f>VLOOKUP($B230,Справочник!$A:$I,8,0)</f>
        <v>Personal Income Tax (MD)</v>
      </c>
      <c r="K230" s="319"/>
      <c r="L230" s="319">
        <f>VLOOKUP($B230,Справочник!$A:$I,9,0)</f>
        <v>0</v>
      </c>
      <c r="M230" s="324"/>
      <c r="N230" s="320" t="e">
        <f t="shared" si="28"/>
        <v>#DIV/0!</v>
      </c>
      <c r="O230" s="325"/>
      <c r="P230" s="320">
        <f t="shared" si="31"/>
        <v>0</v>
      </c>
      <c r="Q230" s="320"/>
      <c r="R230" s="320"/>
      <c r="S230" s="320"/>
      <c r="T230" s="320">
        <f t="shared" si="32"/>
        <v>0</v>
      </c>
      <c r="U230" s="320"/>
      <c r="V230" s="320"/>
      <c r="W230" s="320"/>
      <c r="X230" s="320">
        <f t="shared" si="33"/>
        <v>0</v>
      </c>
      <c r="Y230" s="320"/>
      <c r="Z230" s="320"/>
      <c r="AA230" s="320"/>
      <c r="AB230" s="320">
        <f t="shared" si="34"/>
        <v>0</v>
      </c>
      <c r="AC230" s="320"/>
      <c r="AD230" s="320"/>
      <c r="AE230" s="320"/>
      <c r="AF230" s="338"/>
      <c r="AH230" s="315"/>
    </row>
    <row r="231" spans="1:34" hidden="1">
      <c r="A231" s="316" t="str">
        <f t="shared" si="29"/>
        <v>Расходы на оплату трудаПрочие выплаты (ОМ)</v>
      </c>
      <c r="B231" s="317" t="str">
        <f t="shared" si="30"/>
        <v>Расходы на оплату трудаПрочие выплаты (ОМ)</v>
      </c>
      <c r="C231" s="318">
        <v>2011</v>
      </c>
      <c r="D231" s="318" t="s">
        <v>956</v>
      </c>
      <c r="E231" s="319" t="s">
        <v>7</v>
      </c>
      <c r="F231" s="319" t="s">
        <v>1187</v>
      </c>
      <c r="G231" s="335" t="s">
        <v>32</v>
      </c>
      <c r="H231" s="308" t="str">
        <f>VLOOKUP($B231,Справочник!$A:$I,7,0)</f>
        <v>Payroll costs</v>
      </c>
      <c r="I231" s="334" t="s">
        <v>1041</v>
      </c>
      <c r="J231" s="319" t="str">
        <f>VLOOKUP($B231,Справочник!$A:$I,8,0)</f>
        <v>compensation (MD)</v>
      </c>
      <c r="K231" s="319"/>
      <c r="L231" s="319">
        <f>VLOOKUP($B231,Справочник!$A:$I,9,0)</f>
        <v>0</v>
      </c>
      <c r="M231" s="324"/>
      <c r="N231" s="320" t="e">
        <f t="shared" ref="N231:N294" si="35">P231/O231</f>
        <v>#DIV/0!</v>
      </c>
      <c r="O231" s="325"/>
      <c r="P231" s="320">
        <f t="shared" si="31"/>
        <v>0</v>
      </c>
      <c r="Q231" s="320"/>
      <c r="R231" s="320"/>
      <c r="S231" s="320"/>
      <c r="T231" s="320">
        <f t="shared" si="32"/>
        <v>0</v>
      </c>
      <c r="U231" s="320"/>
      <c r="V231" s="320"/>
      <c r="W231" s="320"/>
      <c r="X231" s="320">
        <f t="shared" si="33"/>
        <v>0</v>
      </c>
      <c r="Y231" s="320"/>
      <c r="Z231" s="320"/>
      <c r="AA231" s="320"/>
      <c r="AB231" s="320">
        <f t="shared" si="34"/>
        <v>0</v>
      </c>
      <c r="AC231" s="320"/>
      <c r="AD231" s="320"/>
      <c r="AE231" s="320"/>
      <c r="AF231" s="338"/>
      <c r="AH231" s="315"/>
    </row>
    <row r="232" spans="1:34" hidden="1">
      <c r="A232" s="316" t="str">
        <f t="shared" si="29"/>
        <v>Расходы на оплату трудаЗаработная плата (ОМ)</v>
      </c>
      <c r="B232" s="317" t="str">
        <f t="shared" si="30"/>
        <v>Расходы на оплату трудаЗаработная плата (ОМ)</v>
      </c>
      <c r="C232" s="318">
        <v>2011</v>
      </c>
      <c r="D232" s="318" t="s">
        <v>956</v>
      </c>
      <c r="E232" s="319" t="s">
        <v>7</v>
      </c>
      <c r="F232" s="319" t="s">
        <v>1188</v>
      </c>
      <c r="G232" s="335" t="s">
        <v>32</v>
      </c>
      <c r="H232" s="308" t="str">
        <f>VLOOKUP($B232,Справочник!$A:$I,7,0)</f>
        <v>Payroll costs</v>
      </c>
      <c r="I232" s="334" t="s">
        <v>1039</v>
      </c>
      <c r="J232" s="319" t="str">
        <f>VLOOKUP($B232,Справочник!$A:$I,8,0)</f>
        <v>salary (MD)</v>
      </c>
      <c r="K232" s="319"/>
      <c r="L232" s="319">
        <f>VLOOKUP($B232,Справочник!$A:$I,9,0)</f>
        <v>0</v>
      </c>
      <c r="M232" s="324"/>
      <c r="N232" s="320" t="e">
        <f t="shared" si="35"/>
        <v>#DIV/0!</v>
      </c>
      <c r="O232" s="325"/>
      <c r="P232" s="320">
        <f t="shared" si="31"/>
        <v>0</v>
      </c>
      <c r="Q232" s="320"/>
      <c r="R232" s="320"/>
      <c r="S232" s="320"/>
      <c r="T232" s="320">
        <f t="shared" si="32"/>
        <v>0</v>
      </c>
      <c r="U232" s="320"/>
      <c r="V232" s="320"/>
      <c r="W232" s="320"/>
      <c r="X232" s="320">
        <f t="shared" si="33"/>
        <v>0</v>
      </c>
      <c r="Y232" s="320"/>
      <c r="Z232" s="320"/>
      <c r="AA232" s="320"/>
      <c r="AB232" s="320">
        <f t="shared" si="34"/>
        <v>0</v>
      </c>
      <c r="AC232" s="320"/>
      <c r="AD232" s="320"/>
      <c r="AE232" s="320"/>
      <c r="AF232" s="338"/>
      <c r="AH232" s="315"/>
    </row>
    <row r="233" spans="1:34" hidden="1">
      <c r="A233" s="316" t="str">
        <f t="shared" si="29"/>
        <v>Расходы на оплату трудаПрочие выплаты (ОМ)</v>
      </c>
      <c r="B233" s="317" t="str">
        <f t="shared" si="30"/>
        <v>Расходы на оплату трудаПрочие выплаты (ОМ)</v>
      </c>
      <c r="C233" s="318">
        <v>2011</v>
      </c>
      <c r="D233" s="318" t="s">
        <v>956</v>
      </c>
      <c r="E233" s="319" t="s">
        <v>7</v>
      </c>
      <c r="F233" s="319" t="s">
        <v>1188</v>
      </c>
      <c r="G233" s="335" t="s">
        <v>32</v>
      </c>
      <c r="H233" s="308" t="str">
        <f>VLOOKUP($B233,Справочник!$A:$I,7,0)</f>
        <v>Payroll costs</v>
      </c>
      <c r="I233" s="334" t="s">
        <v>1041</v>
      </c>
      <c r="J233" s="319" t="str">
        <f>VLOOKUP($B233,Справочник!$A:$I,8,0)</f>
        <v>compensation (MD)</v>
      </c>
      <c r="K233" s="319"/>
      <c r="L233" s="319">
        <f>VLOOKUP($B233,Справочник!$A:$I,9,0)</f>
        <v>0</v>
      </c>
      <c r="M233" s="324"/>
      <c r="N233" s="320" t="e">
        <f t="shared" si="35"/>
        <v>#DIV/0!</v>
      </c>
      <c r="O233" s="325"/>
      <c r="P233" s="320">
        <f t="shared" si="31"/>
        <v>0</v>
      </c>
      <c r="Q233" s="320"/>
      <c r="R233" s="320"/>
      <c r="S233" s="320"/>
      <c r="T233" s="320">
        <f t="shared" si="32"/>
        <v>0</v>
      </c>
      <c r="U233" s="320"/>
      <c r="V233" s="320"/>
      <c r="W233" s="320"/>
      <c r="X233" s="320">
        <f t="shared" si="33"/>
        <v>0</v>
      </c>
      <c r="Y233" s="320"/>
      <c r="Z233" s="320"/>
      <c r="AA233" s="320"/>
      <c r="AB233" s="320">
        <f t="shared" si="34"/>
        <v>0</v>
      </c>
      <c r="AC233" s="320"/>
      <c r="AD233" s="320"/>
      <c r="AE233" s="320"/>
      <c r="AF233" s="338"/>
      <c r="AH233" s="315"/>
    </row>
    <row r="234" spans="1:34" hidden="1">
      <c r="A234" s="316" t="str">
        <f t="shared" si="29"/>
        <v>Расходы на оплату трудаЗаработная плата (ОП)</v>
      </c>
      <c r="B234" s="317" t="str">
        <f t="shared" si="30"/>
        <v>Расходы на оплату трудаЗаработная плата (ОП)</v>
      </c>
      <c r="C234" s="318">
        <v>2011</v>
      </c>
      <c r="D234" s="318" t="s">
        <v>954</v>
      </c>
      <c r="E234" s="319" t="s">
        <v>7</v>
      </c>
      <c r="F234" s="319" t="s">
        <v>1187</v>
      </c>
      <c r="G234" s="335" t="s">
        <v>32</v>
      </c>
      <c r="H234" s="308" t="str">
        <f>VLOOKUP($B234,Справочник!$A:$I,7,0)</f>
        <v>Payroll costs</v>
      </c>
      <c r="I234" s="334" t="s">
        <v>1042</v>
      </c>
      <c r="J234" s="319" t="str">
        <f>VLOOKUP($B234,Справочник!$A:$I,8,0)</f>
        <v>salary (SD)</v>
      </c>
      <c r="K234" s="319"/>
      <c r="L234" s="319">
        <f>VLOOKUP($B234,Справочник!$A:$I,9,0)</f>
        <v>0</v>
      </c>
      <c r="M234" s="324"/>
      <c r="N234" s="320" t="e">
        <f t="shared" si="35"/>
        <v>#DIV/0!</v>
      </c>
      <c r="O234" s="325"/>
      <c r="P234" s="320">
        <f t="shared" si="31"/>
        <v>0</v>
      </c>
      <c r="Q234" s="320"/>
      <c r="R234" s="320"/>
      <c r="S234" s="320"/>
      <c r="T234" s="320">
        <f t="shared" si="32"/>
        <v>0</v>
      </c>
      <c r="U234" s="320"/>
      <c r="V234" s="320"/>
      <c r="W234" s="320"/>
      <c r="X234" s="320">
        <f t="shared" si="33"/>
        <v>0</v>
      </c>
      <c r="Y234" s="320"/>
      <c r="Z234" s="320"/>
      <c r="AA234" s="320"/>
      <c r="AB234" s="320">
        <f t="shared" si="34"/>
        <v>0</v>
      </c>
      <c r="AC234" s="320"/>
      <c r="AD234" s="320"/>
      <c r="AE234" s="320"/>
      <c r="AF234" s="338"/>
      <c r="AH234" s="315"/>
    </row>
    <row r="235" spans="1:34" hidden="1">
      <c r="A235" s="316" t="str">
        <f t="shared" si="29"/>
        <v>Расходы на оплату трудаНДФЛ (ОП)</v>
      </c>
      <c r="B235" s="317" t="str">
        <f t="shared" si="30"/>
        <v>Расходы на оплату трудаНДФЛ (ОП)</v>
      </c>
      <c r="C235" s="318">
        <v>2011</v>
      </c>
      <c r="D235" s="318" t="s">
        <v>954</v>
      </c>
      <c r="E235" s="319" t="s">
        <v>7</v>
      </c>
      <c r="F235" s="319" t="s">
        <v>1187</v>
      </c>
      <c r="G235" s="335" t="s">
        <v>32</v>
      </c>
      <c r="H235" s="308" t="str">
        <f>VLOOKUP($B235,Справочник!$A:$I,7,0)</f>
        <v>Payroll costs</v>
      </c>
      <c r="I235" s="334" t="s">
        <v>1043</v>
      </c>
      <c r="J235" s="319" t="str">
        <f>VLOOKUP($B235,Справочник!$A:$I,8,0)</f>
        <v>Personal Income Tax (SD)</v>
      </c>
      <c r="K235" s="319"/>
      <c r="L235" s="319">
        <f>VLOOKUP($B235,Справочник!$A:$I,9,0)</f>
        <v>0</v>
      </c>
      <c r="M235" s="324"/>
      <c r="N235" s="320" t="e">
        <f t="shared" si="35"/>
        <v>#DIV/0!</v>
      </c>
      <c r="O235" s="325"/>
      <c r="P235" s="320">
        <f t="shared" si="31"/>
        <v>0</v>
      </c>
      <c r="Q235" s="320"/>
      <c r="R235" s="320"/>
      <c r="S235" s="320"/>
      <c r="T235" s="320">
        <f t="shared" si="32"/>
        <v>0</v>
      </c>
      <c r="U235" s="320"/>
      <c r="V235" s="320"/>
      <c r="W235" s="320"/>
      <c r="X235" s="320">
        <f t="shared" si="33"/>
        <v>0</v>
      </c>
      <c r="Y235" s="320"/>
      <c r="Z235" s="320"/>
      <c r="AA235" s="320"/>
      <c r="AB235" s="320">
        <f t="shared" si="34"/>
        <v>0</v>
      </c>
      <c r="AC235" s="320"/>
      <c r="AD235" s="320"/>
      <c r="AE235" s="320"/>
      <c r="AF235" s="338"/>
      <c r="AH235" s="315"/>
    </row>
    <row r="236" spans="1:34" hidden="1">
      <c r="A236" s="316" t="str">
        <f t="shared" si="29"/>
        <v>Расходы на оплату трудаПрочие выплаты (ОП)</v>
      </c>
      <c r="B236" s="317" t="str">
        <f t="shared" si="30"/>
        <v>Расходы на оплату трудаПрочие выплаты (ОП)</v>
      </c>
      <c r="C236" s="318">
        <v>2011</v>
      </c>
      <c r="D236" s="318" t="s">
        <v>954</v>
      </c>
      <c r="E236" s="319" t="s">
        <v>7</v>
      </c>
      <c r="F236" s="319" t="s">
        <v>1187</v>
      </c>
      <c r="G236" s="335" t="s">
        <v>32</v>
      </c>
      <c r="H236" s="308" t="str">
        <f>VLOOKUP($B236,Справочник!$A:$I,7,0)</f>
        <v>Payroll costs</v>
      </c>
      <c r="I236" s="334" t="s">
        <v>1044</v>
      </c>
      <c r="J236" s="319" t="str">
        <f>VLOOKUP($B236,Справочник!$A:$I,8,0)</f>
        <v>compensation (SD)</v>
      </c>
      <c r="K236" s="319"/>
      <c r="L236" s="319">
        <f>VLOOKUP($B236,Справочник!$A:$I,9,0)</f>
        <v>0</v>
      </c>
      <c r="M236" s="324"/>
      <c r="N236" s="320" t="e">
        <f t="shared" si="35"/>
        <v>#DIV/0!</v>
      </c>
      <c r="O236" s="325"/>
      <c r="P236" s="320">
        <f t="shared" si="31"/>
        <v>0</v>
      </c>
      <c r="Q236" s="320"/>
      <c r="R236" s="320"/>
      <c r="S236" s="320"/>
      <c r="T236" s="320">
        <f t="shared" si="32"/>
        <v>0</v>
      </c>
      <c r="U236" s="320"/>
      <c r="V236" s="320"/>
      <c r="W236" s="320"/>
      <c r="X236" s="320">
        <f t="shared" si="33"/>
        <v>0</v>
      </c>
      <c r="Y236" s="320"/>
      <c r="Z236" s="320"/>
      <c r="AA236" s="320"/>
      <c r="AB236" s="320">
        <f t="shared" si="34"/>
        <v>0</v>
      </c>
      <c r="AC236" s="320"/>
      <c r="AD236" s="320"/>
      <c r="AE236" s="320"/>
      <c r="AF236" s="338"/>
      <c r="AH236" s="315"/>
    </row>
    <row r="237" spans="1:34" hidden="1">
      <c r="A237" s="316" t="str">
        <f t="shared" si="29"/>
        <v>Расходы на оплату трудаЗаработная плата (ОП)</v>
      </c>
      <c r="B237" s="317" t="str">
        <f t="shared" si="30"/>
        <v>Расходы на оплату трудаЗаработная плата (ОП)</v>
      </c>
      <c r="C237" s="318">
        <v>2011</v>
      </c>
      <c r="D237" s="318" t="s">
        <v>954</v>
      </c>
      <c r="E237" s="319" t="s">
        <v>7</v>
      </c>
      <c r="F237" s="319" t="s">
        <v>1188</v>
      </c>
      <c r="G237" s="335" t="s">
        <v>32</v>
      </c>
      <c r="H237" s="308" t="str">
        <f>VLOOKUP($B237,Справочник!$A:$I,7,0)</f>
        <v>Payroll costs</v>
      </c>
      <c r="I237" s="334" t="s">
        <v>1042</v>
      </c>
      <c r="J237" s="319" t="str">
        <f>VLOOKUP($B237,Справочник!$A:$I,8,0)</f>
        <v>salary (SD)</v>
      </c>
      <c r="K237" s="319"/>
      <c r="L237" s="319">
        <f>VLOOKUP($B237,Справочник!$A:$I,9,0)</f>
        <v>0</v>
      </c>
      <c r="M237" s="324"/>
      <c r="N237" s="320" t="e">
        <f t="shared" si="35"/>
        <v>#DIV/0!</v>
      </c>
      <c r="O237" s="325"/>
      <c r="P237" s="320">
        <f t="shared" si="31"/>
        <v>0</v>
      </c>
      <c r="Q237" s="320"/>
      <c r="R237" s="320"/>
      <c r="S237" s="320"/>
      <c r="T237" s="320">
        <f t="shared" si="32"/>
        <v>0</v>
      </c>
      <c r="U237" s="320"/>
      <c r="V237" s="320"/>
      <c r="W237" s="320"/>
      <c r="X237" s="320">
        <f t="shared" si="33"/>
        <v>0</v>
      </c>
      <c r="Y237" s="320"/>
      <c r="Z237" s="320"/>
      <c r="AA237" s="320"/>
      <c r="AB237" s="320">
        <f t="shared" si="34"/>
        <v>0</v>
      </c>
      <c r="AC237" s="320"/>
      <c r="AD237" s="320"/>
      <c r="AE237" s="320"/>
      <c r="AF237" s="338"/>
      <c r="AH237" s="315"/>
    </row>
    <row r="238" spans="1:34" hidden="1">
      <c r="A238" s="316" t="str">
        <f t="shared" si="29"/>
        <v>Расходы на оплату трудаПрочие выплаты (ОП)</v>
      </c>
      <c r="B238" s="317" t="str">
        <f t="shared" si="30"/>
        <v>Расходы на оплату трудаПрочие выплаты (ОП)</v>
      </c>
      <c r="C238" s="318">
        <v>2011</v>
      </c>
      <c r="D238" s="318" t="s">
        <v>954</v>
      </c>
      <c r="E238" s="319" t="s">
        <v>7</v>
      </c>
      <c r="F238" s="319" t="s">
        <v>1188</v>
      </c>
      <c r="G238" s="335" t="s">
        <v>32</v>
      </c>
      <c r="H238" s="308" t="str">
        <f>VLOOKUP($B238,Справочник!$A:$I,7,0)</f>
        <v>Payroll costs</v>
      </c>
      <c r="I238" s="334" t="s">
        <v>1044</v>
      </c>
      <c r="J238" s="319" t="str">
        <f>VLOOKUP($B238,Справочник!$A:$I,8,0)</f>
        <v>compensation (SD)</v>
      </c>
      <c r="K238" s="319"/>
      <c r="L238" s="319">
        <f>VLOOKUP($B238,Справочник!$A:$I,9,0)</f>
        <v>0</v>
      </c>
      <c r="M238" s="324"/>
      <c r="N238" s="320" t="e">
        <f t="shared" si="35"/>
        <v>#DIV/0!</v>
      </c>
      <c r="O238" s="325"/>
      <c r="P238" s="320">
        <f t="shared" si="31"/>
        <v>0</v>
      </c>
      <c r="Q238" s="320"/>
      <c r="R238" s="320"/>
      <c r="S238" s="320"/>
      <c r="T238" s="320">
        <f t="shared" si="32"/>
        <v>0</v>
      </c>
      <c r="U238" s="320"/>
      <c r="V238" s="320"/>
      <c r="W238" s="320"/>
      <c r="X238" s="320">
        <f t="shared" si="33"/>
        <v>0</v>
      </c>
      <c r="Y238" s="320"/>
      <c r="Z238" s="320"/>
      <c r="AA238" s="320"/>
      <c r="AB238" s="320">
        <f t="shared" si="34"/>
        <v>0</v>
      </c>
      <c r="AC238" s="320"/>
      <c r="AD238" s="320"/>
      <c r="AE238" s="320"/>
      <c r="AF238" s="338"/>
      <c r="AH238" s="315"/>
    </row>
    <row r="239" spans="1:34" hidden="1">
      <c r="A239" s="316" t="str">
        <f t="shared" si="29"/>
        <v>Налоги с ФОТналоги с ФОТ (ОМ)</v>
      </c>
      <c r="B239" s="317" t="str">
        <f t="shared" si="30"/>
        <v>Налоги с ФОТналоги с ФОТ (ОМ)</v>
      </c>
      <c r="C239" s="318">
        <v>2011</v>
      </c>
      <c r="D239" s="318" t="s">
        <v>598</v>
      </c>
      <c r="E239" s="319" t="s">
        <v>7</v>
      </c>
      <c r="F239" s="319" t="s">
        <v>1187</v>
      </c>
      <c r="G239" s="335" t="s">
        <v>33</v>
      </c>
      <c r="H239" s="308" t="str">
        <f>VLOOKUP($B239,Справочник!$A:$I,7,0)</f>
        <v>Payroll taxes</v>
      </c>
      <c r="I239" s="334" t="s">
        <v>1149</v>
      </c>
      <c r="J239" s="319" t="str">
        <f>VLOOKUP($B239,Справочник!$A:$I,8,0)</f>
        <v>Payroll taxes (MD)</v>
      </c>
      <c r="K239" s="319"/>
      <c r="L239" s="319">
        <f>VLOOKUP($B239,Справочник!$A:$I,9,0)</f>
        <v>0</v>
      </c>
      <c r="M239" s="339"/>
      <c r="N239" s="320" t="e">
        <f t="shared" si="35"/>
        <v>#DIV/0!</v>
      </c>
      <c r="O239" s="325"/>
      <c r="P239" s="320">
        <f t="shared" si="31"/>
        <v>0</v>
      </c>
      <c r="Q239" s="320"/>
      <c r="R239" s="320"/>
      <c r="S239" s="320"/>
      <c r="T239" s="320">
        <f t="shared" si="32"/>
        <v>0</v>
      </c>
      <c r="U239" s="320"/>
      <c r="V239" s="320"/>
      <c r="W239" s="320"/>
      <c r="X239" s="320">
        <f t="shared" si="33"/>
        <v>0</v>
      </c>
      <c r="Y239" s="320"/>
      <c r="Z239" s="320"/>
      <c r="AA239" s="320"/>
      <c r="AB239" s="320">
        <f t="shared" si="34"/>
        <v>0</v>
      </c>
      <c r="AC239" s="320"/>
      <c r="AD239" s="320"/>
      <c r="AE239" s="320"/>
      <c r="AF239" s="338"/>
      <c r="AH239" s="315"/>
    </row>
    <row r="240" spans="1:34" hidden="1">
      <c r="A240" s="316" t="str">
        <f t="shared" si="29"/>
        <v>Налоги с ФОТналоги с ФОТ (ОМ)</v>
      </c>
      <c r="B240" s="317" t="str">
        <f t="shared" si="30"/>
        <v>Налоги с ФОТналоги с ФОТ (ОМ)</v>
      </c>
      <c r="C240" s="318">
        <v>2011</v>
      </c>
      <c r="D240" s="318" t="s">
        <v>598</v>
      </c>
      <c r="E240" s="319" t="s">
        <v>7</v>
      </c>
      <c r="F240" s="319" t="s">
        <v>1188</v>
      </c>
      <c r="G240" s="335" t="s">
        <v>33</v>
      </c>
      <c r="H240" s="308" t="str">
        <f>VLOOKUP($B240,Справочник!$A:$I,7,0)</f>
        <v>Payroll taxes</v>
      </c>
      <c r="I240" s="334" t="s">
        <v>1149</v>
      </c>
      <c r="J240" s="319" t="str">
        <f>VLOOKUP($B240,Справочник!$A:$I,8,0)</f>
        <v>Payroll taxes (MD)</v>
      </c>
      <c r="K240" s="319"/>
      <c r="L240" s="319">
        <f>VLOOKUP($B240,Справочник!$A:$I,9,0)</f>
        <v>0</v>
      </c>
      <c r="M240" s="339"/>
      <c r="N240" s="320" t="e">
        <f t="shared" si="35"/>
        <v>#DIV/0!</v>
      </c>
      <c r="O240" s="325"/>
      <c r="P240" s="320">
        <f t="shared" si="31"/>
        <v>0</v>
      </c>
      <c r="Q240" s="320"/>
      <c r="R240" s="320"/>
      <c r="S240" s="320"/>
      <c r="T240" s="320">
        <f t="shared" si="32"/>
        <v>0</v>
      </c>
      <c r="U240" s="320"/>
      <c r="V240" s="320"/>
      <c r="W240" s="320"/>
      <c r="X240" s="320">
        <f t="shared" si="33"/>
        <v>0</v>
      </c>
      <c r="Y240" s="320"/>
      <c r="Z240" s="320"/>
      <c r="AA240" s="320"/>
      <c r="AB240" s="320">
        <f t="shared" si="34"/>
        <v>0</v>
      </c>
      <c r="AC240" s="320"/>
      <c r="AD240" s="320"/>
      <c r="AE240" s="320"/>
      <c r="AF240" s="338"/>
      <c r="AH240" s="315"/>
    </row>
    <row r="241" spans="1:34" hidden="1">
      <c r="A241" s="316" t="str">
        <f>G241&amp;I241</f>
        <v>Налоги с ФОТналоги с ФОТ (ОП)</v>
      </c>
      <c r="B241" s="317" t="str">
        <f>G241&amp;I241&amp;K241</f>
        <v>Налоги с ФОТналоги с ФОТ (ОП)</v>
      </c>
      <c r="C241" s="318">
        <v>2011</v>
      </c>
      <c r="D241" s="318" t="s">
        <v>598</v>
      </c>
      <c r="E241" s="319" t="s">
        <v>7</v>
      </c>
      <c r="F241" s="319" t="s">
        <v>1187</v>
      </c>
      <c r="G241" s="335" t="s">
        <v>33</v>
      </c>
      <c r="H241" s="308" t="str">
        <f>VLOOKUP($B241,Справочник!$A:$I,7,0)</f>
        <v>Payroll taxes</v>
      </c>
      <c r="I241" s="334" t="s">
        <v>1150</v>
      </c>
      <c r="J241" s="319" t="str">
        <f>VLOOKUP($B241,Справочник!$A:$I,8,0)</f>
        <v>Payroll taxes (SD)</v>
      </c>
      <c r="K241" s="319"/>
      <c r="L241" s="319">
        <f>VLOOKUP($B241,Справочник!$A:$I,9,0)</f>
        <v>0</v>
      </c>
      <c r="M241" s="339"/>
      <c r="N241" s="320" t="e">
        <f t="shared" si="35"/>
        <v>#DIV/0!</v>
      </c>
      <c r="O241" s="325"/>
      <c r="P241" s="320">
        <f t="shared" si="31"/>
        <v>0</v>
      </c>
      <c r="Q241" s="320"/>
      <c r="R241" s="320"/>
      <c r="S241" s="320"/>
      <c r="T241" s="320">
        <f t="shared" si="32"/>
        <v>0</v>
      </c>
      <c r="U241" s="320"/>
      <c r="V241" s="320"/>
      <c r="W241" s="320"/>
      <c r="X241" s="320">
        <f t="shared" si="33"/>
        <v>0</v>
      </c>
      <c r="Y241" s="320"/>
      <c r="Z241" s="320"/>
      <c r="AA241" s="320"/>
      <c r="AB241" s="320">
        <f t="shared" si="34"/>
        <v>0</v>
      </c>
      <c r="AC241" s="320"/>
      <c r="AD241" s="320"/>
      <c r="AE241" s="320"/>
      <c r="AF241" s="338"/>
      <c r="AH241" s="315"/>
    </row>
    <row r="242" spans="1:34" hidden="1">
      <c r="A242" s="316" t="str">
        <f>G242&amp;I242</f>
        <v>Налоги с ФОТналоги с ФОТ (ОП)</v>
      </c>
      <c r="B242" s="317" t="str">
        <f>G242&amp;I242&amp;K242</f>
        <v>Налоги с ФОТналоги с ФОТ (ОП)</v>
      </c>
      <c r="C242" s="318">
        <v>2011</v>
      </c>
      <c r="D242" s="318" t="s">
        <v>598</v>
      </c>
      <c r="E242" s="319" t="s">
        <v>7</v>
      </c>
      <c r="F242" s="319" t="s">
        <v>1188</v>
      </c>
      <c r="G242" s="335" t="s">
        <v>33</v>
      </c>
      <c r="H242" s="308" t="str">
        <f>VLOOKUP($B242,Справочник!$A:$I,7,0)</f>
        <v>Payroll taxes</v>
      </c>
      <c r="I242" s="334" t="s">
        <v>1150</v>
      </c>
      <c r="J242" s="319" t="str">
        <f>VLOOKUP($B242,Справочник!$A:$I,8,0)</f>
        <v>Payroll taxes (SD)</v>
      </c>
      <c r="K242" s="319"/>
      <c r="L242" s="319">
        <f>VLOOKUP($B242,Справочник!$A:$I,9,0)</f>
        <v>0</v>
      </c>
      <c r="M242" s="339"/>
      <c r="N242" s="320" t="e">
        <f t="shared" si="35"/>
        <v>#DIV/0!</v>
      </c>
      <c r="O242" s="325"/>
      <c r="P242" s="320">
        <f t="shared" si="31"/>
        <v>0</v>
      </c>
      <c r="Q242" s="320"/>
      <c r="R242" s="320"/>
      <c r="S242" s="320"/>
      <c r="T242" s="320">
        <f t="shared" si="32"/>
        <v>0</v>
      </c>
      <c r="U242" s="320"/>
      <c r="V242" s="320"/>
      <c r="W242" s="320"/>
      <c r="X242" s="320">
        <f t="shared" si="33"/>
        <v>0</v>
      </c>
      <c r="Y242" s="320"/>
      <c r="Z242" s="320"/>
      <c r="AA242" s="320"/>
      <c r="AB242" s="320">
        <f t="shared" si="34"/>
        <v>0</v>
      </c>
      <c r="AC242" s="320"/>
      <c r="AD242" s="320"/>
      <c r="AE242" s="320"/>
      <c r="AF242" s="338"/>
      <c r="AH242" s="315"/>
    </row>
    <row r="243" spans="1:34" ht="22.5">
      <c r="A243" s="316" t="str">
        <f t="shared" si="29"/>
        <v>Почтовые расходыРассылка документации агентам (ОП)</v>
      </c>
      <c r="B243" s="317" t="str">
        <f t="shared" si="30"/>
        <v>Почтовые расходыРассылка документации агентам (ОП)</v>
      </c>
      <c r="C243" s="318">
        <v>2011</v>
      </c>
      <c r="D243" s="318" t="s">
        <v>954</v>
      </c>
      <c r="E243" s="319" t="s">
        <v>7</v>
      </c>
      <c r="F243" s="319" t="s">
        <v>1189</v>
      </c>
      <c r="G243" s="335" t="s">
        <v>28</v>
      </c>
      <c r="H243" s="308" t="str">
        <f>VLOOKUP($B243,Справочник!$A:$I,7,0)</f>
        <v>Post</v>
      </c>
      <c r="I243" s="334" t="s">
        <v>978</v>
      </c>
      <c r="J243" s="319" t="str">
        <f>VLOOKUP($B243,Справочник!$A:$I,8,0)</f>
        <v>dispatch to agents (SD)</v>
      </c>
      <c r="K243" s="334"/>
      <c r="L243" s="319">
        <f>VLOOKUP($B243,Справочник!$A:$I,9,0)</f>
        <v>0</v>
      </c>
      <c r="M243" s="324"/>
      <c r="N243" s="320" t="e">
        <f t="shared" si="35"/>
        <v>#DIV/0!</v>
      </c>
      <c r="O243" s="320"/>
      <c r="P243" s="320">
        <f t="shared" si="31"/>
        <v>0</v>
      </c>
      <c r="Q243" s="320"/>
      <c r="R243" s="320"/>
      <c r="S243" s="320"/>
      <c r="T243" s="320">
        <f t="shared" si="32"/>
        <v>0</v>
      </c>
      <c r="U243" s="320"/>
      <c r="V243" s="320"/>
      <c r="W243" s="320"/>
      <c r="X243" s="320">
        <f t="shared" si="33"/>
        <v>0</v>
      </c>
      <c r="Y243" s="320"/>
      <c r="Z243" s="320"/>
      <c r="AA243" s="320"/>
      <c r="AB243" s="320">
        <f t="shared" si="34"/>
        <v>0</v>
      </c>
      <c r="AC243" s="320"/>
      <c r="AD243" s="320"/>
      <c r="AE243" s="320"/>
      <c r="AF243" s="322"/>
      <c r="AH243" s="315"/>
    </row>
    <row r="244" spans="1:34" ht="22.5">
      <c r="A244" s="316" t="str">
        <f t="shared" ref="A244:A284" si="36">G244&amp;I244</f>
        <v>Почтовые расходыПрочая рассылка документации (ОП)</v>
      </c>
      <c r="B244" s="317" t="str">
        <f t="shared" ref="B244:B284" si="37">G244&amp;I244&amp;K244</f>
        <v>Почтовые расходыПрочая рассылка документации (ОП)</v>
      </c>
      <c r="C244" s="318">
        <v>2011</v>
      </c>
      <c r="D244" s="318" t="s">
        <v>954</v>
      </c>
      <c r="E244" s="319" t="s">
        <v>7</v>
      </c>
      <c r="F244" s="319" t="s">
        <v>1189</v>
      </c>
      <c r="G244" s="335" t="s">
        <v>28</v>
      </c>
      <c r="H244" s="308" t="str">
        <f>VLOOKUP($B244,Справочник!$A:$I,7,0)</f>
        <v>Post</v>
      </c>
      <c r="I244" s="334" t="s">
        <v>979</v>
      </c>
      <c r="J244" s="319" t="str">
        <f>VLOOKUP($B244,Справочник!$A:$I,8,0)</f>
        <v>other dispatch (SD)</v>
      </c>
      <c r="K244" s="334"/>
      <c r="L244" s="319">
        <f>VLOOKUP($B244,Справочник!$A:$I,9,0)</f>
        <v>0</v>
      </c>
      <c r="M244" s="324"/>
      <c r="N244" s="320" t="e">
        <f t="shared" si="35"/>
        <v>#DIV/0!</v>
      </c>
      <c r="O244" s="320"/>
      <c r="P244" s="320">
        <f t="shared" si="31"/>
        <v>0</v>
      </c>
      <c r="Q244" s="320"/>
      <c r="R244" s="320"/>
      <c r="S244" s="320"/>
      <c r="T244" s="320">
        <f t="shared" si="32"/>
        <v>0</v>
      </c>
      <c r="U244" s="320"/>
      <c r="V244" s="320"/>
      <c r="W244" s="320"/>
      <c r="X244" s="320">
        <f t="shared" si="33"/>
        <v>0</v>
      </c>
      <c r="Y244" s="320"/>
      <c r="Z244" s="320"/>
      <c r="AA244" s="320"/>
      <c r="AB244" s="320">
        <f t="shared" si="34"/>
        <v>0</v>
      </c>
      <c r="AC244" s="320"/>
      <c r="AD244" s="323"/>
      <c r="AE244" s="320"/>
      <c r="AF244" s="322"/>
      <c r="AH244" s="315"/>
    </row>
    <row r="245" spans="1:34" ht="22.5">
      <c r="A245" s="316" t="str">
        <f t="shared" si="36"/>
        <v>Почтовые расходыПрочая рассылка документации (ОМ)</v>
      </c>
      <c r="B245" s="317" t="str">
        <f t="shared" si="37"/>
        <v>Почтовые расходыПрочая рассылка документации (ОМ)</v>
      </c>
      <c r="C245" s="318">
        <v>2011</v>
      </c>
      <c r="D245" s="318" t="s">
        <v>956</v>
      </c>
      <c r="E245" s="319" t="s">
        <v>7</v>
      </c>
      <c r="F245" s="319" t="s">
        <v>1189</v>
      </c>
      <c r="G245" s="335" t="s">
        <v>28</v>
      </c>
      <c r="H245" s="308" t="str">
        <f>VLOOKUP($B245,Справочник!$A:$I,7,0)</f>
        <v>Post</v>
      </c>
      <c r="I245" s="334" t="s">
        <v>980</v>
      </c>
      <c r="J245" s="319" t="str">
        <f>VLOOKUP($B245,Справочник!$A:$I,8,0)</f>
        <v>other dispatch (MD)</v>
      </c>
      <c r="K245" s="334"/>
      <c r="L245" s="319">
        <f>VLOOKUP($B245,Справочник!$A:$I,9,0)</f>
        <v>0</v>
      </c>
      <c r="M245" s="324"/>
      <c r="N245" s="320" t="e">
        <f t="shared" si="35"/>
        <v>#DIV/0!</v>
      </c>
      <c r="O245" s="320"/>
      <c r="P245" s="320">
        <f t="shared" si="31"/>
        <v>0</v>
      </c>
      <c r="Q245" s="320"/>
      <c r="R245" s="320"/>
      <c r="S245" s="320"/>
      <c r="T245" s="320">
        <f t="shared" si="32"/>
        <v>0</v>
      </c>
      <c r="U245" s="320"/>
      <c r="V245" s="320"/>
      <c r="W245" s="320"/>
      <c r="X245" s="320">
        <f t="shared" si="33"/>
        <v>0</v>
      </c>
      <c r="Y245" s="320"/>
      <c r="Z245" s="320"/>
      <c r="AA245" s="320"/>
      <c r="AB245" s="320">
        <f t="shared" si="34"/>
        <v>0</v>
      </c>
      <c r="AC245" s="320"/>
      <c r="AD245" s="320"/>
      <c r="AE245" s="320"/>
      <c r="AF245" s="322"/>
      <c r="AH245" s="315"/>
    </row>
    <row r="246" spans="1:34" ht="33.75">
      <c r="A246" s="316" t="str">
        <f t="shared" si="36"/>
        <v>Прочие расходыпрочие расходы (ОМ)</v>
      </c>
      <c r="B246" s="317" t="str">
        <f t="shared" si="37"/>
        <v>Прочие расходыпрочие расходы (ОМ)компенсация за аренду личного а/м (ОМ)</v>
      </c>
      <c r="C246" s="318">
        <v>2011</v>
      </c>
      <c r="D246" s="318" t="s">
        <v>956</v>
      </c>
      <c r="E246" s="319" t="s">
        <v>7</v>
      </c>
      <c r="F246" s="319" t="s">
        <v>1189</v>
      </c>
      <c r="G246" s="336" t="s">
        <v>19</v>
      </c>
      <c r="H246" s="308" t="str">
        <f>VLOOKUP($B246,Справочник!$A:$I,7,0)</f>
        <v>Miscellaneous expenses</v>
      </c>
      <c r="I246" s="334" t="s">
        <v>981</v>
      </c>
      <c r="J246" s="319" t="str">
        <f>VLOOKUP($B246,Справочник!$A:$I,8,0)</f>
        <v>Miscellaneous expenses (MD)</v>
      </c>
      <c r="K246" s="334" t="s">
        <v>983</v>
      </c>
      <c r="L246" s="319" t="str">
        <f>VLOOKUP($B246,Справочник!$A:$I,9,0)</f>
        <v>Compensation for personal car rent (MD)</v>
      </c>
      <c r="M246" s="333"/>
      <c r="N246" s="320" t="e">
        <f t="shared" si="35"/>
        <v>#DIV/0!</v>
      </c>
      <c r="O246" s="321"/>
      <c r="P246" s="320">
        <f t="shared" si="31"/>
        <v>0</v>
      </c>
      <c r="Q246" s="321"/>
      <c r="R246" s="321"/>
      <c r="S246" s="321"/>
      <c r="T246" s="320">
        <f t="shared" si="32"/>
        <v>0</v>
      </c>
      <c r="U246" s="320"/>
      <c r="V246" s="320"/>
      <c r="W246" s="320"/>
      <c r="X246" s="320">
        <f t="shared" si="33"/>
        <v>0</v>
      </c>
      <c r="Y246" s="320"/>
      <c r="Z246" s="320"/>
      <c r="AA246" s="320"/>
      <c r="AB246" s="320">
        <f t="shared" si="34"/>
        <v>0</v>
      </c>
      <c r="AC246" s="321"/>
      <c r="AD246" s="321"/>
      <c r="AE246" s="321"/>
      <c r="AF246" s="322"/>
      <c r="AH246" s="315"/>
    </row>
    <row r="247" spans="1:34" ht="22.5">
      <c r="A247" s="316" t="str">
        <f t="shared" si="36"/>
        <v>Прочие расходыпрочие расходы (ОМ)</v>
      </c>
      <c r="B247" s="317" t="str">
        <f t="shared" si="37"/>
        <v>Прочие расходыпрочие расходы (ОМ)прочие расходы отдела (ОМ)</v>
      </c>
      <c r="C247" s="318">
        <v>2011</v>
      </c>
      <c r="D247" s="318" t="s">
        <v>956</v>
      </c>
      <c r="E247" s="319" t="s">
        <v>7</v>
      </c>
      <c r="F247" s="319" t="s">
        <v>1189</v>
      </c>
      <c r="G247" s="336" t="s">
        <v>19</v>
      </c>
      <c r="H247" s="308" t="str">
        <f>VLOOKUP($B247,Справочник!$A:$I,7,0)</f>
        <v>Miscellaneous expenses</v>
      </c>
      <c r="I247" s="334" t="s">
        <v>981</v>
      </c>
      <c r="J247" s="319" t="str">
        <f>VLOOKUP($B247,Справочник!$A:$I,8,0)</f>
        <v>Miscellaneous expenses (MD)</v>
      </c>
      <c r="K247" s="334" t="s">
        <v>984</v>
      </c>
      <c r="L247" s="319" t="str">
        <f>VLOOKUP($B247,Справочник!$A:$I,9,0)</f>
        <v>Other expenses of department (MD)</v>
      </c>
      <c r="M247" s="324"/>
      <c r="N247" s="320" t="e">
        <f t="shared" si="35"/>
        <v>#DIV/0!</v>
      </c>
      <c r="O247" s="320"/>
      <c r="P247" s="320">
        <f t="shared" si="31"/>
        <v>0</v>
      </c>
      <c r="Q247" s="320"/>
      <c r="R247" s="320"/>
      <c r="S247" s="320"/>
      <c r="T247" s="320">
        <f t="shared" si="32"/>
        <v>0</v>
      </c>
      <c r="U247" s="320"/>
      <c r="V247" s="320"/>
      <c r="W247" s="320"/>
      <c r="X247" s="320">
        <f t="shared" si="33"/>
        <v>0</v>
      </c>
      <c r="Y247" s="320"/>
      <c r="Z247" s="320"/>
      <c r="AA247" s="320"/>
      <c r="AB247" s="320">
        <f t="shared" si="34"/>
        <v>0</v>
      </c>
      <c r="AC247" s="320"/>
      <c r="AD247" s="320"/>
      <c r="AE247" s="320"/>
      <c r="AF247" s="322"/>
      <c r="AH247" s="315"/>
    </row>
    <row r="248" spans="1:34" ht="33.75">
      <c r="A248" s="316" t="str">
        <f t="shared" si="36"/>
        <v>Прочие расходыпрочие расходы (ОП)</v>
      </c>
      <c r="B248" s="317" t="str">
        <f t="shared" si="37"/>
        <v>Прочие расходыпрочие расходы (ОП)компенсация за аренду личного а/м (ОП)</v>
      </c>
      <c r="C248" s="318">
        <v>2011</v>
      </c>
      <c r="D248" s="318" t="s">
        <v>954</v>
      </c>
      <c r="E248" s="319" t="s">
        <v>7</v>
      </c>
      <c r="F248" s="319" t="s">
        <v>1189</v>
      </c>
      <c r="G248" s="336" t="s">
        <v>19</v>
      </c>
      <c r="H248" s="308" t="str">
        <f>VLOOKUP($B248,Справочник!$A:$I,7,0)</f>
        <v>Miscellaneous expenses</v>
      </c>
      <c r="I248" s="334" t="s">
        <v>982</v>
      </c>
      <c r="J248" s="319" t="str">
        <f>VLOOKUP($B248,Справочник!$A:$I,8,0)</f>
        <v>Miscellaneous expenses (SD)</v>
      </c>
      <c r="K248" s="334" t="s">
        <v>985</v>
      </c>
      <c r="L248" s="319" t="str">
        <f>VLOOKUP($B248,Справочник!$A:$I,9,0)</f>
        <v>Compensation for personal car rent (SD)</v>
      </c>
      <c r="M248" s="333"/>
      <c r="N248" s="320" t="e">
        <f t="shared" si="35"/>
        <v>#DIV/0!</v>
      </c>
      <c r="O248" s="321"/>
      <c r="P248" s="320">
        <f t="shared" si="31"/>
        <v>0</v>
      </c>
      <c r="Q248" s="321"/>
      <c r="R248" s="321"/>
      <c r="S248" s="321"/>
      <c r="T248" s="320">
        <f t="shared" si="32"/>
        <v>0</v>
      </c>
      <c r="U248" s="320"/>
      <c r="V248" s="320"/>
      <c r="W248" s="320"/>
      <c r="X248" s="320">
        <f t="shared" si="33"/>
        <v>0</v>
      </c>
      <c r="Y248" s="320"/>
      <c r="Z248" s="320"/>
      <c r="AA248" s="320"/>
      <c r="AB248" s="320">
        <f t="shared" si="34"/>
        <v>0</v>
      </c>
      <c r="AC248" s="321"/>
      <c r="AD248" s="321"/>
      <c r="AE248" s="321"/>
      <c r="AF248" s="322"/>
      <c r="AH248" s="315"/>
    </row>
    <row r="249" spans="1:34" ht="22.5">
      <c r="A249" s="316" t="str">
        <f t="shared" si="36"/>
        <v>Прочие расходыпрочие расходы (ОП)</v>
      </c>
      <c r="B249" s="317" t="str">
        <f t="shared" si="37"/>
        <v>Прочие расходыпрочие расходы (ОП)прочие расходы отдела (ОП)</v>
      </c>
      <c r="C249" s="318">
        <v>2011</v>
      </c>
      <c r="D249" s="318" t="s">
        <v>954</v>
      </c>
      <c r="E249" s="319" t="s">
        <v>7</v>
      </c>
      <c r="F249" s="319" t="s">
        <v>1189</v>
      </c>
      <c r="G249" s="336" t="s">
        <v>19</v>
      </c>
      <c r="H249" s="308" t="str">
        <f>VLOOKUP($B249,Справочник!$A:$I,7,0)</f>
        <v>Miscellaneous expenses</v>
      </c>
      <c r="I249" s="334" t="s">
        <v>982</v>
      </c>
      <c r="J249" s="319" t="str">
        <f>VLOOKUP($B249,Справочник!$A:$I,8,0)</f>
        <v>Miscellaneous expenses (SD)</v>
      </c>
      <c r="K249" s="334" t="s">
        <v>986</v>
      </c>
      <c r="L249" s="319" t="str">
        <f>VLOOKUP($B249,Справочник!$A:$I,9,0)</f>
        <v>Other expenses of department (SD)</v>
      </c>
      <c r="M249" s="324"/>
      <c r="N249" s="320" t="e">
        <f t="shared" si="35"/>
        <v>#DIV/0!</v>
      </c>
      <c r="O249" s="320"/>
      <c r="P249" s="320">
        <f t="shared" si="31"/>
        <v>0</v>
      </c>
      <c r="Q249" s="320"/>
      <c r="R249" s="320"/>
      <c r="S249" s="320"/>
      <c r="T249" s="320">
        <f t="shared" si="32"/>
        <v>0</v>
      </c>
      <c r="U249" s="320"/>
      <c r="V249" s="320"/>
      <c r="W249" s="320"/>
      <c r="X249" s="320">
        <f t="shared" si="33"/>
        <v>0</v>
      </c>
      <c r="Y249" s="320"/>
      <c r="Z249" s="320"/>
      <c r="AA249" s="320"/>
      <c r="AB249" s="320">
        <f t="shared" si="34"/>
        <v>0</v>
      </c>
      <c r="AC249" s="320"/>
      <c r="AD249" s="320"/>
      <c r="AE249" s="320"/>
      <c r="AF249" s="322"/>
      <c r="AH249" s="315"/>
    </row>
    <row r="250" spans="1:34" hidden="1">
      <c r="A250" s="316" t="str">
        <f t="shared" si="36"/>
        <v>СтрахованиеОСАГО, КАСКО (ОП)</v>
      </c>
      <c r="B250" s="317" t="str">
        <f t="shared" si="37"/>
        <v>СтрахованиеОСАГО, КАСКО (ОП)</v>
      </c>
      <c r="C250" s="318">
        <v>2011</v>
      </c>
      <c r="D250" s="318" t="s">
        <v>954</v>
      </c>
      <c r="E250" s="319" t="s">
        <v>7</v>
      </c>
      <c r="F250" s="319" t="s">
        <v>1188</v>
      </c>
      <c r="G250" s="336" t="s">
        <v>53</v>
      </c>
      <c r="H250" s="308" t="str">
        <f>VLOOKUP($B250,Справочник!$A:$I,7,0)</f>
        <v>Insurance</v>
      </c>
      <c r="I250" s="334" t="s">
        <v>987</v>
      </c>
      <c r="J250" s="319" t="str">
        <f>VLOOKUP($B250,Справочник!$A:$I,8,0)</f>
        <v>Car insurance (SD)</v>
      </c>
      <c r="K250" s="334"/>
      <c r="L250" s="319">
        <f>VLOOKUP($B250,Справочник!$A:$I,9,0)</f>
        <v>0</v>
      </c>
      <c r="M250" s="324"/>
      <c r="N250" s="320" t="e">
        <f t="shared" si="35"/>
        <v>#DIV/0!</v>
      </c>
      <c r="O250" s="320"/>
      <c r="P250" s="320">
        <f t="shared" si="31"/>
        <v>0</v>
      </c>
      <c r="Q250" s="320"/>
      <c r="R250" s="320"/>
      <c r="S250" s="320"/>
      <c r="T250" s="320">
        <f t="shared" si="32"/>
        <v>0</v>
      </c>
      <c r="U250" s="320"/>
      <c r="V250" s="320"/>
      <c r="W250" s="320"/>
      <c r="X250" s="320">
        <f t="shared" si="33"/>
        <v>0</v>
      </c>
      <c r="Y250" s="320"/>
      <c r="Z250" s="320"/>
      <c r="AA250" s="320"/>
      <c r="AB250" s="320">
        <f t="shared" si="34"/>
        <v>0</v>
      </c>
      <c r="AC250" s="320"/>
      <c r="AD250" s="320"/>
      <c r="AE250" s="320"/>
      <c r="AF250" s="322"/>
      <c r="AH250" s="315"/>
    </row>
    <row r="251" spans="1:34" hidden="1">
      <c r="A251" s="316" t="str">
        <f t="shared" si="36"/>
        <v>СтрахованиеОСАГО, КАСКО (ОП)</v>
      </c>
      <c r="B251" s="317" t="str">
        <f t="shared" si="37"/>
        <v>СтрахованиеОСАГО, КАСКО (ОП)</v>
      </c>
      <c r="C251" s="318">
        <v>2011</v>
      </c>
      <c r="D251" s="318" t="s">
        <v>954</v>
      </c>
      <c r="E251" s="319" t="s">
        <v>7</v>
      </c>
      <c r="F251" s="319" t="s">
        <v>1187</v>
      </c>
      <c r="G251" s="336" t="s">
        <v>53</v>
      </c>
      <c r="H251" s="308" t="str">
        <f>VLOOKUP($B251,Справочник!$A:$I,7,0)</f>
        <v>Insurance</v>
      </c>
      <c r="I251" s="334" t="s">
        <v>987</v>
      </c>
      <c r="J251" s="319" t="str">
        <f>VLOOKUP($B251,Справочник!$A:$I,8,0)</f>
        <v>Car insurance (SD)</v>
      </c>
      <c r="K251" s="334"/>
      <c r="L251" s="319">
        <f>VLOOKUP($B251,Справочник!$A:$I,9,0)</f>
        <v>0</v>
      </c>
      <c r="M251" s="320"/>
      <c r="N251" s="320" t="e">
        <f t="shared" si="35"/>
        <v>#DIV/0!</v>
      </c>
      <c r="O251" s="320"/>
      <c r="P251" s="320">
        <f t="shared" si="31"/>
        <v>0</v>
      </c>
      <c r="Q251" s="320"/>
      <c r="R251" s="320"/>
      <c r="S251" s="320"/>
      <c r="T251" s="320">
        <f t="shared" si="32"/>
        <v>0</v>
      </c>
      <c r="U251" s="320"/>
      <c r="V251" s="320"/>
      <c r="W251" s="320"/>
      <c r="X251" s="320">
        <f t="shared" si="33"/>
        <v>0</v>
      </c>
      <c r="Y251" s="320"/>
      <c r="Z251" s="320"/>
      <c r="AA251" s="320"/>
      <c r="AB251" s="320">
        <f t="shared" si="34"/>
        <v>0</v>
      </c>
      <c r="AC251" s="320"/>
      <c r="AD251" s="323"/>
      <c r="AE251" s="320"/>
      <c r="AF251" s="322"/>
      <c r="AH251" s="315"/>
    </row>
    <row r="252" spans="1:34" hidden="1">
      <c r="A252" s="316" t="str">
        <f t="shared" si="36"/>
        <v/>
      </c>
      <c r="B252" s="317" t="str">
        <f t="shared" si="37"/>
        <v/>
      </c>
      <c r="C252" s="340"/>
      <c r="D252" s="340"/>
      <c r="E252" s="341"/>
      <c r="F252" s="341"/>
      <c r="G252" s="342"/>
      <c r="H252" s="308"/>
      <c r="I252" s="343"/>
      <c r="J252" s="319"/>
      <c r="K252" s="340"/>
      <c r="L252" s="319"/>
      <c r="M252" s="344"/>
      <c r="N252" s="320" t="e">
        <f t="shared" si="35"/>
        <v>#DIV/0!</v>
      </c>
      <c r="O252" s="345"/>
      <c r="P252" s="320">
        <f t="shared" si="31"/>
        <v>0</v>
      </c>
      <c r="Q252" s="345"/>
      <c r="R252" s="345"/>
      <c r="S252" s="345"/>
      <c r="T252" s="320">
        <f t="shared" si="32"/>
        <v>0</v>
      </c>
      <c r="U252" s="320"/>
      <c r="V252" s="320"/>
      <c r="W252" s="320"/>
      <c r="X252" s="320">
        <f t="shared" si="33"/>
        <v>0</v>
      </c>
      <c r="Y252" s="320"/>
      <c r="Z252" s="320"/>
      <c r="AA252" s="320"/>
      <c r="AB252" s="320">
        <f t="shared" si="34"/>
        <v>0</v>
      </c>
      <c r="AC252" s="345"/>
      <c r="AD252" s="346"/>
      <c r="AE252" s="345"/>
      <c r="AF252" s="322"/>
      <c r="AH252" s="315"/>
    </row>
    <row r="253" spans="1:34" hidden="1">
      <c r="A253" s="316" t="str">
        <f t="shared" si="36"/>
        <v>Игровые бланки</v>
      </c>
      <c r="B253" s="317" t="str">
        <f t="shared" si="37"/>
        <v>Игровые бланки</v>
      </c>
      <c r="C253" s="318">
        <v>2011</v>
      </c>
      <c r="D253" s="318" t="s">
        <v>692</v>
      </c>
      <c r="E253" s="319" t="s">
        <v>7</v>
      </c>
      <c r="F253" s="319" t="s">
        <v>1187</v>
      </c>
      <c r="G253" s="308" t="s">
        <v>515</v>
      </c>
      <c r="H253" s="308" t="str">
        <f>VLOOKUP($B253,Справочник!$A:$I,7,0)</f>
        <v xml:space="preserve">Betting slips </v>
      </c>
      <c r="I253" s="319"/>
      <c r="J253" s="319">
        <f>VLOOKUP($B253,Справочник!$A:$I,8,0)</f>
        <v>0</v>
      </c>
      <c r="K253" s="319"/>
      <c r="L253" s="319">
        <f>VLOOKUP($B253,Справочник!$A:$I,9,0)</f>
        <v>0</v>
      </c>
      <c r="M253" s="329"/>
      <c r="N253" s="320" t="e">
        <f t="shared" si="35"/>
        <v>#DIV/0!</v>
      </c>
      <c r="O253" s="320"/>
      <c r="P253" s="320">
        <f t="shared" si="31"/>
        <v>0</v>
      </c>
      <c r="Q253" s="320"/>
      <c r="R253" s="320"/>
      <c r="S253" s="320"/>
      <c r="T253" s="320">
        <f t="shared" si="32"/>
        <v>0</v>
      </c>
      <c r="U253" s="320"/>
      <c r="V253" s="320"/>
      <c r="W253" s="320"/>
      <c r="X253" s="320">
        <f t="shared" si="33"/>
        <v>0</v>
      </c>
      <c r="Y253" s="320"/>
      <c r="Z253" s="320"/>
      <c r="AA253" s="320"/>
      <c r="AB253" s="320">
        <f t="shared" si="34"/>
        <v>0</v>
      </c>
      <c r="AC253" s="320"/>
      <c r="AD253" s="323"/>
      <c r="AE253" s="320"/>
      <c r="AF253" s="322"/>
      <c r="AH253" s="315"/>
    </row>
    <row r="254" spans="1:34" hidden="1">
      <c r="A254" s="316" t="str">
        <f t="shared" si="36"/>
        <v>Игровые бланки</v>
      </c>
      <c r="B254" s="317" t="str">
        <f t="shared" si="37"/>
        <v>Игровые бланки</v>
      </c>
      <c r="C254" s="318">
        <v>2011</v>
      </c>
      <c r="D254" s="318" t="s">
        <v>692</v>
      </c>
      <c r="E254" s="319" t="s">
        <v>7</v>
      </c>
      <c r="F254" s="319" t="s">
        <v>1187</v>
      </c>
      <c r="G254" s="308" t="s">
        <v>515</v>
      </c>
      <c r="H254" s="308" t="str">
        <f>VLOOKUP($B254,Справочник!$A:$I,7,0)</f>
        <v xml:space="preserve">Betting slips </v>
      </c>
      <c r="I254" s="319"/>
      <c r="J254" s="319">
        <f>VLOOKUP($B254,Справочник!$A:$I,8,0)</f>
        <v>0</v>
      </c>
      <c r="K254" s="319"/>
      <c r="L254" s="319">
        <f>VLOOKUP($B254,Справочник!$A:$I,9,0)</f>
        <v>0</v>
      </c>
      <c r="M254" s="324"/>
      <c r="N254" s="320" t="e">
        <f t="shared" si="35"/>
        <v>#DIV/0!</v>
      </c>
      <c r="O254" s="320"/>
      <c r="P254" s="320">
        <f t="shared" si="31"/>
        <v>0</v>
      </c>
      <c r="Q254" s="320"/>
      <c r="R254" s="320"/>
      <c r="S254" s="320"/>
      <c r="T254" s="320">
        <f t="shared" si="32"/>
        <v>0</v>
      </c>
      <c r="U254" s="320"/>
      <c r="V254" s="320"/>
      <c r="W254" s="320"/>
      <c r="X254" s="320">
        <f t="shared" si="33"/>
        <v>0</v>
      </c>
      <c r="Y254" s="320"/>
      <c r="Z254" s="320"/>
      <c r="AA254" s="320"/>
      <c r="AB254" s="320">
        <f t="shared" si="34"/>
        <v>0</v>
      </c>
      <c r="AC254" s="320"/>
      <c r="AD254" s="323"/>
      <c r="AE254" s="320"/>
      <c r="AF254" s="322"/>
      <c r="AH254" s="315"/>
    </row>
    <row r="255" spans="1:34" hidden="1">
      <c r="A255" s="316" t="str">
        <f t="shared" si="36"/>
        <v>Спиртовые салфетки</v>
      </c>
      <c r="B255" s="317" t="str">
        <f t="shared" si="37"/>
        <v>Спиртовые салфетки</v>
      </c>
      <c r="C255" s="318">
        <v>2011</v>
      </c>
      <c r="D255" s="318" t="s">
        <v>692</v>
      </c>
      <c r="E255" s="319" t="s">
        <v>7</v>
      </c>
      <c r="F255" s="319" t="s">
        <v>1187</v>
      </c>
      <c r="G255" s="348" t="s">
        <v>1089</v>
      </c>
      <c r="H255" s="308" t="str">
        <f>VLOOKUP($B255,Справочник!$A:$I,7,0)</f>
        <v>Wet towels</v>
      </c>
      <c r="I255" s="334"/>
      <c r="J255" s="319">
        <f>VLOOKUP($B255,Справочник!$A:$I,8,0)</f>
        <v>0</v>
      </c>
      <c r="K255" s="334"/>
      <c r="L255" s="319">
        <f>VLOOKUP($B255,Справочник!$A:$I,9,0)</f>
        <v>0</v>
      </c>
      <c r="M255" s="324"/>
      <c r="N255" s="320" t="e">
        <f t="shared" si="35"/>
        <v>#DIV/0!</v>
      </c>
      <c r="O255" s="320"/>
      <c r="P255" s="320">
        <f t="shared" si="31"/>
        <v>0</v>
      </c>
      <c r="Q255" s="320"/>
      <c r="R255" s="320"/>
      <c r="S255" s="320"/>
      <c r="T255" s="320">
        <f t="shared" si="32"/>
        <v>0</v>
      </c>
      <c r="U255" s="320"/>
      <c r="V255" s="320"/>
      <c r="W255" s="320"/>
      <c r="X255" s="320">
        <f t="shared" si="33"/>
        <v>0</v>
      </c>
      <c r="Y255" s="320"/>
      <c r="Z255" s="320"/>
      <c r="AA255" s="320"/>
      <c r="AB255" s="320">
        <f t="shared" si="34"/>
        <v>0</v>
      </c>
      <c r="AC255" s="320"/>
      <c r="AD255" s="323"/>
      <c r="AE255" s="320"/>
      <c r="AF255" s="322"/>
      <c r="AH255" s="315"/>
    </row>
    <row r="256" spans="1:34" hidden="1">
      <c r="A256" s="316" t="str">
        <f t="shared" si="36"/>
        <v>Спиртовые салфетки</v>
      </c>
      <c r="B256" s="317" t="str">
        <f t="shared" si="37"/>
        <v>Спиртовые салфетки</v>
      </c>
      <c r="C256" s="318">
        <v>2011</v>
      </c>
      <c r="D256" s="318" t="s">
        <v>692</v>
      </c>
      <c r="E256" s="319" t="s">
        <v>7</v>
      </c>
      <c r="F256" s="319" t="s">
        <v>1187</v>
      </c>
      <c r="G256" s="348" t="s">
        <v>1089</v>
      </c>
      <c r="H256" s="308" t="str">
        <f>VLOOKUP($B256,Справочник!$A:$I,7,0)</f>
        <v>Wet towels</v>
      </c>
      <c r="I256" s="334"/>
      <c r="J256" s="319">
        <f>VLOOKUP($B256,Справочник!$A:$I,8,0)</f>
        <v>0</v>
      </c>
      <c r="K256" s="334"/>
      <c r="L256" s="319">
        <f>VLOOKUP($B256,Справочник!$A:$I,9,0)</f>
        <v>0</v>
      </c>
      <c r="M256" s="319"/>
      <c r="N256" s="320" t="e">
        <f t="shared" si="35"/>
        <v>#DIV/0!</v>
      </c>
      <c r="O256" s="320"/>
      <c r="P256" s="320">
        <f t="shared" si="31"/>
        <v>0</v>
      </c>
      <c r="Q256" s="320"/>
      <c r="R256" s="320"/>
      <c r="S256" s="320"/>
      <c r="T256" s="320">
        <f t="shared" si="32"/>
        <v>0</v>
      </c>
      <c r="U256" s="320"/>
      <c r="V256" s="320"/>
      <c r="W256" s="320"/>
      <c r="X256" s="320">
        <f t="shared" si="33"/>
        <v>0</v>
      </c>
      <c r="Y256" s="320"/>
      <c r="Z256" s="320"/>
      <c r="AA256" s="320"/>
      <c r="AB256" s="320">
        <f t="shared" si="34"/>
        <v>0</v>
      </c>
      <c r="AC256" s="320"/>
      <c r="AD256" s="323"/>
      <c r="AE256" s="320"/>
      <c r="AF256" s="322"/>
      <c r="AH256" s="315"/>
    </row>
    <row r="257" spans="1:34" hidden="1">
      <c r="A257" s="316" t="str">
        <f t="shared" si="36"/>
        <v xml:space="preserve">Термобумага </v>
      </c>
      <c r="B257" s="317" t="str">
        <f t="shared" si="37"/>
        <v xml:space="preserve">Термобумага </v>
      </c>
      <c r="C257" s="318">
        <v>2011</v>
      </c>
      <c r="D257" s="318" t="s">
        <v>692</v>
      </c>
      <c r="E257" s="319" t="s">
        <v>7</v>
      </c>
      <c r="F257" s="319" t="s">
        <v>1187</v>
      </c>
      <c r="G257" s="335" t="s">
        <v>1090</v>
      </c>
      <c r="H257" s="308" t="str">
        <f>VLOOKUP($B257,Справочник!$A:$I,7,0)</f>
        <v xml:space="preserve">Thermo paper </v>
      </c>
      <c r="I257" s="334"/>
      <c r="J257" s="319">
        <f>VLOOKUP($B257,Справочник!$A:$I,8,0)</f>
        <v>0</v>
      </c>
      <c r="K257" s="334"/>
      <c r="L257" s="319">
        <f>VLOOKUP($B257,Справочник!$A:$I,9,0)</f>
        <v>0</v>
      </c>
      <c r="M257" s="324"/>
      <c r="N257" s="320" t="e">
        <f t="shared" si="35"/>
        <v>#DIV/0!</v>
      </c>
      <c r="O257" s="320"/>
      <c r="P257" s="320">
        <f t="shared" si="31"/>
        <v>0</v>
      </c>
      <c r="Q257" s="320"/>
      <c r="R257" s="320"/>
      <c r="S257" s="320"/>
      <c r="T257" s="320">
        <f t="shared" si="32"/>
        <v>0</v>
      </c>
      <c r="U257" s="320"/>
      <c r="V257" s="320"/>
      <c r="W257" s="320"/>
      <c r="X257" s="320">
        <f t="shared" si="33"/>
        <v>0</v>
      </c>
      <c r="Y257" s="320"/>
      <c r="Z257" s="320"/>
      <c r="AA257" s="320"/>
      <c r="AB257" s="320">
        <f t="shared" si="34"/>
        <v>0</v>
      </c>
      <c r="AC257" s="320"/>
      <c r="AD257" s="323"/>
      <c r="AE257" s="320"/>
      <c r="AF257" s="322"/>
      <c r="AH257" s="315"/>
    </row>
    <row r="258" spans="1:34" ht="22.5">
      <c r="A258" s="316" t="str">
        <f t="shared" si="36"/>
        <v>Затраты на упаковку расходных материаловУпаковочные материалы</v>
      </c>
      <c r="B258" s="317" t="str">
        <f t="shared" si="37"/>
        <v>Затраты на упаковку расходных материаловУпаковочные материалы</v>
      </c>
      <c r="C258" s="318">
        <v>2011</v>
      </c>
      <c r="D258" s="318" t="s">
        <v>692</v>
      </c>
      <c r="E258" s="319" t="s">
        <v>7</v>
      </c>
      <c r="F258" s="319" t="s">
        <v>1189</v>
      </c>
      <c r="G258" s="308" t="s">
        <v>417</v>
      </c>
      <c r="H258" s="308" t="str">
        <f>VLOOKUP($B258,Справочник!$A:$I,7,0)</f>
        <v>Packaging costs</v>
      </c>
      <c r="I258" s="319" t="s">
        <v>436</v>
      </c>
      <c r="J258" s="319" t="str">
        <f>VLOOKUP($B258,Справочник!$A:$I,8,0)</f>
        <v>expendable materials</v>
      </c>
      <c r="K258" s="319"/>
      <c r="L258" s="319">
        <f>VLOOKUP($B258,Справочник!$A:$I,9,0)</f>
        <v>0</v>
      </c>
      <c r="M258" s="324"/>
      <c r="N258" s="320" t="e">
        <f t="shared" si="35"/>
        <v>#DIV/0!</v>
      </c>
      <c r="O258" s="320"/>
      <c r="P258" s="320">
        <f t="shared" ref="P258:P321" si="38">AB258+AC258+AD258+AE258</f>
        <v>0</v>
      </c>
      <c r="Q258" s="320"/>
      <c r="R258" s="320"/>
      <c r="S258" s="320"/>
      <c r="T258" s="320">
        <f t="shared" si="32"/>
        <v>0</v>
      </c>
      <c r="U258" s="320"/>
      <c r="V258" s="320"/>
      <c r="W258" s="320"/>
      <c r="X258" s="320">
        <f t="shared" si="33"/>
        <v>0</v>
      </c>
      <c r="Y258" s="320"/>
      <c r="Z258" s="320"/>
      <c r="AA258" s="320"/>
      <c r="AB258" s="320">
        <f t="shared" si="34"/>
        <v>0</v>
      </c>
      <c r="AC258" s="320"/>
      <c r="AD258" s="323"/>
      <c r="AE258" s="320"/>
      <c r="AF258" s="322"/>
      <c r="AH258" s="315"/>
    </row>
    <row r="259" spans="1:34" ht="22.5">
      <c r="A259" s="316" t="str">
        <f t="shared" si="36"/>
        <v>Затраты на упаковку расходных материаловУпаковочные материалы</v>
      </c>
      <c r="B259" s="317" t="str">
        <f t="shared" si="37"/>
        <v>Затраты на упаковку расходных материаловУпаковочные материалы</v>
      </c>
      <c r="C259" s="318">
        <v>2011</v>
      </c>
      <c r="D259" s="318" t="s">
        <v>692</v>
      </c>
      <c r="E259" s="319" t="s">
        <v>7</v>
      </c>
      <c r="F259" s="319" t="s">
        <v>1189</v>
      </c>
      <c r="G259" s="308" t="s">
        <v>417</v>
      </c>
      <c r="H259" s="308" t="str">
        <f>VLOOKUP($B259,Справочник!$A:$I,7,0)</f>
        <v>Packaging costs</v>
      </c>
      <c r="I259" s="319" t="s">
        <v>436</v>
      </c>
      <c r="J259" s="319" t="str">
        <f>VLOOKUP($B259,Справочник!$A:$I,8,0)</f>
        <v>expendable materials</v>
      </c>
      <c r="K259" s="319"/>
      <c r="L259" s="319">
        <f>VLOOKUP($B259,Справочник!$A:$I,9,0)</f>
        <v>0</v>
      </c>
      <c r="M259" s="324"/>
      <c r="N259" s="320" t="e">
        <f t="shared" si="35"/>
        <v>#DIV/0!</v>
      </c>
      <c r="O259" s="320"/>
      <c r="P259" s="320">
        <f t="shared" si="38"/>
        <v>0</v>
      </c>
      <c r="Q259" s="320"/>
      <c r="R259" s="320"/>
      <c r="S259" s="320"/>
      <c r="T259" s="320">
        <f t="shared" ref="T259:T322" si="39">Q259+R259+S259</f>
        <v>0</v>
      </c>
      <c r="U259" s="320"/>
      <c r="V259" s="320"/>
      <c r="W259" s="320"/>
      <c r="X259" s="320">
        <f t="shared" ref="X259:X322" si="40">T259+U259+V259+W259</f>
        <v>0</v>
      </c>
      <c r="Y259" s="320"/>
      <c r="Z259" s="320"/>
      <c r="AA259" s="320"/>
      <c r="AB259" s="320">
        <f t="shared" ref="AB259:AB322" si="41">X259+Y259+Z259+AA259</f>
        <v>0</v>
      </c>
      <c r="AC259" s="320"/>
      <c r="AD259" s="323"/>
      <c r="AE259" s="320"/>
      <c r="AF259" s="322"/>
      <c r="AH259" s="315"/>
    </row>
    <row r="260" spans="1:34" ht="22.5">
      <c r="A260" s="316" t="str">
        <f t="shared" si="36"/>
        <v>Затраты на упаковку расходных материаловУпаковочные материалы</v>
      </c>
      <c r="B260" s="317" t="str">
        <f t="shared" si="37"/>
        <v>Затраты на упаковку расходных материаловУпаковочные материалы</v>
      </c>
      <c r="C260" s="318">
        <v>2011</v>
      </c>
      <c r="D260" s="318" t="s">
        <v>692</v>
      </c>
      <c r="E260" s="319" t="s">
        <v>7</v>
      </c>
      <c r="F260" s="319" t="s">
        <v>1189</v>
      </c>
      <c r="G260" s="308" t="s">
        <v>417</v>
      </c>
      <c r="H260" s="308" t="str">
        <f>VLOOKUP($B260,Справочник!$A:$I,7,0)</f>
        <v>Packaging costs</v>
      </c>
      <c r="I260" s="319" t="s">
        <v>436</v>
      </c>
      <c r="J260" s="319" t="str">
        <f>VLOOKUP($B260,Справочник!$A:$I,8,0)</f>
        <v>expendable materials</v>
      </c>
      <c r="K260" s="319"/>
      <c r="L260" s="319">
        <f>VLOOKUP($B260,Справочник!$A:$I,9,0)</f>
        <v>0</v>
      </c>
      <c r="M260" s="324"/>
      <c r="N260" s="320" t="e">
        <f t="shared" si="35"/>
        <v>#DIV/0!</v>
      </c>
      <c r="O260" s="320"/>
      <c r="P260" s="320">
        <f t="shared" si="38"/>
        <v>0</v>
      </c>
      <c r="Q260" s="320"/>
      <c r="R260" s="320"/>
      <c r="S260" s="320"/>
      <c r="T260" s="320">
        <f t="shared" si="39"/>
        <v>0</v>
      </c>
      <c r="U260" s="320"/>
      <c r="V260" s="320"/>
      <c r="W260" s="320"/>
      <c r="X260" s="320">
        <f t="shared" si="40"/>
        <v>0</v>
      </c>
      <c r="Y260" s="320"/>
      <c r="Z260" s="320"/>
      <c r="AA260" s="320"/>
      <c r="AB260" s="320">
        <f t="shared" si="41"/>
        <v>0</v>
      </c>
      <c r="AC260" s="320"/>
      <c r="AD260" s="323"/>
      <c r="AE260" s="320"/>
      <c r="AF260" s="322"/>
      <c r="AH260" s="315"/>
    </row>
    <row r="261" spans="1:34" ht="22.5">
      <c r="A261" s="316" t="str">
        <f t="shared" si="36"/>
        <v>Затраты на упаковку расходных материаловупаковочные работы</v>
      </c>
      <c r="B261" s="317" t="str">
        <f t="shared" si="37"/>
        <v>Затраты на упаковку расходных материаловупаковочные работы</v>
      </c>
      <c r="C261" s="318">
        <v>2011</v>
      </c>
      <c r="D261" s="318" t="s">
        <v>692</v>
      </c>
      <c r="E261" s="319" t="s">
        <v>7</v>
      </c>
      <c r="F261" s="319" t="s">
        <v>1189</v>
      </c>
      <c r="G261" s="308" t="s">
        <v>417</v>
      </c>
      <c r="H261" s="308" t="str">
        <f>VLOOKUP($B261,Справочник!$A:$I,7,0)</f>
        <v>Packaging costs</v>
      </c>
      <c r="I261" s="319" t="s">
        <v>27</v>
      </c>
      <c r="J261" s="319" t="str">
        <f>VLOOKUP($B261,Справочник!$A:$I,8,0)</f>
        <v>packaging work</v>
      </c>
      <c r="K261" s="319"/>
      <c r="L261" s="319">
        <f>VLOOKUP($B261,Справочник!$A:$I,9,0)</f>
        <v>0</v>
      </c>
      <c r="M261" s="324"/>
      <c r="N261" s="320" t="e">
        <f t="shared" si="35"/>
        <v>#DIV/0!</v>
      </c>
      <c r="O261" s="320"/>
      <c r="P261" s="320">
        <f t="shared" si="38"/>
        <v>0</v>
      </c>
      <c r="Q261" s="320"/>
      <c r="R261" s="320"/>
      <c r="S261" s="320"/>
      <c r="T261" s="320">
        <f t="shared" si="39"/>
        <v>0</v>
      </c>
      <c r="U261" s="320"/>
      <c r="V261" s="320"/>
      <c r="W261" s="320"/>
      <c r="X261" s="320">
        <f t="shared" si="40"/>
        <v>0</v>
      </c>
      <c r="Y261" s="320"/>
      <c r="Z261" s="320"/>
      <c r="AA261" s="320"/>
      <c r="AB261" s="320">
        <f t="shared" si="41"/>
        <v>0</v>
      </c>
      <c r="AC261" s="320"/>
      <c r="AD261" s="323"/>
      <c r="AE261" s="320"/>
      <c r="AF261" s="322"/>
      <c r="AH261" s="315"/>
    </row>
    <row r="262" spans="1:34" ht="22.5">
      <c r="A262" s="316" t="str">
        <f t="shared" si="36"/>
        <v>Почтовые расходыПрочая рассылка документации (ЛЭД)</v>
      </c>
      <c r="B262" s="317" t="str">
        <f t="shared" si="37"/>
        <v>Почтовые расходыПрочая рассылка документации (ЛЭД)</v>
      </c>
      <c r="C262" s="318">
        <v>2011</v>
      </c>
      <c r="D262" s="318" t="s">
        <v>692</v>
      </c>
      <c r="E262" s="319" t="s">
        <v>7</v>
      </c>
      <c r="F262" s="319" t="s">
        <v>1189</v>
      </c>
      <c r="G262" s="308" t="s">
        <v>28</v>
      </c>
      <c r="H262" s="308" t="str">
        <f>VLOOKUP($B262,Справочник!$A:$I,7,0)</f>
        <v>Post</v>
      </c>
      <c r="I262" s="319" t="s">
        <v>708</v>
      </c>
      <c r="J262" s="319" t="str">
        <f>VLOOKUP($B262,Справочник!$A:$I,8,0)</f>
        <v>other dispatch (L&amp;FD)</v>
      </c>
      <c r="K262" s="319"/>
      <c r="L262" s="319">
        <f>VLOOKUP($B262,Справочник!$A:$I,9,0)</f>
        <v>0</v>
      </c>
      <c r="M262" s="324"/>
      <c r="N262" s="320" t="e">
        <f t="shared" si="35"/>
        <v>#DIV/0!</v>
      </c>
      <c r="O262" s="320"/>
      <c r="P262" s="320">
        <f t="shared" si="38"/>
        <v>0</v>
      </c>
      <c r="Q262" s="320"/>
      <c r="R262" s="320"/>
      <c r="S262" s="320"/>
      <c r="T262" s="320">
        <f t="shared" si="39"/>
        <v>0</v>
      </c>
      <c r="U262" s="320"/>
      <c r="V262" s="320"/>
      <c r="W262" s="320"/>
      <c r="X262" s="320">
        <f t="shared" si="40"/>
        <v>0</v>
      </c>
      <c r="Y262" s="320"/>
      <c r="Z262" s="320"/>
      <c r="AA262" s="320"/>
      <c r="AB262" s="320">
        <f t="shared" si="41"/>
        <v>0</v>
      </c>
      <c r="AC262" s="320"/>
      <c r="AD262" s="323"/>
      <c r="AE262" s="320"/>
      <c r="AF262" s="322"/>
      <c r="AH262" s="315"/>
    </row>
    <row r="263" spans="1:34" ht="22.5">
      <c r="A263" s="316" t="str">
        <f t="shared" si="36"/>
        <v>Транспортные расходыДоставка расходных материалов агентам</v>
      </c>
      <c r="B263" s="317" t="str">
        <f t="shared" si="37"/>
        <v>Транспортные расходыДоставка расходных материалов агентам</v>
      </c>
      <c r="C263" s="318">
        <v>2011</v>
      </c>
      <c r="D263" s="318" t="s">
        <v>692</v>
      </c>
      <c r="E263" s="319" t="s">
        <v>7</v>
      </c>
      <c r="F263" s="319" t="s">
        <v>1189</v>
      </c>
      <c r="G263" s="308" t="s">
        <v>427</v>
      </c>
      <c r="H263" s="308" t="str">
        <f>VLOOKUP($B263,Справочник!$A:$I,7,0)</f>
        <v xml:space="preserve">Transport services </v>
      </c>
      <c r="I263" s="319" t="s">
        <v>428</v>
      </c>
      <c r="J263" s="319" t="str">
        <f>VLOOKUP($B263,Справочник!$A:$I,8,0)</f>
        <v>delivery to agents</v>
      </c>
      <c r="K263" s="319"/>
      <c r="L263" s="319">
        <f>VLOOKUP($B263,Справочник!$A:$I,9,0)</f>
        <v>0</v>
      </c>
      <c r="M263" s="324"/>
      <c r="N263" s="320" t="e">
        <f t="shared" si="35"/>
        <v>#DIV/0!</v>
      </c>
      <c r="O263" s="320"/>
      <c r="P263" s="320">
        <f t="shared" si="38"/>
        <v>0</v>
      </c>
      <c r="Q263" s="320"/>
      <c r="R263" s="320"/>
      <c r="S263" s="320"/>
      <c r="T263" s="320">
        <f t="shared" si="39"/>
        <v>0</v>
      </c>
      <c r="U263" s="320"/>
      <c r="V263" s="320"/>
      <c r="W263" s="320"/>
      <c r="X263" s="320">
        <f t="shared" si="40"/>
        <v>0</v>
      </c>
      <c r="Y263" s="320"/>
      <c r="Z263" s="320"/>
      <c r="AA263" s="320"/>
      <c r="AB263" s="320">
        <f t="shared" si="41"/>
        <v>0</v>
      </c>
      <c r="AC263" s="320"/>
      <c r="AD263" s="323"/>
      <c r="AE263" s="320"/>
      <c r="AF263" s="322"/>
      <c r="AH263" s="315"/>
    </row>
    <row r="264" spans="1:34">
      <c r="A264" s="316" t="str">
        <f t="shared" si="36"/>
        <v>Транспортные расходыпрочая доставка</v>
      </c>
      <c r="B264" s="317" t="str">
        <f t="shared" si="37"/>
        <v>Транспортные расходыпрочая доставка</v>
      </c>
      <c r="C264" s="318">
        <v>2011</v>
      </c>
      <c r="D264" s="318" t="s">
        <v>692</v>
      </c>
      <c r="E264" s="319" t="s">
        <v>7</v>
      </c>
      <c r="F264" s="319" t="s">
        <v>1189</v>
      </c>
      <c r="G264" s="308" t="s">
        <v>427</v>
      </c>
      <c r="H264" s="308" t="str">
        <f>VLOOKUP($B264,Справочник!$A:$I,7,0)</f>
        <v xml:space="preserve">Transport services </v>
      </c>
      <c r="I264" s="319" t="s">
        <v>29</v>
      </c>
      <c r="J264" s="319" t="str">
        <f>VLOOKUP($B264,Справочник!$A:$I,8,0)</f>
        <v>other delivery</v>
      </c>
      <c r="K264" s="319"/>
      <c r="L264" s="319">
        <f>VLOOKUP($B264,Справочник!$A:$I,9,0)</f>
        <v>0</v>
      </c>
      <c r="M264" s="324"/>
      <c r="N264" s="320" t="e">
        <f t="shared" si="35"/>
        <v>#DIV/0!</v>
      </c>
      <c r="O264" s="320"/>
      <c r="P264" s="320">
        <f t="shared" si="38"/>
        <v>0</v>
      </c>
      <c r="Q264" s="320"/>
      <c r="R264" s="320"/>
      <c r="S264" s="320"/>
      <c r="T264" s="320">
        <f t="shared" si="39"/>
        <v>0</v>
      </c>
      <c r="U264" s="320"/>
      <c r="V264" s="320"/>
      <c r="W264" s="320"/>
      <c r="X264" s="320">
        <f t="shared" si="40"/>
        <v>0</v>
      </c>
      <c r="Y264" s="320"/>
      <c r="Z264" s="320"/>
      <c r="AA264" s="320"/>
      <c r="AB264" s="320">
        <f t="shared" si="41"/>
        <v>0</v>
      </c>
      <c r="AC264" s="320"/>
      <c r="AD264" s="323"/>
      <c r="AE264" s="320"/>
      <c r="AF264" s="322"/>
      <c r="AH264" s="315"/>
    </row>
    <row r="265" spans="1:34" ht="22.5">
      <c r="A265" s="316" t="str">
        <f t="shared" si="36"/>
        <v>Услуги таможенного брокера</v>
      </c>
      <c r="B265" s="317" t="str">
        <f t="shared" si="37"/>
        <v>Услуги таможенного брокера</v>
      </c>
      <c r="C265" s="318">
        <v>2011</v>
      </c>
      <c r="D265" s="318" t="s">
        <v>692</v>
      </c>
      <c r="E265" s="319" t="s">
        <v>7</v>
      </c>
      <c r="F265" s="319" t="s">
        <v>1189</v>
      </c>
      <c r="G265" s="336" t="s">
        <v>30</v>
      </c>
      <c r="H265" s="308" t="str">
        <f>VLOOKUP($B265,Справочник!$A:$I,7,0)</f>
        <v>Customs broker services</v>
      </c>
      <c r="I265" s="334"/>
      <c r="J265" s="319">
        <f>VLOOKUP($B265,Справочник!$A:$I,8,0)</f>
        <v>0</v>
      </c>
      <c r="K265" s="334"/>
      <c r="L265" s="319">
        <f>VLOOKUP($B265,Справочник!$A:$I,9,0)</f>
        <v>0</v>
      </c>
      <c r="M265" s="324"/>
      <c r="N265" s="320" t="e">
        <f t="shared" si="35"/>
        <v>#DIV/0!</v>
      </c>
      <c r="O265" s="320"/>
      <c r="P265" s="320">
        <f t="shared" si="38"/>
        <v>0</v>
      </c>
      <c r="Q265" s="320"/>
      <c r="R265" s="320"/>
      <c r="S265" s="320"/>
      <c r="T265" s="320">
        <f t="shared" si="39"/>
        <v>0</v>
      </c>
      <c r="U265" s="320"/>
      <c r="V265" s="320"/>
      <c r="W265" s="320"/>
      <c r="X265" s="320">
        <f t="shared" si="40"/>
        <v>0</v>
      </c>
      <c r="Y265" s="320"/>
      <c r="Z265" s="320"/>
      <c r="AA265" s="320"/>
      <c r="AB265" s="320">
        <f t="shared" si="41"/>
        <v>0</v>
      </c>
      <c r="AC265" s="320"/>
      <c r="AD265" s="323"/>
      <c r="AE265" s="320"/>
      <c r="AF265" s="322"/>
      <c r="AH265" s="315"/>
    </row>
    <row r="266" spans="1:34" hidden="1">
      <c r="A266" s="316" t="str">
        <f t="shared" si="36"/>
        <v>Таможенные платежиТаможенные пошлины</v>
      </c>
      <c r="B266" s="317" t="str">
        <f t="shared" si="37"/>
        <v>Таможенные платежиТаможенные пошлины</v>
      </c>
      <c r="C266" s="318">
        <v>2011</v>
      </c>
      <c r="D266" s="318" t="s">
        <v>692</v>
      </c>
      <c r="E266" s="319" t="s">
        <v>7</v>
      </c>
      <c r="F266" s="319" t="s">
        <v>1187</v>
      </c>
      <c r="G266" s="336" t="s">
        <v>280</v>
      </c>
      <c r="H266" s="308" t="str">
        <f>VLOOKUP($B266,Справочник!$A:$I,7,0)</f>
        <v>Customs payments</v>
      </c>
      <c r="I266" s="334" t="s">
        <v>561</v>
      </c>
      <c r="J266" s="319" t="str">
        <f>VLOOKUP($B266,Справочник!$A:$I,8,0)</f>
        <v>Customs duties</v>
      </c>
      <c r="K266" s="334"/>
      <c r="L266" s="319">
        <f>VLOOKUP($B266,Справочник!$A:$I,9,0)</f>
        <v>0</v>
      </c>
      <c r="M266" s="333"/>
      <c r="N266" s="320" t="e">
        <f t="shared" si="35"/>
        <v>#DIV/0!</v>
      </c>
      <c r="O266" s="320"/>
      <c r="P266" s="320">
        <f t="shared" si="38"/>
        <v>0</v>
      </c>
      <c r="Q266" s="320"/>
      <c r="R266" s="320"/>
      <c r="S266" s="320"/>
      <c r="T266" s="320">
        <f t="shared" si="39"/>
        <v>0</v>
      </c>
      <c r="U266" s="320"/>
      <c r="V266" s="320"/>
      <c r="W266" s="320"/>
      <c r="X266" s="320">
        <f t="shared" si="40"/>
        <v>0</v>
      </c>
      <c r="Y266" s="320"/>
      <c r="Z266" s="320"/>
      <c r="AA266" s="320"/>
      <c r="AB266" s="320">
        <f t="shared" si="41"/>
        <v>0</v>
      </c>
      <c r="AC266" s="320"/>
      <c r="AD266" s="323"/>
      <c r="AE266" s="320"/>
      <c r="AF266" s="322"/>
      <c r="AH266" s="315"/>
    </row>
    <row r="267" spans="1:34" hidden="1">
      <c r="A267" s="316" t="str">
        <f t="shared" si="36"/>
        <v>Таможенные платежиТаможенный НДС</v>
      </c>
      <c r="B267" s="317" t="str">
        <f t="shared" si="37"/>
        <v>Таможенные платежиТаможенный НДС</v>
      </c>
      <c r="C267" s="318">
        <v>2011</v>
      </c>
      <c r="D267" s="318" t="s">
        <v>692</v>
      </c>
      <c r="E267" s="319" t="s">
        <v>7</v>
      </c>
      <c r="F267" s="319" t="s">
        <v>1187</v>
      </c>
      <c r="G267" s="336" t="s">
        <v>280</v>
      </c>
      <c r="H267" s="308" t="str">
        <f>VLOOKUP($B267,Справочник!$A:$I,7,0)</f>
        <v>Customs payments</v>
      </c>
      <c r="I267" s="334" t="s">
        <v>562</v>
      </c>
      <c r="J267" s="319" t="str">
        <f>VLOOKUP($B267,Справочник!$A:$I,8,0)</f>
        <v>Customs VAT</v>
      </c>
      <c r="K267" s="334"/>
      <c r="L267" s="319">
        <f>VLOOKUP($B267,Справочник!$A:$I,9,0)</f>
        <v>0</v>
      </c>
      <c r="M267" s="324"/>
      <c r="N267" s="320" t="e">
        <f t="shared" si="35"/>
        <v>#DIV/0!</v>
      </c>
      <c r="O267" s="320"/>
      <c r="P267" s="320">
        <f t="shared" si="38"/>
        <v>0</v>
      </c>
      <c r="Q267" s="320"/>
      <c r="R267" s="320"/>
      <c r="S267" s="320"/>
      <c r="T267" s="320">
        <f t="shared" si="39"/>
        <v>0</v>
      </c>
      <c r="U267" s="320"/>
      <c r="V267" s="320"/>
      <c r="W267" s="320"/>
      <c r="X267" s="320">
        <f t="shared" si="40"/>
        <v>0</v>
      </c>
      <c r="Y267" s="320"/>
      <c r="Z267" s="320"/>
      <c r="AA267" s="320"/>
      <c r="AB267" s="320">
        <f t="shared" si="41"/>
        <v>0</v>
      </c>
      <c r="AC267" s="320"/>
      <c r="AD267" s="323"/>
      <c r="AE267" s="320"/>
      <c r="AF267" s="322"/>
      <c r="AH267" s="315"/>
    </row>
    <row r="268" spans="1:34" ht="22.5">
      <c r="A268" s="316" t="str">
        <f t="shared" si="36"/>
        <v>Командировочные расходыкомандировочные расходы (ЛЭД)</v>
      </c>
      <c r="B268" s="317" t="str">
        <f t="shared" si="37"/>
        <v>Командировочные расходыкомандировочные расходы (ЛЭД)суточные</v>
      </c>
      <c r="C268" s="318">
        <v>2011</v>
      </c>
      <c r="D268" s="318" t="s">
        <v>692</v>
      </c>
      <c r="E268" s="319" t="s">
        <v>7</v>
      </c>
      <c r="F268" s="319" t="s">
        <v>1189</v>
      </c>
      <c r="G268" s="335" t="s">
        <v>15</v>
      </c>
      <c r="H268" s="308" t="str">
        <f>VLOOKUP($B268,Справочник!$A:$I,7,0)</f>
        <v>Business trip costs</v>
      </c>
      <c r="I268" s="334" t="s">
        <v>696</v>
      </c>
      <c r="J268" s="319" t="str">
        <f>VLOOKUP($B268,Справочник!$A:$I,8,0)</f>
        <v>Business trip costs (L&amp;FD)</v>
      </c>
      <c r="K268" s="334" t="s">
        <v>91</v>
      </c>
      <c r="L268" s="319" t="str">
        <f>VLOOKUP($B268,Справочник!$A:$I,9,0)</f>
        <v>daily allowance</v>
      </c>
      <c r="M268" s="324"/>
      <c r="N268" s="320" t="e">
        <f t="shared" si="35"/>
        <v>#DIV/0!</v>
      </c>
      <c r="O268" s="320"/>
      <c r="P268" s="320">
        <f t="shared" si="38"/>
        <v>0</v>
      </c>
      <c r="Q268" s="320"/>
      <c r="R268" s="320"/>
      <c r="S268" s="320"/>
      <c r="T268" s="320">
        <f t="shared" si="39"/>
        <v>0</v>
      </c>
      <c r="U268" s="320"/>
      <c r="V268" s="320"/>
      <c r="W268" s="320"/>
      <c r="X268" s="320">
        <f t="shared" si="40"/>
        <v>0</v>
      </c>
      <c r="Y268" s="320"/>
      <c r="Z268" s="320"/>
      <c r="AA268" s="320"/>
      <c r="AB268" s="320">
        <f t="shared" si="41"/>
        <v>0</v>
      </c>
      <c r="AC268" s="320"/>
      <c r="AD268" s="323"/>
      <c r="AE268" s="320"/>
      <c r="AF268" s="322"/>
      <c r="AH268" s="315"/>
    </row>
    <row r="269" spans="1:34" ht="22.5">
      <c r="A269" s="316" t="str">
        <f t="shared" si="36"/>
        <v>Командировочные расходыкомандировочные расходы (ЛЭД)</v>
      </c>
      <c r="B269" s="317" t="str">
        <f t="shared" si="37"/>
        <v>Командировочные расходыкомандировочные расходы (ЛЭД)проживание</v>
      </c>
      <c r="C269" s="318">
        <v>2011</v>
      </c>
      <c r="D269" s="318" t="s">
        <v>692</v>
      </c>
      <c r="E269" s="319" t="s">
        <v>7</v>
      </c>
      <c r="F269" s="319" t="s">
        <v>1189</v>
      </c>
      <c r="G269" s="335" t="s">
        <v>15</v>
      </c>
      <c r="H269" s="308" t="str">
        <f>VLOOKUP($B269,Справочник!$A:$I,7,0)</f>
        <v>Business trip costs</v>
      </c>
      <c r="I269" s="334" t="s">
        <v>696</v>
      </c>
      <c r="J269" s="319" t="str">
        <f>VLOOKUP($B269,Справочник!$A:$I,8,0)</f>
        <v>Business trip costs (L&amp;FD)</v>
      </c>
      <c r="K269" s="334" t="s">
        <v>92</v>
      </c>
      <c r="L269" s="319" t="str">
        <f>VLOOKUP($B269,Справочник!$A:$I,9,0)</f>
        <v>accomodation</v>
      </c>
      <c r="M269" s="324"/>
      <c r="N269" s="320" t="e">
        <f t="shared" si="35"/>
        <v>#DIV/0!</v>
      </c>
      <c r="O269" s="320"/>
      <c r="P269" s="320">
        <f t="shared" si="38"/>
        <v>0</v>
      </c>
      <c r="Q269" s="320"/>
      <c r="R269" s="320"/>
      <c r="S269" s="320"/>
      <c r="T269" s="320">
        <f t="shared" si="39"/>
        <v>0</v>
      </c>
      <c r="U269" s="320"/>
      <c r="V269" s="320"/>
      <c r="W269" s="320"/>
      <c r="X269" s="320">
        <f t="shared" si="40"/>
        <v>0</v>
      </c>
      <c r="Y269" s="320"/>
      <c r="Z269" s="320"/>
      <c r="AA269" s="320"/>
      <c r="AB269" s="320">
        <f t="shared" si="41"/>
        <v>0</v>
      </c>
      <c r="AC269" s="320"/>
      <c r="AD269" s="323"/>
      <c r="AE269" s="320"/>
      <c r="AF269" s="322"/>
      <c r="AH269" s="315"/>
    </row>
    <row r="270" spans="1:34" ht="22.5">
      <c r="A270" s="316" t="str">
        <f t="shared" si="36"/>
        <v>Командировочные расходыкомандировочные расходы (ЛЭД)</v>
      </c>
      <c r="B270" s="317" t="str">
        <f t="shared" si="37"/>
        <v>Командировочные расходыкомандировочные расходы (ЛЭД)проезд</v>
      </c>
      <c r="C270" s="318">
        <v>2011</v>
      </c>
      <c r="D270" s="318" t="s">
        <v>692</v>
      </c>
      <c r="E270" s="319" t="s">
        <v>7</v>
      </c>
      <c r="F270" s="319" t="s">
        <v>1189</v>
      </c>
      <c r="G270" s="335" t="s">
        <v>15</v>
      </c>
      <c r="H270" s="308" t="str">
        <f>VLOOKUP($B270,Справочник!$A:$I,7,0)</f>
        <v>Business trip costs</v>
      </c>
      <c r="I270" s="334" t="s">
        <v>696</v>
      </c>
      <c r="J270" s="319" t="str">
        <f>VLOOKUP($B270,Справочник!$A:$I,8,0)</f>
        <v>Business trip costs (L&amp;FD)</v>
      </c>
      <c r="K270" s="334" t="s">
        <v>93</v>
      </c>
      <c r="L270" s="319" t="str">
        <f>VLOOKUP($B270,Справочник!$A:$I,9,0)</f>
        <v>transit</v>
      </c>
      <c r="M270" s="324"/>
      <c r="N270" s="320" t="e">
        <f t="shared" si="35"/>
        <v>#DIV/0!</v>
      </c>
      <c r="O270" s="320"/>
      <c r="P270" s="320">
        <f t="shared" si="38"/>
        <v>1000</v>
      </c>
      <c r="Q270" s="320">
        <v>1000</v>
      </c>
      <c r="R270" s="320"/>
      <c r="S270" s="320"/>
      <c r="T270" s="320">
        <f t="shared" si="39"/>
        <v>1000</v>
      </c>
      <c r="U270" s="320"/>
      <c r="V270" s="320"/>
      <c r="W270" s="320"/>
      <c r="X270" s="320">
        <f t="shared" si="40"/>
        <v>1000</v>
      </c>
      <c r="Y270" s="320"/>
      <c r="Z270" s="320"/>
      <c r="AA270" s="320"/>
      <c r="AB270" s="320">
        <f t="shared" si="41"/>
        <v>1000</v>
      </c>
      <c r="AC270" s="320"/>
      <c r="AD270" s="323"/>
      <c r="AE270" s="320"/>
      <c r="AF270" s="322"/>
      <c r="AH270" s="315"/>
    </row>
    <row r="271" spans="1:34" ht="22.5">
      <c r="A271" s="316" t="str">
        <f t="shared" si="36"/>
        <v>Командировочные расходыкомандировочные расходы (ЛЭД)</v>
      </c>
      <c r="B271" s="317" t="str">
        <f t="shared" si="37"/>
        <v>Командировочные расходыкомандировочные расходы (ЛЭД)прочие</v>
      </c>
      <c r="C271" s="318">
        <v>2011</v>
      </c>
      <c r="D271" s="318" t="s">
        <v>692</v>
      </c>
      <c r="E271" s="319" t="s">
        <v>7</v>
      </c>
      <c r="F271" s="319" t="s">
        <v>1189</v>
      </c>
      <c r="G271" s="335" t="s">
        <v>15</v>
      </c>
      <c r="H271" s="308" t="str">
        <f>VLOOKUP($B271,Справочник!$A:$I,7,0)</f>
        <v>Business trip costs</v>
      </c>
      <c r="I271" s="334" t="s">
        <v>696</v>
      </c>
      <c r="J271" s="319" t="str">
        <f>VLOOKUP($B271,Справочник!$A:$I,8,0)</f>
        <v>Business trip costs (L&amp;FD)</v>
      </c>
      <c r="K271" s="334" t="s">
        <v>17</v>
      </c>
      <c r="L271" s="319" t="str">
        <f>VLOOKUP($B271,Справочник!$A:$I,9,0)</f>
        <v>others</v>
      </c>
      <c r="M271" s="324"/>
      <c r="N271" s="320" t="e">
        <f t="shared" si="35"/>
        <v>#DIV/0!</v>
      </c>
      <c r="O271" s="320"/>
      <c r="P271" s="320">
        <f t="shared" si="38"/>
        <v>1000</v>
      </c>
      <c r="Q271" s="320"/>
      <c r="R271" s="320"/>
      <c r="S271" s="320"/>
      <c r="T271" s="320">
        <f t="shared" si="39"/>
        <v>0</v>
      </c>
      <c r="U271" s="320"/>
      <c r="V271" s="320">
        <v>1000</v>
      </c>
      <c r="W271" s="320"/>
      <c r="X271" s="320">
        <f t="shared" si="40"/>
        <v>1000</v>
      </c>
      <c r="Y271" s="320"/>
      <c r="Z271" s="320"/>
      <c r="AA271" s="320"/>
      <c r="AB271" s="320">
        <f t="shared" si="41"/>
        <v>1000</v>
      </c>
      <c r="AC271" s="320"/>
      <c r="AD271" s="323"/>
      <c r="AE271" s="320"/>
      <c r="AF271" s="322"/>
      <c r="AH271" s="315"/>
    </row>
    <row r="272" spans="1:34" hidden="1">
      <c r="A272" s="316" t="str">
        <f t="shared" si="36"/>
        <v>Содержание офисаАренда офиса</v>
      </c>
      <c r="B272" s="317" t="str">
        <f t="shared" si="37"/>
        <v>Содержание офисаАренда офиса</v>
      </c>
      <c r="C272" s="318">
        <v>2011</v>
      </c>
      <c r="D272" s="318" t="s">
        <v>692</v>
      </c>
      <c r="E272" s="319" t="s">
        <v>7</v>
      </c>
      <c r="F272" s="319" t="s">
        <v>1187</v>
      </c>
      <c r="G272" s="336" t="s">
        <v>37</v>
      </c>
      <c r="H272" s="308" t="str">
        <f>VLOOKUP($B272,Справочник!$A:$I,7,0)</f>
        <v>Office maintenance</v>
      </c>
      <c r="I272" s="318" t="s">
        <v>419</v>
      </c>
      <c r="J272" s="319" t="str">
        <f>VLOOKUP($B272,Справочник!$A:$I,8,0)</f>
        <v>office rent</v>
      </c>
      <c r="K272" s="318"/>
      <c r="L272" s="319">
        <f>VLOOKUP($B272,Справочник!$A:$I,9,0)</f>
        <v>0</v>
      </c>
      <c r="M272" s="349"/>
      <c r="N272" s="320" t="e">
        <f t="shared" si="35"/>
        <v>#DIV/0!</v>
      </c>
      <c r="O272" s="320"/>
      <c r="P272" s="320">
        <f t="shared" si="38"/>
        <v>0</v>
      </c>
      <c r="Q272" s="320"/>
      <c r="R272" s="320"/>
      <c r="S272" s="320"/>
      <c r="T272" s="320">
        <f t="shared" si="39"/>
        <v>0</v>
      </c>
      <c r="U272" s="320"/>
      <c r="V272" s="320"/>
      <c r="W272" s="320"/>
      <c r="X272" s="320">
        <f t="shared" si="40"/>
        <v>0</v>
      </c>
      <c r="Y272" s="320"/>
      <c r="Z272" s="320"/>
      <c r="AA272" s="320"/>
      <c r="AB272" s="320">
        <f t="shared" si="41"/>
        <v>0</v>
      </c>
      <c r="AC272" s="320"/>
      <c r="AD272" s="320"/>
      <c r="AE272" s="320"/>
      <c r="AF272" s="322"/>
      <c r="AH272" s="315"/>
    </row>
    <row r="273" spans="1:34" hidden="1">
      <c r="A273" s="316" t="str">
        <f t="shared" si="36"/>
        <v>Содержание офисаАренда офиса</v>
      </c>
      <c r="B273" s="317" t="str">
        <f t="shared" si="37"/>
        <v>Содержание офисаАренда офиса</v>
      </c>
      <c r="C273" s="318">
        <v>2011</v>
      </c>
      <c r="D273" s="318" t="s">
        <v>692</v>
      </c>
      <c r="E273" s="319" t="s">
        <v>7</v>
      </c>
      <c r="F273" s="319" t="s">
        <v>1188</v>
      </c>
      <c r="G273" s="336" t="s">
        <v>37</v>
      </c>
      <c r="H273" s="308" t="str">
        <f>VLOOKUP($B273,Справочник!$A:$I,7,0)</f>
        <v>Office maintenance</v>
      </c>
      <c r="I273" s="318" t="s">
        <v>419</v>
      </c>
      <c r="J273" s="319" t="str">
        <f>VLOOKUP($B273,Справочник!$A:$I,8,0)</f>
        <v>office rent</v>
      </c>
      <c r="K273" s="318"/>
      <c r="L273" s="319">
        <f>VLOOKUP($B273,Справочник!$A:$I,9,0)</f>
        <v>0</v>
      </c>
      <c r="M273" s="337"/>
      <c r="N273" s="320" t="e">
        <f t="shared" si="35"/>
        <v>#DIV/0!</v>
      </c>
      <c r="O273" s="320"/>
      <c r="P273" s="320">
        <f t="shared" si="38"/>
        <v>0</v>
      </c>
      <c r="Q273" s="320"/>
      <c r="R273" s="320"/>
      <c r="S273" s="320"/>
      <c r="T273" s="320">
        <f t="shared" si="39"/>
        <v>0</v>
      </c>
      <c r="U273" s="320"/>
      <c r="V273" s="320"/>
      <c r="W273" s="320"/>
      <c r="X273" s="320">
        <f t="shared" si="40"/>
        <v>0</v>
      </c>
      <c r="Y273" s="320"/>
      <c r="Z273" s="320"/>
      <c r="AA273" s="320"/>
      <c r="AB273" s="320">
        <f t="shared" si="41"/>
        <v>0</v>
      </c>
      <c r="AC273" s="320"/>
      <c r="AD273" s="320"/>
      <c r="AE273" s="320"/>
      <c r="AF273" s="322"/>
      <c r="AH273" s="315"/>
    </row>
    <row r="274" spans="1:34" ht="22.5">
      <c r="A274" s="316" t="str">
        <f t="shared" si="36"/>
        <v xml:space="preserve">Содержание офисаКоммунальные услуги </v>
      </c>
      <c r="B274" s="317" t="str">
        <f t="shared" si="37"/>
        <v xml:space="preserve">Содержание офисаКоммунальные услуги </v>
      </c>
      <c r="C274" s="318">
        <v>2011</v>
      </c>
      <c r="D274" s="318" t="s">
        <v>692</v>
      </c>
      <c r="E274" s="319" t="s">
        <v>7</v>
      </c>
      <c r="F274" s="319" t="s">
        <v>1189</v>
      </c>
      <c r="G274" s="336" t="s">
        <v>37</v>
      </c>
      <c r="H274" s="308" t="str">
        <f>VLOOKUP($B274,Справочник!$A:$I,7,0)</f>
        <v>Office maintenance</v>
      </c>
      <c r="I274" s="318" t="s">
        <v>422</v>
      </c>
      <c r="J274" s="319" t="str">
        <f>VLOOKUP($B274,Справочник!$A:$I,8,0)</f>
        <v>communal services for the office</v>
      </c>
      <c r="K274" s="318"/>
      <c r="L274" s="319">
        <f>VLOOKUP($B274,Справочник!$A:$I,9,0)</f>
        <v>0</v>
      </c>
      <c r="M274" s="350"/>
      <c r="N274" s="320" t="e">
        <f t="shared" si="35"/>
        <v>#DIV/0!</v>
      </c>
      <c r="O274" s="320"/>
      <c r="P274" s="320">
        <f t="shared" si="38"/>
        <v>1000</v>
      </c>
      <c r="Q274" s="320"/>
      <c r="R274" s="320"/>
      <c r="S274" s="320"/>
      <c r="T274" s="320">
        <f t="shared" si="39"/>
        <v>0</v>
      </c>
      <c r="U274" s="320"/>
      <c r="V274" s="320"/>
      <c r="W274" s="320"/>
      <c r="X274" s="320">
        <f t="shared" si="40"/>
        <v>0</v>
      </c>
      <c r="Y274" s="320"/>
      <c r="Z274" s="320"/>
      <c r="AA274" s="320"/>
      <c r="AB274" s="320">
        <f t="shared" si="41"/>
        <v>0</v>
      </c>
      <c r="AC274" s="320">
        <v>1000</v>
      </c>
      <c r="AD274" s="323"/>
      <c r="AE274" s="320"/>
      <c r="AF274" s="322"/>
      <c r="AH274" s="315"/>
    </row>
    <row r="275" spans="1:34" ht="22.5">
      <c r="A275" s="316" t="str">
        <f t="shared" si="36"/>
        <v xml:space="preserve">Содержание офисаКоммунальные услуги </v>
      </c>
      <c r="B275" s="317" t="str">
        <f t="shared" si="37"/>
        <v xml:space="preserve">Содержание офисаКоммунальные услуги </v>
      </c>
      <c r="C275" s="318">
        <v>2011</v>
      </c>
      <c r="D275" s="318" t="s">
        <v>692</v>
      </c>
      <c r="E275" s="319" t="s">
        <v>7</v>
      </c>
      <c r="F275" s="319" t="s">
        <v>1189</v>
      </c>
      <c r="G275" s="336" t="s">
        <v>37</v>
      </c>
      <c r="H275" s="308" t="str">
        <f>VLOOKUP($B275,Справочник!$A:$I,7,0)</f>
        <v>Office maintenance</v>
      </c>
      <c r="I275" s="318" t="s">
        <v>422</v>
      </c>
      <c r="J275" s="319" t="str">
        <f>VLOOKUP($B275,Справочник!$A:$I,8,0)</f>
        <v>communal services for the office</v>
      </c>
      <c r="K275" s="318"/>
      <c r="L275" s="319">
        <f>VLOOKUP($B275,Справочник!$A:$I,9,0)</f>
        <v>0</v>
      </c>
      <c r="M275" s="350"/>
      <c r="N275" s="320" t="e">
        <f t="shared" si="35"/>
        <v>#DIV/0!</v>
      </c>
      <c r="O275" s="320"/>
      <c r="P275" s="320">
        <f t="shared" si="38"/>
        <v>0</v>
      </c>
      <c r="Q275" s="320"/>
      <c r="R275" s="320"/>
      <c r="S275" s="320"/>
      <c r="T275" s="320">
        <f t="shared" si="39"/>
        <v>0</v>
      </c>
      <c r="U275" s="320"/>
      <c r="V275" s="320"/>
      <c r="W275" s="320"/>
      <c r="X275" s="320">
        <f t="shared" si="40"/>
        <v>0</v>
      </c>
      <c r="Y275" s="320"/>
      <c r="Z275" s="320"/>
      <c r="AA275" s="320"/>
      <c r="AB275" s="320">
        <f t="shared" si="41"/>
        <v>0</v>
      </c>
      <c r="AC275" s="320"/>
      <c r="AD275" s="323"/>
      <c r="AE275" s="320"/>
      <c r="AF275" s="322"/>
      <c r="AH275" s="315"/>
    </row>
    <row r="276" spans="1:34">
      <c r="A276" s="316" t="str">
        <f t="shared" si="36"/>
        <v>Содержание офисаУборка офиса</v>
      </c>
      <c r="B276" s="317" t="str">
        <f t="shared" si="37"/>
        <v>Содержание офисаУборка офиса</v>
      </c>
      <c r="C276" s="318">
        <v>2011</v>
      </c>
      <c r="D276" s="318" t="s">
        <v>692</v>
      </c>
      <c r="E276" s="319" t="s">
        <v>7</v>
      </c>
      <c r="F276" s="319" t="s">
        <v>1189</v>
      </c>
      <c r="G276" s="336" t="s">
        <v>37</v>
      </c>
      <c r="H276" s="308" t="str">
        <f>VLOOKUP($B276,Справочник!$A:$I,7,0)</f>
        <v>Office maintenance</v>
      </c>
      <c r="I276" s="334" t="s">
        <v>421</v>
      </c>
      <c r="J276" s="319" t="str">
        <f>VLOOKUP($B276,Справочник!$A:$I,8,0)</f>
        <v>cleaning service</v>
      </c>
      <c r="K276" s="334"/>
      <c r="L276" s="319">
        <f>VLOOKUP($B276,Справочник!$A:$I,9,0)</f>
        <v>0</v>
      </c>
      <c r="M276" s="324"/>
      <c r="N276" s="320" t="e">
        <f t="shared" si="35"/>
        <v>#DIV/0!</v>
      </c>
      <c r="O276" s="320"/>
      <c r="P276" s="320">
        <f t="shared" si="38"/>
        <v>0</v>
      </c>
      <c r="Q276" s="320"/>
      <c r="R276" s="320"/>
      <c r="S276" s="320"/>
      <c r="T276" s="320">
        <f t="shared" si="39"/>
        <v>0</v>
      </c>
      <c r="U276" s="320"/>
      <c r="V276" s="320"/>
      <c r="W276" s="320"/>
      <c r="X276" s="320">
        <f t="shared" si="40"/>
        <v>0</v>
      </c>
      <c r="Y276" s="320"/>
      <c r="Z276" s="320"/>
      <c r="AA276" s="320"/>
      <c r="AB276" s="320">
        <f t="shared" si="41"/>
        <v>0</v>
      </c>
      <c r="AC276" s="320"/>
      <c r="AD276" s="323"/>
      <c r="AE276" s="320"/>
      <c r="AF276" s="322"/>
      <c r="AH276" s="315"/>
    </row>
    <row r="277" spans="1:34">
      <c r="A277" s="316" t="str">
        <f t="shared" si="36"/>
        <v>Содержание офисаУборка офиса</v>
      </c>
      <c r="B277" s="317" t="str">
        <f t="shared" si="37"/>
        <v>Содержание офисаУборка офиса</v>
      </c>
      <c r="C277" s="318">
        <v>2011</v>
      </c>
      <c r="D277" s="318" t="s">
        <v>692</v>
      </c>
      <c r="E277" s="319" t="s">
        <v>7</v>
      </c>
      <c r="F277" s="319" t="s">
        <v>1189</v>
      </c>
      <c r="G277" s="336" t="s">
        <v>37</v>
      </c>
      <c r="H277" s="308" t="str">
        <f>VLOOKUP($B277,Справочник!$A:$I,7,0)</f>
        <v>Office maintenance</v>
      </c>
      <c r="I277" s="334" t="s">
        <v>421</v>
      </c>
      <c r="J277" s="319" t="str">
        <f>VLOOKUP($B277,Справочник!$A:$I,8,0)</f>
        <v>cleaning service</v>
      </c>
      <c r="K277" s="334"/>
      <c r="L277" s="319">
        <f>VLOOKUP($B277,Справочник!$A:$I,9,0)</f>
        <v>0</v>
      </c>
      <c r="M277" s="324"/>
      <c r="N277" s="320" t="e">
        <f t="shared" si="35"/>
        <v>#DIV/0!</v>
      </c>
      <c r="O277" s="320"/>
      <c r="P277" s="320">
        <f t="shared" si="38"/>
        <v>0</v>
      </c>
      <c r="Q277" s="320"/>
      <c r="R277" s="320"/>
      <c r="S277" s="320"/>
      <c r="T277" s="320">
        <f t="shared" si="39"/>
        <v>0</v>
      </c>
      <c r="U277" s="320"/>
      <c r="V277" s="320"/>
      <c r="W277" s="320"/>
      <c r="X277" s="320">
        <f t="shared" si="40"/>
        <v>0</v>
      </c>
      <c r="Y277" s="320"/>
      <c r="Z277" s="320"/>
      <c r="AA277" s="320"/>
      <c r="AB277" s="320">
        <f t="shared" si="41"/>
        <v>0</v>
      </c>
      <c r="AC277" s="320"/>
      <c r="AD277" s="323"/>
      <c r="AE277" s="320"/>
      <c r="AF277" s="322"/>
      <c r="AH277" s="315"/>
    </row>
    <row r="278" spans="1:34">
      <c r="A278" s="316" t="str">
        <f t="shared" si="36"/>
        <v>Содержание офисаУборка офиса</v>
      </c>
      <c r="B278" s="317" t="str">
        <f t="shared" si="37"/>
        <v>Содержание офисаУборка офиса</v>
      </c>
      <c r="C278" s="318">
        <v>2011</v>
      </c>
      <c r="D278" s="318" t="s">
        <v>692</v>
      </c>
      <c r="E278" s="319" t="s">
        <v>7</v>
      </c>
      <c r="F278" s="319" t="s">
        <v>1189</v>
      </c>
      <c r="G278" s="336" t="s">
        <v>37</v>
      </c>
      <c r="H278" s="308" t="str">
        <f>VLOOKUP($B278,Справочник!$A:$I,7,0)</f>
        <v>Office maintenance</v>
      </c>
      <c r="I278" s="334" t="s">
        <v>421</v>
      </c>
      <c r="J278" s="319" t="str">
        <f>VLOOKUP($B278,Справочник!$A:$I,8,0)</f>
        <v>cleaning service</v>
      </c>
      <c r="K278" s="334"/>
      <c r="L278" s="319">
        <f>VLOOKUP($B278,Справочник!$A:$I,9,0)</f>
        <v>0</v>
      </c>
      <c r="M278" s="334"/>
      <c r="N278" s="320" t="e">
        <f t="shared" si="35"/>
        <v>#DIV/0!</v>
      </c>
      <c r="O278" s="320"/>
      <c r="P278" s="320">
        <f t="shared" si="38"/>
        <v>0</v>
      </c>
      <c r="Q278" s="320"/>
      <c r="R278" s="320"/>
      <c r="S278" s="320"/>
      <c r="T278" s="320">
        <f t="shared" si="39"/>
        <v>0</v>
      </c>
      <c r="U278" s="320"/>
      <c r="V278" s="320"/>
      <c r="W278" s="320"/>
      <c r="X278" s="320">
        <f t="shared" si="40"/>
        <v>0</v>
      </c>
      <c r="Y278" s="320"/>
      <c r="Z278" s="320"/>
      <c r="AA278" s="320"/>
      <c r="AB278" s="320">
        <f t="shared" si="41"/>
        <v>0</v>
      </c>
      <c r="AC278" s="320"/>
      <c r="AD278" s="323"/>
      <c r="AE278" s="320"/>
      <c r="AF278" s="322"/>
      <c r="AH278" s="315"/>
    </row>
    <row r="279" spans="1:34">
      <c r="A279" s="316" t="str">
        <f t="shared" si="36"/>
        <v>Содержание офисаУборка офиса</v>
      </c>
      <c r="B279" s="317" t="str">
        <f t="shared" si="37"/>
        <v>Содержание офисаУборка офиса</v>
      </c>
      <c r="C279" s="318">
        <v>2011</v>
      </c>
      <c r="D279" s="318" t="s">
        <v>692</v>
      </c>
      <c r="E279" s="319" t="s">
        <v>7</v>
      </c>
      <c r="F279" s="319" t="s">
        <v>1189</v>
      </c>
      <c r="G279" s="336" t="s">
        <v>37</v>
      </c>
      <c r="H279" s="308" t="str">
        <f>VLOOKUP($B279,Справочник!$A:$I,7,0)</f>
        <v>Office maintenance</v>
      </c>
      <c r="I279" s="334" t="s">
        <v>421</v>
      </c>
      <c r="J279" s="319" t="str">
        <f>VLOOKUP($B279,Справочник!$A:$I,8,0)</f>
        <v>cleaning service</v>
      </c>
      <c r="K279" s="334"/>
      <c r="L279" s="319">
        <f>VLOOKUP($B279,Справочник!$A:$I,9,0)</f>
        <v>0</v>
      </c>
      <c r="M279" s="324"/>
      <c r="N279" s="320" t="e">
        <f t="shared" si="35"/>
        <v>#DIV/0!</v>
      </c>
      <c r="O279" s="320"/>
      <c r="P279" s="320">
        <f t="shared" si="38"/>
        <v>0</v>
      </c>
      <c r="Q279" s="320"/>
      <c r="R279" s="320"/>
      <c r="S279" s="320"/>
      <c r="T279" s="320">
        <f t="shared" si="39"/>
        <v>0</v>
      </c>
      <c r="U279" s="320"/>
      <c r="V279" s="320"/>
      <c r="W279" s="320"/>
      <c r="X279" s="320">
        <f t="shared" si="40"/>
        <v>0</v>
      </c>
      <c r="Y279" s="320"/>
      <c r="Z279" s="320"/>
      <c r="AA279" s="320"/>
      <c r="AB279" s="320">
        <f t="shared" si="41"/>
        <v>0</v>
      </c>
      <c r="AC279" s="320"/>
      <c r="AD279" s="323"/>
      <c r="AE279" s="320"/>
      <c r="AF279" s="322"/>
      <c r="AH279" s="315"/>
    </row>
    <row r="280" spans="1:34">
      <c r="A280" s="316" t="str">
        <f t="shared" si="36"/>
        <v>Содержание офисаУборка офиса</v>
      </c>
      <c r="B280" s="317" t="str">
        <f t="shared" si="37"/>
        <v>Содержание офисаУборка офиса</v>
      </c>
      <c r="C280" s="318">
        <v>2011</v>
      </c>
      <c r="D280" s="318" t="s">
        <v>692</v>
      </c>
      <c r="E280" s="319" t="s">
        <v>7</v>
      </c>
      <c r="F280" s="319" t="s">
        <v>1189</v>
      </c>
      <c r="G280" s="336" t="s">
        <v>37</v>
      </c>
      <c r="H280" s="308" t="str">
        <f>VLOOKUP($B280,Справочник!$A:$I,7,0)</f>
        <v>Office maintenance</v>
      </c>
      <c r="I280" s="334" t="s">
        <v>421</v>
      </c>
      <c r="J280" s="319" t="str">
        <f>VLOOKUP($B280,Справочник!$A:$I,8,0)</f>
        <v>cleaning service</v>
      </c>
      <c r="K280" s="334"/>
      <c r="L280" s="319">
        <f>VLOOKUP($B280,Справочник!$A:$I,9,0)</f>
        <v>0</v>
      </c>
      <c r="M280" s="334"/>
      <c r="N280" s="320" t="e">
        <f t="shared" si="35"/>
        <v>#DIV/0!</v>
      </c>
      <c r="O280" s="320"/>
      <c r="P280" s="320">
        <f t="shared" si="38"/>
        <v>0</v>
      </c>
      <c r="Q280" s="320"/>
      <c r="R280" s="320"/>
      <c r="S280" s="320"/>
      <c r="T280" s="320">
        <f t="shared" si="39"/>
        <v>0</v>
      </c>
      <c r="U280" s="320"/>
      <c r="V280" s="320"/>
      <c r="W280" s="320"/>
      <c r="X280" s="320">
        <f t="shared" si="40"/>
        <v>0</v>
      </c>
      <c r="Y280" s="320"/>
      <c r="Z280" s="320"/>
      <c r="AA280" s="320"/>
      <c r="AB280" s="320">
        <f t="shared" si="41"/>
        <v>0</v>
      </c>
      <c r="AC280" s="320"/>
      <c r="AD280" s="323"/>
      <c r="AE280" s="320"/>
      <c r="AF280" s="322"/>
      <c r="AH280" s="315"/>
    </row>
    <row r="281" spans="1:34">
      <c r="A281" s="316" t="str">
        <f t="shared" si="36"/>
        <v>Содержание офисаУборка офиса</v>
      </c>
      <c r="B281" s="317" t="str">
        <f t="shared" si="37"/>
        <v>Содержание офисаУборка офиса</v>
      </c>
      <c r="C281" s="318">
        <v>2011</v>
      </c>
      <c r="D281" s="318" t="s">
        <v>692</v>
      </c>
      <c r="E281" s="319" t="s">
        <v>7</v>
      </c>
      <c r="F281" s="319" t="s">
        <v>1189</v>
      </c>
      <c r="G281" s="336" t="s">
        <v>37</v>
      </c>
      <c r="H281" s="308" t="str">
        <f>VLOOKUP($B281,Справочник!$A:$I,7,0)</f>
        <v>Office maintenance</v>
      </c>
      <c r="I281" s="334" t="s">
        <v>421</v>
      </c>
      <c r="J281" s="319" t="str">
        <f>VLOOKUP($B281,Справочник!$A:$I,8,0)</f>
        <v>cleaning service</v>
      </c>
      <c r="K281" s="334"/>
      <c r="L281" s="319">
        <f>VLOOKUP($B281,Справочник!$A:$I,9,0)</f>
        <v>0</v>
      </c>
      <c r="M281" s="324"/>
      <c r="N281" s="320" t="e">
        <f t="shared" si="35"/>
        <v>#DIV/0!</v>
      </c>
      <c r="O281" s="320"/>
      <c r="P281" s="320">
        <f t="shared" si="38"/>
        <v>0</v>
      </c>
      <c r="Q281" s="320"/>
      <c r="R281" s="320"/>
      <c r="S281" s="320"/>
      <c r="T281" s="320">
        <f t="shared" si="39"/>
        <v>0</v>
      </c>
      <c r="U281" s="320"/>
      <c r="V281" s="320"/>
      <c r="W281" s="320"/>
      <c r="X281" s="320">
        <f t="shared" si="40"/>
        <v>0</v>
      </c>
      <c r="Y281" s="320"/>
      <c r="Z281" s="320"/>
      <c r="AA281" s="320"/>
      <c r="AB281" s="320">
        <f t="shared" si="41"/>
        <v>0</v>
      </c>
      <c r="AC281" s="320"/>
      <c r="AD281" s="323"/>
      <c r="AE281" s="320"/>
      <c r="AF281" s="322"/>
      <c r="AH281" s="315"/>
    </row>
    <row r="282" spans="1:34">
      <c r="A282" s="316" t="str">
        <f t="shared" si="36"/>
        <v>Содержание офисаОхрана офиса</v>
      </c>
      <c r="B282" s="317" t="str">
        <f t="shared" si="37"/>
        <v>Содержание офисаОхрана офиса</v>
      </c>
      <c r="C282" s="318">
        <v>2011</v>
      </c>
      <c r="D282" s="318" t="s">
        <v>692</v>
      </c>
      <c r="E282" s="319" t="s">
        <v>7</v>
      </c>
      <c r="F282" s="319" t="s">
        <v>1189</v>
      </c>
      <c r="G282" s="336" t="s">
        <v>37</v>
      </c>
      <c r="H282" s="308" t="str">
        <f>VLOOKUP($B282,Справочник!$A:$I,7,0)</f>
        <v>Office maintenance</v>
      </c>
      <c r="I282" s="334" t="s">
        <v>424</v>
      </c>
      <c r="J282" s="319" t="str">
        <f>VLOOKUP($B282,Справочник!$A:$I,8,0)</f>
        <v>office security</v>
      </c>
      <c r="K282" s="334"/>
      <c r="L282" s="319">
        <f>VLOOKUP($B282,Справочник!$A:$I,9,0)</f>
        <v>0</v>
      </c>
      <c r="M282" s="324"/>
      <c r="N282" s="320" t="e">
        <f t="shared" si="35"/>
        <v>#DIV/0!</v>
      </c>
      <c r="O282" s="320"/>
      <c r="P282" s="320">
        <f t="shared" si="38"/>
        <v>0</v>
      </c>
      <c r="Q282" s="320"/>
      <c r="R282" s="320"/>
      <c r="S282" s="320"/>
      <c r="T282" s="320">
        <f t="shared" si="39"/>
        <v>0</v>
      </c>
      <c r="U282" s="320"/>
      <c r="V282" s="320"/>
      <c r="W282" s="320"/>
      <c r="X282" s="320">
        <f t="shared" si="40"/>
        <v>0</v>
      </c>
      <c r="Y282" s="320"/>
      <c r="Z282" s="320"/>
      <c r="AA282" s="320"/>
      <c r="AB282" s="320">
        <f t="shared" si="41"/>
        <v>0</v>
      </c>
      <c r="AC282" s="320"/>
      <c r="AD282" s="323"/>
      <c r="AE282" s="320"/>
      <c r="AF282" s="322"/>
      <c r="AH282" s="315"/>
    </row>
    <row r="283" spans="1:34">
      <c r="A283" s="316" t="str">
        <f t="shared" si="36"/>
        <v>Содержание офисаОхрана офиса</v>
      </c>
      <c r="B283" s="317" t="str">
        <f t="shared" si="37"/>
        <v>Содержание офисаОхрана офиса</v>
      </c>
      <c r="C283" s="318">
        <v>2011</v>
      </c>
      <c r="D283" s="318" t="s">
        <v>692</v>
      </c>
      <c r="E283" s="319" t="s">
        <v>7</v>
      </c>
      <c r="F283" s="319" t="s">
        <v>1189</v>
      </c>
      <c r="G283" s="336" t="s">
        <v>37</v>
      </c>
      <c r="H283" s="308" t="str">
        <f>VLOOKUP($B283,Справочник!$A:$I,7,0)</f>
        <v>Office maintenance</v>
      </c>
      <c r="I283" s="334" t="s">
        <v>424</v>
      </c>
      <c r="J283" s="319" t="str">
        <f>VLOOKUP($B283,Справочник!$A:$I,8,0)</f>
        <v>office security</v>
      </c>
      <c r="K283" s="334"/>
      <c r="L283" s="319">
        <f>VLOOKUP($B283,Справочник!$A:$I,9,0)</f>
        <v>0</v>
      </c>
      <c r="M283" s="334"/>
      <c r="N283" s="320" t="e">
        <f t="shared" si="35"/>
        <v>#DIV/0!</v>
      </c>
      <c r="O283" s="320"/>
      <c r="P283" s="320">
        <f t="shared" si="38"/>
        <v>0</v>
      </c>
      <c r="Q283" s="320"/>
      <c r="R283" s="320"/>
      <c r="S283" s="320"/>
      <c r="T283" s="320">
        <f t="shared" si="39"/>
        <v>0</v>
      </c>
      <c r="U283" s="320"/>
      <c r="V283" s="320"/>
      <c r="W283" s="320"/>
      <c r="X283" s="320">
        <f t="shared" si="40"/>
        <v>0</v>
      </c>
      <c r="Y283" s="320"/>
      <c r="Z283" s="320"/>
      <c r="AA283" s="320"/>
      <c r="AB283" s="320">
        <f t="shared" si="41"/>
        <v>0</v>
      </c>
      <c r="AC283" s="320"/>
      <c r="AD283" s="323"/>
      <c r="AE283" s="320"/>
      <c r="AF283" s="322"/>
      <c r="AH283" s="315"/>
    </row>
    <row r="284" spans="1:34">
      <c r="A284" s="316" t="str">
        <f t="shared" si="36"/>
        <v>Содержание офисаОхрана офиса</v>
      </c>
      <c r="B284" s="317" t="str">
        <f t="shared" si="37"/>
        <v>Содержание офисаОхрана офиса</v>
      </c>
      <c r="C284" s="318">
        <v>2011</v>
      </c>
      <c r="D284" s="318" t="s">
        <v>692</v>
      </c>
      <c r="E284" s="319" t="s">
        <v>7</v>
      </c>
      <c r="F284" s="319" t="s">
        <v>1189</v>
      </c>
      <c r="G284" s="336" t="s">
        <v>37</v>
      </c>
      <c r="H284" s="308" t="str">
        <f>VLOOKUP($B284,Справочник!$A:$I,7,0)</f>
        <v>Office maintenance</v>
      </c>
      <c r="I284" s="334" t="s">
        <v>424</v>
      </c>
      <c r="J284" s="319" t="str">
        <f>VLOOKUP($B284,Справочник!$A:$I,8,0)</f>
        <v>office security</v>
      </c>
      <c r="K284" s="334"/>
      <c r="L284" s="319">
        <f>VLOOKUP($B284,Справочник!$A:$I,9,0)</f>
        <v>0</v>
      </c>
      <c r="M284" s="324"/>
      <c r="N284" s="320" t="e">
        <f t="shared" si="35"/>
        <v>#DIV/0!</v>
      </c>
      <c r="O284" s="320"/>
      <c r="P284" s="320">
        <f t="shared" si="38"/>
        <v>80000</v>
      </c>
      <c r="Q284" s="320"/>
      <c r="R284" s="320">
        <v>20000</v>
      </c>
      <c r="S284" s="320"/>
      <c r="T284" s="320">
        <f t="shared" si="39"/>
        <v>20000</v>
      </c>
      <c r="U284" s="320"/>
      <c r="V284" s="320">
        <v>20000</v>
      </c>
      <c r="W284" s="320"/>
      <c r="X284" s="320">
        <f t="shared" si="40"/>
        <v>40000</v>
      </c>
      <c r="Y284" s="320"/>
      <c r="Z284" s="320">
        <v>20000</v>
      </c>
      <c r="AA284" s="320"/>
      <c r="AB284" s="320">
        <f t="shared" si="41"/>
        <v>60000</v>
      </c>
      <c r="AC284" s="320"/>
      <c r="AD284" s="320">
        <v>20000</v>
      </c>
      <c r="AE284" s="320"/>
      <c r="AF284" s="322"/>
      <c r="AH284" s="315"/>
    </row>
    <row r="285" spans="1:34">
      <c r="A285" s="316" t="str">
        <f t="shared" ref="A285:A348" si="42">G285&amp;I285</f>
        <v>Содержание офисаКанцтовары</v>
      </c>
      <c r="B285" s="317" t="str">
        <f t="shared" ref="B285:B348" si="43">G285&amp;I285&amp;K285</f>
        <v>Содержание офисаКанцтовары</v>
      </c>
      <c r="C285" s="318">
        <v>2011</v>
      </c>
      <c r="D285" s="318" t="s">
        <v>692</v>
      </c>
      <c r="E285" s="319" t="s">
        <v>7</v>
      </c>
      <c r="F285" s="319" t="s">
        <v>1189</v>
      </c>
      <c r="G285" s="336" t="s">
        <v>37</v>
      </c>
      <c r="H285" s="308" t="str">
        <f>VLOOKUP($B285,Справочник!$A:$I,7,0)</f>
        <v>Office maintenance</v>
      </c>
      <c r="I285" s="318" t="s">
        <v>420</v>
      </c>
      <c r="J285" s="319" t="str">
        <f>VLOOKUP($B285,Справочник!$A:$I,8,0)</f>
        <v>Office materials</v>
      </c>
      <c r="K285" s="318"/>
      <c r="L285" s="319">
        <f>VLOOKUP($B285,Справочник!$A:$I,9,0)</f>
        <v>0</v>
      </c>
      <c r="M285" s="350"/>
      <c r="N285" s="320" t="e">
        <f t="shared" si="35"/>
        <v>#DIV/0!</v>
      </c>
      <c r="O285" s="320"/>
      <c r="P285" s="320">
        <f t="shared" si="38"/>
        <v>0</v>
      </c>
      <c r="Q285" s="320"/>
      <c r="R285" s="320"/>
      <c r="S285" s="320"/>
      <c r="T285" s="320">
        <f t="shared" si="39"/>
        <v>0</v>
      </c>
      <c r="U285" s="320"/>
      <c r="V285" s="320"/>
      <c r="W285" s="320"/>
      <c r="X285" s="320">
        <f t="shared" si="40"/>
        <v>0</v>
      </c>
      <c r="Y285" s="320"/>
      <c r="Z285" s="320"/>
      <c r="AA285" s="320"/>
      <c r="AB285" s="320">
        <f t="shared" si="41"/>
        <v>0</v>
      </c>
      <c r="AC285" s="320"/>
      <c r="AD285" s="323"/>
      <c r="AE285" s="320"/>
      <c r="AF285" s="322"/>
      <c r="AH285" s="315"/>
    </row>
    <row r="286" spans="1:34" ht="22.5">
      <c r="A286" s="316" t="str">
        <f t="shared" si="42"/>
        <v>Содержание офисаХозяйственные расходы</v>
      </c>
      <c r="B286" s="317" t="str">
        <f t="shared" si="43"/>
        <v>Содержание офисаХозяйственные расходы</v>
      </c>
      <c r="C286" s="318">
        <v>2011</v>
      </c>
      <c r="D286" s="318" t="s">
        <v>692</v>
      </c>
      <c r="E286" s="319" t="s">
        <v>7</v>
      </c>
      <c r="F286" s="319" t="s">
        <v>1189</v>
      </c>
      <c r="G286" s="336" t="s">
        <v>37</v>
      </c>
      <c r="H286" s="308" t="str">
        <f>VLOOKUP($B286,Справочник!$A:$I,7,0)</f>
        <v>Office maintenance</v>
      </c>
      <c r="I286" s="319" t="s">
        <v>425</v>
      </c>
      <c r="J286" s="319" t="str">
        <f>VLOOKUP($B286,Справочник!$A:$I,8,0)</f>
        <v>administrative costs of the office</v>
      </c>
      <c r="K286" s="319"/>
      <c r="L286" s="319">
        <f>VLOOKUP($B286,Справочник!$A:$I,9,0)</f>
        <v>0</v>
      </c>
      <c r="M286" s="319"/>
      <c r="N286" s="320" t="e">
        <f t="shared" si="35"/>
        <v>#DIV/0!</v>
      </c>
      <c r="O286" s="320"/>
      <c r="P286" s="320">
        <f t="shared" si="38"/>
        <v>0</v>
      </c>
      <c r="Q286" s="320"/>
      <c r="R286" s="320"/>
      <c r="S286" s="320"/>
      <c r="T286" s="320">
        <f t="shared" si="39"/>
        <v>0</v>
      </c>
      <c r="U286" s="320"/>
      <c r="V286" s="320"/>
      <c r="W286" s="320"/>
      <c r="X286" s="320">
        <f t="shared" si="40"/>
        <v>0</v>
      </c>
      <c r="Y286" s="320"/>
      <c r="Z286" s="320"/>
      <c r="AA286" s="320"/>
      <c r="AB286" s="320">
        <f t="shared" si="41"/>
        <v>0</v>
      </c>
      <c r="AC286" s="320"/>
      <c r="AD286" s="323"/>
      <c r="AE286" s="320"/>
      <c r="AF286" s="322"/>
      <c r="AH286" s="315"/>
    </row>
    <row r="287" spans="1:34" ht="22.5">
      <c r="A287" s="316" t="str">
        <f t="shared" si="42"/>
        <v>Содержание офисаТехническое обслуживание</v>
      </c>
      <c r="B287" s="317" t="str">
        <f t="shared" si="43"/>
        <v>Содержание офисаТехническое обслуживание</v>
      </c>
      <c r="C287" s="318">
        <v>2011</v>
      </c>
      <c r="D287" s="318" t="s">
        <v>692</v>
      </c>
      <c r="E287" s="319" t="s">
        <v>7</v>
      </c>
      <c r="F287" s="319" t="s">
        <v>1189</v>
      </c>
      <c r="G287" s="336" t="s">
        <v>37</v>
      </c>
      <c r="H287" s="308" t="str">
        <f>VLOOKUP($B287,Справочник!$A:$I,7,0)</f>
        <v>Office maintenance</v>
      </c>
      <c r="I287" s="319" t="s">
        <v>415</v>
      </c>
      <c r="J287" s="319" t="str">
        <f>VLOOKUP($B287,Справочник!$A:$I,8,0)</f>
        <v>Technical services</v>
      </c>
      <c r="K287" s="319"/>
      <c r="L287" s="319">
        <f>VLOOKUP($B287,Справочник!$A:$I,9,0)</f>
        <v>0</v>
      </c>
      <c r="M287" s="324"/>
      <c r="N287" s="320" t="e">
        <f t="shared" si="35"/>
        <v>#DIV/0!</v>
      </c>
      <c r="O287" s="320"/>
      <c r="P287" s="320">
        <f t="shared" si="38"/>
        <v>0</v>
      </c>
      <c r="Q287" s="320"/>
      <c r="R287" s="320"/>
      <c r="S287" s="320"/>
      <c r="T287" s="320">
        <f t="shared" si="39"/>
        <v>0</v>
      </c>
      <c r="U287" s="320"/>
      <c r="V287" s="320"/>
      <c r="W287" s="320"/>
      <c r="X287" s="320">
        <f t="shared" si="40"/>
        <v>0</v>
      </c>
      <c r="Y287" s="320"/>
      <c r="Z287" s="320"/>
      <c r="AA287" s="320"/>
      <c r="AB287" s="320">
        <f t="shared" si="41"/>
        <v>0</v>
      </c>
      <c r="AC287" s="320"/>
      <c r="AD287" s="323"/>
      <c r="AE287" s="320"/>
      <c r="AF287" s="322"/>
      <c r="AH287" s="315"/>
    </row>
    <row r="288" spans="1:34">
      <c r="A288" s="316" t="str">
        <f t="shared" si="42"/>
        <v>Содержание офисаРемонт офиса</v>
      </c>
      <c r="B288" s="317" t="str">
        <f t="shared" si="43"/>
        <v>Содержание офисаРемонт офиса</v>
      </c>
      <c r="C288" s="318">
        <v>2011</v>
      </c>
      <c r="D288" s="318" t="s">
        <v>692</v>
      </c>
      <c r="E288" s="319" t="s">
        <v>7</v>
      </c>
      <c r="F288" s="319" t="s">
        <v>1189</v>
      </c>
      <c r="G288" s="336" t="s">
        <v>37</v>
      </c>
      <c r="H288" s="308" t="str">
        <f>VLOOKUP($B288,Справочник!$A:$I,7,0)</f>
        <v>Office maintenance</v>
      </c>
      <c r="I288" s="318" t="s">
        <v>423</v>
      </c>
      <c r="J288" s="319" t="str">
        <f>VLOOKUP($B288,Справочник!$A:$I,8,0)</f>
        <v>office repair</v>
      </c>
      <c r="K288" s="318"/>
      <c r="L288" s="319">
        <f>VLOOKUP($B288,Справочник!$A:$I,9,0)</f>
        <v>0</v>
      </c>
      <c r="M288" s="350"/>
      <c r="N288" s="320" t="e">
        <f t="shared" si="35"/>
        <v>#DIV/0!</v>
      </c>
      <c r="O288" s="320"/>
      <c r="P288" s="320">
        <f t="shared" si="38"/>
        <v>0</v>
      </c>
      <c r="Q288" s="320"/>
      <c r="R288" s="320"/>
      <c r="S288" s="320"/>
      <c r="T288" s="320">
        <f t="shared" si="39"/>
        <v>0</v>
      </c>
      <c r="U288" s="320"/>
      <c r="V288" s="320"/>
      <c r="W288" s="320"/>
      <c r="X288" s="320">
        <f t="shared" si="40"/>
        <v>0</v>
      </c>
      <c r="Y288" s="320"/>
      <c r="Z288" s="320"/>
      <c r="AA288" s="320"/>
      <c r="AB288" s="320">
        <f t="shared" si="41"/>
        <v>0</v>
      </c>
      <c r="AC288" s="320"/>
      <c r="AD288" s="323"/>
      <c r="AE288" s="320"/>
      <c r="AF288" s="322"/>
      <c r="AH288" s="315"/>
    </row>
    <row r="289" spans="1:34">
      <c r="A289" s="316" t="str">
        <f t="shared" si="42"/>
        <v>Содержание офисаПрочие</v>
      </c>
      <c r="B289" s="317" t="str">
        <f t="shared" si="43"/>
        <v>Содержание офисаПрочие</v>
      </c>
      <c r="C289" s="318">
        <v>2011</v>
      </c>
      <c r="D289" s="318" t="s">
        <v>692</v>
      </c>
      <c r="E289" s="319" t="s">
        <v>7</v>
      </c>
      <c r="F289" s="319" t="s">
        <v>1189</v>
      </c>
      <c r="G289" s="336" t="s">
        <v>37</v>
      </c>
      <c r="H289" s="308" t="str">
        <f>VLOOKUP($B289,Справочник!$A:$I,7,0)</f>
        <v>Office maintenance</v>
      </c>
      <c r="I289" s="318" t="s">
        <v>378</v>
      </c>
      <c r="J289" s="319" t="str">
        <f>VLOOKUP($B289,Справочник!$A:$I,8,0)</f>
        <v>others</v>
      </c>
      <c r="K289" s="318"/>
      <c r="L289" s="319">
        <f>VLOOKUP($B289,Справочник!$A:$I,9,0)</f>
        <v>0</v>
      </c>
      <c r="M289" s="350"/>
      <c r="N289" s="320" t="e">
        <f t="shared" si="35"/>
        <v>#DIV/0!</v>
      </c>
      <c r="O289" s="320"/>
      <c r="P289" s="320">
        <f t="shared" si="38"/>
        <v>0</v>
      </c>
      <c r="Q289" s="320"/>
      <c r="R289" s="320"/>
      <c r="S289" s="320"/>
      <c r="T289" s="320">
        <f t="shared" si="39"/>
        <v>0</v>
      </c>
      <c r="U289" s="320"/>
      <c r="V289" s="320"/>
      <c r="W289" s="320"/>
      <c r="X289" s="320">
        <f t="shared" si="40"/>
        <v>0</v>
      </c>
      <c r="Y289" s="320"/>
      <c r="Z289" s="320"/>
      <c r="AA289" s="320"/>
      <c r="AB289" s="320">
        <f t="shared" si="41"/>
        <v>0</v>
      </c>
      <c r="AC289" s="320"/>
      <c r="AD289" s="323"/>
      <c r="AE289" s="320"/>
      <c r="AF289" s="322"/>
      <c r="AH289" s="315"/>
    </row>
    <row r="290" spans="1:34" hidden="1">
      <c r="A290" s="316" t="str">
        <f t="shared" si="42"/>
        <v>Содержание складаАренда склада</v>
      </c>
      <c r="B290" s="317" t="str">
        <f t="shared" si="43"/>
        <v>Содержание складаАренда склада</v>
      </c>
      <c r="C290" s="318">
        <v>2011</v>
      </c>
      <c r="D290" s="318" t="s">
        <v>692</v>
      </c>
      <c r="E290" s="319" t="s">
        <v>7</v>
      </c>
      <c r="F290" s="319" t="s">
        <v>1187</v>
      </c>
      <c r="G290" s="336" t="s">
        <v>38</v>
      </c>
      <c r="H290" s="308" t="str">
        <f>VLOOKUP($B290,Справочник!$A:$I,7,0)</f>
        <v>Warehouse maintanance</v>
      </c>
      <c r="I290" s="334" t="s">
        <v>39</v>
      </c>
      <c r="J290" s="319" t="str">
        <f>VLOOKUP($B290,Справочник!$A:$I,8,0)</f>
        <v>Warehouse rent</v>
      </c>
      <c r="K290" s="334"/>
      <c r="L290" s="319">
        <f>VLOOKUP($B290,Справочник!$A:$I,9,0)</f>
        <v>0</v>
      </c>
      <c r="M290" s="349"/>
      <c r="N290" s="320" t="e">
        <f t="shared" si="35"/>
        <v>#DIV/0!</v>
      </c>
      <c r="O290" s="320"/>
      <c r="P290" s="320">
        <f t="shared" si="38"/>
        <v>0</v>
      </c>
      <c r="Q290" s="320"/>
      <c r="R290" s="320"/>
      <c r="S290" s="320"/>
      <c r="T290" s="320">
        <f t="shared" si="39"/>
        <v>0</v>
      </c>
      <c r="U290" s="320"/>
      <c r="V290" s="320"/>
      <c r="W290" s="320"/>
      <c r="X290" s="320">
        <f t="shared" si="40"/>
        <v>0</v>
      </c>
      <c r="Y290" s="320"/>
      <c r="Z290" s="320"/>
      <c r="AA290" s="320"/>
      <c r="AB290" s="320">
        <f t="shared" si="41"/>
        <v>0</v>
      </c>
      <c r="AC290" s="320"/>
      <c r="AD290" s="320"/>
      <c r="AE290" s="320"/>
      <c r="AF290" s="322"/>
      <c r="AH290" s="315"/>
    </row>
    <row r="291" spans="1:34" hidden="1">
      <c r="A291" s="316" t="str">
        <f t="shared" si="42"/>
        <v>Содержание складаАренда склада</v>
      </c>
      <c r="B291" s="317" t="str">
        <f t="shared" si="43"/>
        <v>Содержание складаАренда склада</v>
      </c>
      <c r="C291" s="318">
        <v>2011</v>
      </c>
      <c r="D291" s="318" t="s">
        <v>692</v>
      </c>
      <c r="E291" s="319" t="s">
        <v>7</v>
      </c>
      <c r="F291" s="319" t="s">
        <v>1188</v>
      </c>
      <c r="G291" s="336" t="s">
        <v>38</v>
      </c>
      <c r="H291" s="308" t="str">
        <f>VLOOKUP($B291,Справочник!$A:$I,7,0)</f>
        <v>Warehouse maintanance</v>
      </c>
      <c r="I291" s="334" t="s">
        <v>39</v>
      </c>
      <c r="J291" s="319" t="str">
        <f>VLOOKUP($B291,Справочник!$A:$I,8,0)</f>
        <v>Warehouse rent</v>
      </c>
      <c r="K291" s="334"/>
      <c r="L291" s="319">
        <f>VLOOKUP($B291,Справочник!$A:$I,9,0)</f>
        <v>0</v>
      </c>
      <c r="M291" s="337"/>
      <c r="N291" s="320" t="e">
        <f t="shared" si="35"/>
        <v>#DIV/0!</v>
      </c>
      <c r="O291" s="320"/>
      <c r="P291" s="320">
        <f t="shared" si="38"/>
        <v>0</v>
      </c>
      <c r="Q291" s="320"/>
      <c r="R291" s="320"/>
      <c r="S291" s="320"/>
      <c r="T291" s="320">
        <f t="shared" si="39"/>
        <v>0</v>
      </c>
      <c r="U291" s="320"/>
      <c r="V291" s="320"/>
      <c r="W291" s="320"/>
      <c r="X291" s="320">
        <f t="shared" si="40"/>
        <v>0</v>
      </c>
      <c r="Y291" s="320"/>
      <c r="Z291" s="320"/>
      <c r="AA291" s="320"/>
      <c r="AB291" s="320">
        <f t="shared" si="41"/>
        <v>0</v>
      </c>
      <c r="AC291" s="320"/>
      <c r="AD291" s="320"/>
      <c r="AE291" s="320"/>
      <c r="AF291" s="322"/>
      <c r="AH291" s="315"/>
    </row>
    <row r="292" spans="1:34">
      <c r="A292" s="316" t="str">
        <f t="shared" si="42"/>
        <v xml:space="preserve">Содержание складаУслуги погрузки-разгрузки </v>
      </c>
      <c r="B292" s="317" t="str">
        <f t="shared" si="43"/>
        <v xml:space="preserve">Содержание складаУслуги погрузки-разгрузки </v>
      </c>
      <c r="C292" s="318">
        <v>2011</v>
      </c>
      <c r="D292" s="318" t="s">
        <v>692</v>
      </c>
      <c r="E292" s="319" t="s">
        <v>7</v>
      </c>
      <c r="F292" s="319" t="s">
        <v>1189</v>
      </c>
      <c r="G292" s="336" t="s">
        <v>38</v>
      </c>
      <c r="H292" s="308" t="str">
        <f>VLOOKUP($B292,Справочник!$A:$I,7,0)</f>
        <v>Warehouse maintanance</v>
      </c>
      <c r="I292" s="334" t="s">
        <v>426</v>
      </c>
      <c r="J292" s="319" t="str">
        <f>VLOOKUP($B292,Справочник!$A:$I,8,0)</f>
        <v xml:space="preserve">loading/discharging </v>
      </c>
      <c r="K292" s="334"/>
      <c r="L292" s="319">
        <f>VLOOKUP($B292,Справочник!$A:$I,9,0)</f>
        <v>0</v>
      </c>
      <c r="M292" s="324"/>
      <c r="N292" s="320" t="e">
        <f t="shared" si="35"/>
        <v>#DIV/0!</v>
      </c>
      <c r="O292" s="320"/>
      <c r="P292" s="320">
        <f t="shared" si="38"/>
        <v>0</v>
      </c>
      <c r="Q292" s="320"/>
      <c r="R292" s="320"/>
      <c r="S292" s="320"/>
      <c r="T292" s="320">
        <f t="shared" si="39"/>
        <v>0</v>
      </c>
      <c r="U292" s="320"/>
      <c r="V292" s="320"/>
      <c r="W292" s="320"/>
      <c r="X292" s="320">
        <f t="shared" si="40"/>
        <v>0</v>
      </c>
      <c r="Y292" s="320"/>
      <c r="Z292" s="320"/>
      <c r="AA292" s="320"/>
      <c r="AB292" s="320">
        <f t="shared" si="41"/>
        <v>0</v>
      </c>
      <c r="AC292" s="320"/>
      <c r="AD292" s="323"/>
      <c r="AE292" s="320"/>
      <c r="AF292" s="322"/>
      <c r="AH292" s="315"/>
    </row>
    <row r="293" spans="1:34">
      <c r="A293" s="316" t="str">
        <f t="shared" si="42"/>
        <v>Содержание складаРемонт склада</v>
      </c>
      <c r="B293" s="317" t="str">
        <f t="shared" si="43"/>
        <v>Содержание складаРемонт склада</v>
      </c>
      <c r="C293" s="318">
        <v>2011</v>
      </c>
      <c r="D293" s="318" t="s">
        <v>692</v>
      </c>
      <c r="E293" s="319" t="s">
        <v>7</v>
      </c>
      <c r="F293" s="319" t="s">
        <v>1189</v>
      </c>
      <c r="G293" s="336" t="s">
        <v>38</v>
      </c>
      <c r="H293" s="308" t="str">
        <f>VLOOKUP($B293,Справочник!$A:$I,7,0)</f>
        <v>Warehouse maintanance</v>
      </c>
      <c r="I293" s="334" t="s">
        <v>40</v>
      </c>
      <c r="J293" s="319" t="str">
        <f>VLOOKUP($B293,Справочник!$A:$I,8,0)</f>
        <v>warehouse repair</v>
      </c>
      <c r="K293" s="334"/>
      <c r="L293" s="319">
        <f>VLOOKUP($B293,Справочник!$A:$I,9,0)</f>
        <v>0</v>
      </c>
      <c r="M293" s="324"/>
      <c r="N293" s="320" t="e">
        <f t="shared" si="35"/>
        <v>#DIV/0!</v>
      </c>
      <c r="O293" s="320"/>
      <c r="P293" s="320">
        <f t="shared" si="38"/>
        <v>0</v>
      </c>
      <c r="Q293" s="320"/>
      <c r="R293" s="320"/>
      <c r="S293" s="320"/>
      <c r="T293" s="320">
        <f t="shared" si="39"/>
        <v>0</v>
      </c>
      <c r="U293" s="320"/>
      <c r="V293" s="320"/>
      <c r="W293" s="320"/>
      <c r="X293" s="320">
        <f t="shared" si="40"/>
        <v>0</v>
      </c>
      <c r="Y293" s="320"/>
      <c r="Z293" s="320"/>
      <c r="AA293" s="320"/>
      <c r="AB293" s="320">
        <f t="shared" si="41"/>
        <v>0</v>
      </c>
      <c r="AC293" s="320"/>
      <c r="AD293" s="323"/>
      <c r="AE293" s="320"/>
      <c r="AF293" s="322"/>
      <c r="AH293" s="315"/>
    </row>
    <row r="294" spans="1:34">
      <c r="A294" s="316" t="str">
        <f t="shared" si="42"/>
        <v xml:space="preserve">Содержание складаПрочие </v>
      </c>
      <c r="B294" s="317" t="str">
        <f t="shared" si="43"/>
        <v xml:space="preserve">Содержание складаПрочие </v>
      </c>
      <c r="C294" s="318">
        <v>2011</v>
      </c>
      <c r="D294" s="318" t="s">
        <v>692</v>
      </c>
      <c r="E294" s="319" t="s">
        <v>7</v>
      </c>
      <c r="F294" s="319" t="s">
        <v>1189</v>
      </c>
      <c r="G294" s="336" t="s">
        <v>38</v>
      </c>
      <c r="H294" s="308" t="str">
        <f>VLOOKUP($B294,Справочник!$A:$I,7,0)</f>
        <v>Warehouse maintanance</v>
      </c>
      <c r="I294" s="334" t="s">
        <v>41</v>
      </c>
      <c r="J294" s="319" t="str">
        <f>VLOOKUP($B294,Справочник!$A:$I,8,0)</f>
        <v>others</v>
      </c>
      <c r="K294" s="334"/>
      <c r="L294" s="319">
        <f>VLOOKUP($B294,Справочник!$A:$I,9,0)</f>
        <v>0</v>
      </c>
      <c r="M294" s="324"/>
      <c r="N294" s="320" t="e">
        <f t="shared" si="35"/>
        <v>#DIV/0!</v>
      </c>
      <c r="O294" s="320"/>
      <c r="P294" s="320">
        <f t="shared" si="38"/>
        <v>0</v>
      </c>
      <c r="Q294" s="320"/>
      <c r="R294" s="320"/>
      <c r="S294" s="320"/>
      <c r="T294" s="320">
        <f t="shared" si="39"/>
        <v>0</v>
      </c>
      <c r="U294" s="320"/>
      <c r="V294" s="320"/>
      <c r="W294" s="320"/>
      <c r="X294" s="320">
        <f t="shared" si="40"/>
        <v>0</v>
      </c>
      <c r="Y294" s="320"/>
      <c r="Z294" s="320"/>
      <c r="AA294" s="320"/>
      <c r="AB294" s="320">
        <f t="shared" si="41"/>
        <v>0</v>
      </c>
      <c r="AC294" s="320"/>
      <c r="AD294" s="323"/>
      <c r="AE294" s="320"/>
      <c r="AF294" s="322"/>
      <c r="AH294" s="315"/>
    </row>
    <row r="295" spans="1:34" ht="22.5">
      <c r="A295" s="316" t="str">
        <f t="shared" si="42"/>
        <v>СтрахованиеДМС (ЛЭД)</v>
      </c>
      <c r="B295" s="317" t="str">
        <f t="shared" si="43"/>
        <v>СтрахованиеДМС (ЛЭД)</v>
      </c>
      <c r="C295" s="318">
        <v>2011</v>
      </c>
      <c r="D295" s="318" t="s">
        <v>692</v>
      </c>
      <c r="E295" s="319" t="s">
        <v>7</v>
      </c>
      <c r="F295" s="319" t="s">
        <v>1189</v>
      </c>
      <c r="G295" s="336" t="s">
        <v>53</v>
      </c>
      <c r="H295" s="308" t="str">
        <f>VLOOKUP($B295,Справочник!$A:$I,7,0)</f>
        <v>Insurance</v>
      </c>
      <c r="I295" s="334" t="s">
        <v>714</v>
      </c>
      <c r="J295" s="319" t="str">
        <f>VLOOKUP($B295,Справочник!$A:$I,8,0)</f>
        <v>Voluntary medical insurance (L&amp;FD)</v>
      </c>
      <c r="K295" s="334"/>
      <c r="L295" s="319">
        <f>VLOOKUP($B295,Справочник!$A:$I,9,0)</f>
        <v>0</v>
      </c>
      <c r="M295" s="324"/>
      <c r="N295" s="320" t="e">
        <f t="shared" ref="N295:N358" si="44">P295/O295</f>
        <v>#DIV/0!</v>
      </c>
      <c r="O295" s="320"/>
      <c r="P295" s="320">
        <f t="shared" si="38"/>
        <v>0</v>
      </c>
      <c r="Q295" s="320"/>
      <c r="R295" s="320"/>
      <c r="S295" s="320"/>
      <c r="T295" s="320">
        <f t="shared" si="39"/>
        <v>0</v>
      </c>
      <c r="U295" s="320"/>
      <c r="V295" s="320"/>
      <c r="W295" s="320"/>
      <c r="X295" s="320">
        <f t="shared" si="40"/>
        <v>0</v>
      </c>
      <c r="Y295" s="320"/>
      <c r="Z295" s="320"/>
      <c r="AA295" s="320"/>
      <c r="AB295" s="320">
        <f t="shared" si="41"/>
        <v>0</v>
      </c>
      <c r="AC295" s="320"/>
      <c r="AD295" s="323"/>
      <c r="AE295" s="320"/>
      <c r="AF295" s="322"/>
      <c r="AH295" s="315"/>
    </row>
    <row r="296" spans="1:34" ht="22.5">
      <c r="A296" s="316" t="str">
        <f t="shared" si="42"/>
        <v>Представительские расходыпредставительские расходы (ЛЭД)</v>
      </c>
      <c r="B296" s="317" t="str">
        <f t="shared" si="43"/>
        <v>Представительские расходыпредставительские расходы (ЛЭД)</v>
      </c>
      <c r="C296" s="318">
        <v>2011</v>
      </c>
      <c r="D296" s="318" t="s">
        <v>692</v>
      </c>
      <c r="E296" s="319" t="s">
        <v>7</v>
      </c>
      <c r="F296" s="319" t="s">
        <v>1189</v>
      </c>
      <c r="G296" s="336" t="s">
        <v>18</v>
      </c>
      <c r="H296" s="308" t="str">
        <f>VLOOKUP($B296,Справочник!$A:$I,7,0)</f>
        <v>Hospitality expenses</v>
      </c>
      <c r="I296" s="319" t="s">
        <v>698</v>
      </c>
      <c r="J296" s="319" t="str">
        <f>VLOOKUP($B296,Справочник!$A:$I,8,0)</f>
        <v>Hospitality expenses (L&amp;FD)</v>
      </c>
      <c r="K296" s="334"/>
      <c r="L296" s="319">
        <f>VLOOKUP($B296,Справочник!$A:$I,9,0)</f>
        <v>0</v>
      </c>
      <c r="M296" s="324"/>
      <c r="N296" s="320" t="e">
        <f t="shared" si="44"/>
        <v>#DIV/0!</v>
      </c>
      <c r="O296" s="320"/>
      <c r="P296" s="320">
        <f t="shared" si="38"/>
        <v>0</v>
      </c>
      <c r="Q296" s="320"/>
      <c r="R296" s="320"/>
      <c r="S296" s="320"/>
      <c r="T296" s="320">
        <f t="shared" si="39"/>
        <v>0</v>
      </c>
      <c r="U296" s="320"/>
      <c r="V296" s="320"/>
      <c r="W296" s="320"/>
      <c r="X296" s="320">
        <f t="shared" si="40"/>
        <v>0</v>
      </c>
      <c r="Y296" s="320"/>
      <c r="Z296" s="320"/>
      <c r="AA296" s="320"/>
      <c r="AB296" s="320">
        <f t="shared" si="41"/>
        <v>0</v>
      </c>
      <c r="AC296" s="320"/>
      <c r="AD296" s="323"/>
      <c r="AE296" s="320"/>
      <c r="AF296" s="322"/>
      <c r="AH296" s="315"/>
    </row>
    <row r="297" spans="1:34" ht="22.5" hidden="1">
      <c r="A297" s="316" t="str">
        <f t="shared" si="42"/>
        <v>Покупка МПЗПокупка МПЗ (ЛЭД)</v>
      </c>
      <c r="B297" s="317" t="str">
        <f t="shared" si="43"/>
        <v>Покупка МПЗПокупка МПЗ (ЛЭД)</v>
      </c>
      <c r="C297" s="318">
        <v>2011</v>
      </c>
      <c r="D297" s="318" t="s">
        <v>692</v>
      </c>
      <c r="E297" s="319" t="s">
        <v>7</v>
      </c>
      <c r="F297" s="319" t="s">
        <v>1187</v>
      </c>
      <c r="G297" s="336" t="s">
        <v>567</v>
      </c>
      <c r="H297" s="308" t="str">
        <f>VLOOKUP($B297,Справочник!$A:$I,7,0)</f>
        <v>Inventories' purchase</v>
      </c>
      <c r="I297" s="334" t="s">
        <v>699</v>
      </c>
      <c r="J297" s="319" t="str">
        <f>VLOOKUP($B297,Справочник!$A:$I,8,0)</f>
        <v>Inventories' purchase (L&amp;FD)</v>
      </c>
      <c r="K297" s="319"/>
      <c r="L297" s="319">
        <f>VLOOKUP($B297,Справочник!$A:$I,9,0)</f>
        <v>0</v>
      </c>
      <c r="M297" s="337"/>
      <c r="N297" s="320" t="e">
        <f t="shared" si="44"/>
        <v>#DIV/0!</v>
      </c>
      <c r="O297" s="320"/>
      <c r="P297" s="320">
        <f t="shared" si="38"/>
        <v>0</v>
      </c>
      <c r="Q297" s="320"/>
      <c r="R297" s="320"/>
      <c r="S297" s="320"/>
      <c r="T297" s="320">
        <f t="shared" si="39"/>
        <v>0</v>
      </c>
      <c r="U297" s="320"/>
      <c r="V297" s="320"/>
      <c r="W297" s="320"/>
      <c r="X297" s="320">
        <f t="shared" si="40"/>
        <v>0</v>
      </c>
      <c r="Y297" s="320"/>
      <c r="Z297" s="320"/>
      <c r="AA297" s="320"/>
      <c r="AB297" s="320">
        <f t="shared" si="41"/>
        <v>0</v>
      </c>
      <c r="AC297" s="320"/>
      <c r="AD297" s="323"/>
      <c r="AE297" s="320"/>
      <c r="AF297" s="322"/>
      <c r="AH297" s="315"/>
    </row>
    <row r="298" spans="1:34" ht="22.5" hidden="1">
      <c r="A298" s="316" t="str">
        <f t="shared" si="42"/>
        <v>Списание МПЗСписание МПЗ (ЛЭД)</v>
      </c>
      <c r="B298" s="317" t="str">
        <f t="shared" si="43"/>
        <v>Списание МПЗСписание МПЗ (ЛЭД)</v>
      </c>
      <c r="C298" s="318">
        <v>2011</v>
      </c>
      <c r="D298" s="318" t="s">
        <v>692</v>
      </c>
      <c r="E298" s="319" t="s">
        <v>7</v>
      </c>
      <c r="F298" s="319" t="s">
        <v>1188</v>
      </c>
      <c r="G298" s="336" t="s">
        <v>43</v>
      </c>
      <c r="H298" s="308" t="str">
        <f>VLOOKUP($B298,Справочник!$A:$I,7,0)</f>
        <v>Inventories writing off</v>
      </c>
      <c r="I298" s="334" t="s">
        <v>700</v>
      </c>
      <c r="J298" s="319" t="str">
        <f>VLOOKUP($B298,Справочник!$A:$I,8,0)</f>
        <v>Inventories writing off (L&amp;FD)</v>
      </c>
      <c r="K298" s="319"/>
      <c r="L298" s="319">
        <f>VLOOKUP($B298,Справочник!$A:$I,9,0)</f>
        <v>0</v>
      </c>
      <c r="M298" s="337"/>
      <c r="N298" s="320" t="e">
        <f t="shared" si="44"/>
        <v>#DIV/0!</v>
      </c>
      <c r="O298" s="320"/>
      <c r="P298" s="320">
        <f t="shared" si="38"/>
        <v>0</v>
      </c>
      <c r="Q298" s="320"/>
      <c r="R298" s="320"/>
      <c r="S298" s="320"/>
      <c r="T298" s="320">
        <f t="shared" si="39"/>
        <v>0</v>
      </c>
      <c r="U298" s="320"/>
      <c r="V298" s="320"/>
      <c r="W298" s="320"/>
      <c r="X298" s="320">
        <f t="shared" si="40"/>
        <v>0</v>
      </c>
      <c r="Y298" s="320"/>
      <c r="Z298" s="320"/>
      <c r="AA298" s="320"/>
      <c r="AB298" s="320">
        <f t="shared" si="41"/>
        <v>0</v>
      </c>
      <c r="AC298" s="320"/>
      <c r="AD298" s="323"/>
      <c r="AE298" s="320"/>
      <c r="AF298" s="322"/>
      <c r="AH298" s="315"/>
    </row>
    <row r="299" spans="1:34" ht="45" hidden="1">
      <c r="A299" s="316" t="str">
        <f t="shared" si="42"/>
        <v>Инвестиционные затраты приобретение  оборудования/имущества (ЛЭД)</v>
      </c>
      <c r="B299" s="317" t="str">
        <f t="shared" si="43"/>
        <v>Инвестиционные затраты приобретение  оборудования/имущества (ЛЭД)Приобретение компьютерного оборудования/имущества (ЛЭД)</v>
      </c>
      <c r="C299" s="318">
        <v>2011</v>
      </c>
      <c r="D299" s="318" t="s">
        <v>692</v>
      </c>
      <c r="E299" s="319" t="s">
        <v>7</v>
      </c>
      <c r="F299" s="319" t="s">
        <v>1187</v>
      </c>
      <c r="G299" s="336" t="s">
        <v>283</v>
      </c>
      <c r="H299" s="308" t="str">
        <f>VLOOKUP($B299,Справочник!$A:$I,7,0)</f>
        <v xml:space="preserve">Investment costs </v>
      </c>
      <c r="I299" s="319" t="s">
        <v>701</v>
      </c>
      <c r="J299" s="319" t="str">
        <f>VLOOKUP($B299,Справочник!$A:$I,8,0)</f>
        <v>Equipment/property acquisition (L&amp;FD)</v>
      </c>
      <c r="K299" s="319" t="s">
        <v>702</v>
      </c>
      <c r="L299" s="319" t="str">
        <f>VLOOKUP($B299,Справочник!$A:$I,9,0)</f>
        <v>Computer equipment/property acquisition (L&amp;FD)</v>
      </c>
      <c r="M299" s="324"/>
      <c r="N299" s="320" t="e">
        <f t="shared" si="44"/>
        <v>#DIV/0!</v>
      </c>
      <c r="O299" s="320"/>
      <c r="P299" s="320">
        <f t="shared" si="38"/>
        <v>0</v>
      </c>
      <c r="Q299" s="320"/>
      <c r="R299" s="320"/>
      <c r="S299" s="320"/>
      <c r="T299" s="320">
        <f t="shared" si="39"/>
        <v>0</v>
      </c>
      <c r="U299" s="320"/>
      <c r="V299" s="320"/>
      <c r="W299" s="320"/>
      <c r="X299" s="320">
        <f t="shared" si="40"/>
        <v>0</v>
      </c>
      <c r="Y299" s="320"/>
      <c r="Z299" s="320"/>
      <c r="AA299" s="320"/>
      <c r="AB299" s="320">
        <f t="shared" si="41"/>
        <v>0</v>
      </c>
      <c r="AC299" s="320"/>
      <c r="AD299" s="323"/>
      <c r="AE299" s="320"/>
      <c r="AF299" s="322"/>
      <c r="AH299" s="315"/>
    </row>
    <row r="300" spans="1:34" ht="45" hidden="1">
      <c r="A300" s="316" t="str">
        <f t="shared" si="42"/>
        <v>Инвестиционные затраты приобретение  оборудования/имущества (ЛЭД)</v>
      </c>
      <c r="B300" s="317" t="str">
        <f t="shared" si="43"/>
        <v>Инвестиционные затраты приобретение  оборудования/имущества (ЛЭД)Приобретение прочего оборудования/имущества (ЛЭД)</v>
      </c>
      <c r="C300" s="318">
        <v>2011</v>
      </c>
      <c r="D300" s="318" t="s">
        <v>692</v>
      </c>
      <c r="E300" s="319" t="s">
        <v>7</v>
      </c>
      <c r="F300" s="319" t="s">
        <v>1187</v>
      </c>
      <c r="G300" s="336" t="s">
        <v>283</v>
      </c>
      <c r="H300" s="308" t="str">
        <f>VLOOKUP($B300,Справочник!$A:$I,7,0)</f>
        <v xml:space="preserve">Investment costs </v>
      </c>
      <c r="I300" s="319" t="s">
        <v>701</v>
      </c>
      <c r="J300" s="319" t="str">
        <f>VLOOKUP($B300,Справочник!$A:$I,8,0)</f>
        <v>Equipment/property acquisition (L&amp;FD)</v>
      </c>
      <c r="K300" s="319" t="s">
        <v>703</v>
      </c>
      <c r="L300" s="319" t="str">
        <f>VLOOKUP($B300,Справочник!$A:$I,9,0)</f>
        <v>Other equipment/property acuisition (L&amp;FD)</v>
      </c>
      <c r="M300" s="324"/>
      <c r="N300" s="320" t="e">
        <f t="shared" si="44"/>
        <v>#DIV/0!</v>
      </c>
      <c r="O300" s="320"/>
      <c r="P300" s="320">
        <f t="shared" si="38"/>
        <v>0</v>
      </c>
      <c r="Q300" s="320"/>
      <c r="R300" s="320"/>
      <c r="S300" s="320"/>
      <c r="T300" s="320">
        <f t="shared" si="39"/>
        <v>0</v>
      </c>
      <c r="U300" s="320"/>
      <c r="V300" s="320"/>
      <c r="W300" s="320"/>
      <c r="X300" s="320">
        <f t="shared" si="40"/>
        <v>0</v>
      </c>
      <c r="Y300" s="320"/>
      <c r="Z300" s="320"/>
      <c r="AA300" s="320"/>
      <c r="AB300" s="320">
        <f t="shared" si="41"/>
        <v>0</v>
      </c>
      <c r="AC300" s="320"/>
      <c r="AD300" s="323"/>
      <c r="AE300" s="320"/>
      <c r="AF300" s="322"/>
      <c r="AH300" s="315"/>
    </row>
    <row r="301" spans="1:34" ht="33.75" hidden="1">
      <c r="A301" s="316" t="str">
        <f t="shared" si="42"/>
        <v>Инвестиционные затраты приобретение  оборудования/имущества (ЛЭД)</v>
      </c>
      <c r="B301" s="317" t="str">
        <f t="shared" si="43"/>
        <v>Инвестиционные затраты приобретение  оборудования/имущества (ЛЭД)Монтаж оборудования/имущества (ЛЭД)</v>
      </c>
      <c r="C301" s="318">
        <v>2011</v>
      </c>
      <c r="D301" s="318" t="s">
        <v>692</v>
      </c>
      <c r="E301" s="319" t="s">
        <v>7</v>
      </c>
      <c r="F301" s="319" t="s">
        <v>1187</v>
      </c>
      <c r="G301" s="336" t="s">
        <v>283</v>
      </c>
      <c r="H301" s="308" t="str">
        <f>VLOOKUP($B301,Справочник!$A:$I,7,0)</f>
        <v xml:space="preserve">Investment costs </v>
      </c>
      <c r="I301" s="319" t="s">
        <v>701</v>
      </c>
      <c r="J301" s="319" t="str">
        <f>VLOOKUP($B301,Справочник!$A:$I,8,0)</f>
        <v>Equipment/property acquisition (L&amp;FD)</v>
      </c>
      <c r="K301" s="319" t="s">
        <v>704</v>
      </c>
      <c r="L301" s="319" t="str">
        <f>VLOOKUP($B301,Справочник!$A:$I,9,0)</f>
        <v>Equipment/property installation (L&amp;FD)</v>
      </c>
      <c r="M301" s="324"/>
      <c r="N301" s="320" t="e">
        <f t="shared" si="44"/>
        <v>#DIV/0!</v>
      </c>
      <c r="O301" s="320"/>
      <c r="P301" s="320">
        <f t="shared" si="38"/>
        <v>0</v>
      </c>
      <c r="Q301" s="320"/>
      <c r="R301" s="320"/>
      <c r="S301" s="320"/>
      <c r="T301" s="320">
        <f t="shared" si="39"/>
        <v>0</v>
      </c>
      <c r="U301" s="320"/>
      <c r="V301" s="320"/>
      <c r="W301" s="320"/>
      <c r="X301" s="320">
        <f t="shared" si="40"/>
        <v>0</v>
      </c>
      <c r="Y301" s="320"/>
      <c r="Z301" s="320"/>
      <c r="AA301" s="320"/>
      <c r="AB301" s="320">
        <f t="shared" si="41"/>
        <v>0</v>
      </c>
      <c r="AC301" s="320"/>
      <c r="AD301" s="323"/>
      <c r="AE301" s="320"/>
      <c r="AF301" s="322"/>
      <c r="AH301" s="315"/>
    </row>
    <row r="302" spans="1:34">
      <c r="A302" s="316" t="str">
        <f t="shared" si="42"/>
        <v>Охрана труда</v>
      </c>
      <c r="B302" s="317" t="str">
        <f t="shared" si="43"/>
        <v>Охрана труда</v>
      </c>
      <c r="C302" s="318">
        <v>2011</v>
      </c>
      <c r="D302" s="318" t="s">
        <v>692</v>
      </c>
      <c r="E302" s="319" t="s">
        <v>7</v>
      </c>
      <c r="F302" s="319" t="s">
        <v>1189</v>
      </c>
      <c r="G302" s="308" t="s">
        <v>778</v>
      </c>
      <c r="H302" s="308" t="str">
        <f>VLOOKUP($B302,Справочник!$A:$I,7,0)</f>
        <v>Labour safety</v>
      </c>
      <c r="I302" s="330"/>
      <c r="J302" s="319">
        <f>VLOOKUP($B302,Справочник!$A:$I,8,0)</f>
        <v>0</v>
      </c>
      <c r="K302" s="334"/>
      <c r="L302" s="319">
        <f>VLOOKUP($B302,Справочник!$A:$I,9,0)</f>
        <v>0</v>
      </c>
      <c r="M302" s="324"/>
      <c r="N302" s="320" t="e">
        <f t="shared" si="44"/>
        <v>#DIV/0!</v>
      </c>
      <c r="O302" s="320"/>
      <c r="P302" s="320">
        <f t="shared" si="38"/>
        <v>0</v>
      </c>
      <c r="Q302" s="320"/>
      <c r="R302" s="320"/>
      <c r="S302" s="320"/>
      <c r="T302" s="320">
        <f t="shared" si="39"/>
        <v>0</v>
      </c>
      <c r="U302" s="320"/>
      <c r="V302" s="320"/>
      <c r="W302" s="320"/>
      <c r="X302" s="320">
        <f t="shared" si="40"/>
        <v>0</v>
      </c>
      <c r="Y302" s="320"/>
      <c r="Z302" s="320"/>
      <c r="AA302" s="320"/>
      <c r="AB302" s="320">
        <f t="shared" si="41"/>
        <v>0</v>
      </c>
      <c r="AC302" s="320"/>
      <c r="AD302" s="323"/>
      <c r="AE302" s="320"/>
      <c r="AF302" s="322"/>
      <c r="AH302" s="315"/>
    </row>
    <row r="303" spans="1:34" ht="22.5" hidden="1">
      <c r="A303" s="316" t="str">
        <f t="shared" si="42"/>
        <v>Обучение сотрудниковобучение сотрудников (ЛЭД)</v>
      </c>
      <c r="B303" s="317" t="str">
        <f t="shared" si="43"/>
        <v>Обучение сотрудниковобучение сотрудников (ЛЭД)</v>
      </c>
      <c r="C303" s="318">
        <v>2011</v>
      </c>
      <c r="D303" s="318" t="s">
        <v>692</v>
      </c>
      <c r="E303" s="319" t="s">
        <v>7</v>
      </c>
      <c r="F303" s="319" t="s">
        <v>1187</v>
      </c>
      <c r="G303" s="335" t="s">
        <v>489</v>
      </c>
      <c r="H303" s="308" t="str">
        <f>VLOOKUP($B303,Справочник!$A:$I,7,0)</f>
        <v>Еmployees' training</v>
      </c>
      <c r="I303" s="334" t="s">
        <v>697</v>
      </c>
      <c r="J303" s="319" t="str">
        <f>VLOOKUP($B303,Справочник!$A:$I,8,0)</f>
        <v>employees' training (L&amp;FD)</v>
      </c>
      <c r="K303" s="319"/>
      <c r="L303" s="319">
        <f>VLOOKUP($B303,Справочник!$A:$I,9,0)</f>
        <v>0</v>
      </c>
      <c r="M303" s="324"/>
      <c r="N303" s="320" t="e">
        <f t="shared" si="44"/>
        <v>#DIV/0!</v>
      </c>
      <c r="O303" s="325"/>
      <c r="P303" s="320">
        <f t="shared" si="38"/>
        <v>0</v>
      </c>
      <c r="Q303" s="320"/>
      <c r="R303" s="320"/>
      <c r="S303" s="320"/>
      <c r="T303" s="320">
        <f t="shared" si="39"/>
        <v>0</v>
      </c>
      <c r="U303" s="320"/>
      <c r="V303" s="320"/>
      <c r="W303" s="320"/>
      <c r="X303" s="320">
        <f t="shared" si="40"/>
        <v>0</v>
      </c>
      <c r="Y303" s="320"/>
      <c r="Z303" s="320"/>
      <c r="AA303" s="320"/>
      <c r="AB303" s="320">
        <f t="shared" si="41"/>
        <v>0</v>
      </c>
      <c r="AC303" s="320"/>
      <c r="AD303" s="323"/>
      <c r="AE303" s="320"/>
      <c r="AF303" s="338"/>
      <c r="AH303" s="315"/>
    </row>
    <row r="304" spans="1:34" ht="22.5" hidden="1">
      <c r="A304" s="316" t="str">
        <f t="shared" si="42"/>
        <v>Обучение сотрудниковобучение сотрудников (ЛЭД)</v>
      </c>
      <c r="B304" s="317" t="str">
        <f t="shared" si="43"/>
        <v>Обучение сотрудниковобучение сотрудников (ЛЭД)</v>
      </c>
      <c r="C304" s="318">
        <v>2011</v>
      </c>
      <c r="D304" s="318" t="s">
        <v>692</v>
      </c>
      <c r="E304" s="319" t="s">
        <v>7</v>
      </c>
      <c r="F304" s="319" t="s">
        <v>1188</v>
      </c>
      <c r="G304" s="335" t="s">
        <v>489</v>
      </c>
      <c r="H304" s="308" t="str">
        <f>VLOOKUP($B304,Справочник!$A:$I,7,0)</f>
        <v>Еmployees' training</v>
      </c>
      <c r="I304" s="334" t="s">
        <v>697</v>
      </c>
      <c r="J304" s="319" t="str">
        <f>VLOOKUP($B304,Справочник!$A:$I,8,0)</f>
        <v>employees' training (L&amp;FD)</v>
      </c>
      <c r="K304" s="319"/>
      <c r="L304" s="319">
        <f>VLOOKUP($B304,Справочник!$A:$I,9,0)</f>
        <v>0</v>
      </c>
      <c r="M304" s="324"/>
      <c r="N304" s="320" t="e">
        <f t="shared" si="44"/>
        <v>#DIV/0!</v>
      </c>
      <c r="O304" s="325"/>
      <c r="P304" s="320">
        <f t="shared" si="38"/>
        <v>0</v>
      </c>
      <c r="Q304" s="320"/>
      <c r="R304" s="320"/>
      <c r="S304" s="320"/>
      <c r="T304" s="320">
        <f t="shared" si="39"/>
        <v>0</v>
      </c>
      <c r="U304" s="320"/>
      <c r="V304" s="320"/>
      <c r="W304" s="320"/>
      <c r="X304" s="320">
        <f t="shared" si="40"/>
        <v>0</v>
      </c>
      <c r="Y304" s="320"/>
      <c r="Z304" s="320"/>
      <c r="AA304" s="320"/>
      <c r="AB304" s="320">
        <f t="shared" si="41"/>
        <v>0</v>
      </c>
      <c r="AC304" s="320"/>
      <c r="AD304" s="323"/>
      <c r="AE304" s="320"/>
      <c r="AF304" s="338"/>
      <c r="AH304" s="315"/>
    </row>
    <row r="305" spans="1:34" hidden="1">
      <c r="A305" s="316" t="str">
        <f t="shared" si="42"/>
        <v>Расходы на оплату трудаЗаработная плата (ЛЭД)</v>
      </c>
      <c r="B305" s="317" t="str">
        <f t="shared" si="43"/>
        <v>Расходы на оплату трудаЗаработная плата (ЛЭД)</v>
      </c>
      <c r="C305" s="318">
        <v>2011</v>
      </c>
      <c r="D305" s="318" t="s">
        <v>692</v>
      </c>
      <c r="E305" s="319" t="s">
        <v>7</v>
      </c>
      <c r="F305" s="319" t="s">
        <v>1187</v>
      </c>
      <c r="G305" s="335" t="s">
        <v>32</v>
      </c>
      <c r="H305" s="308" t="str">
        <f>VLOOKUP($B305,Справочник!$A:$I,7,0)</f>
        <v>Payroll costs</v>
      </c>
      <c r="I305" s="334" t="s">
        <v>693</v>
      </c>
      <c r="J305" s="319" t="str">
        <f>VLOOKUP($B305,Справочник!$A:$I,8,0)</f>
        <v>salary (L&amp;FD)</v>
      </c>
      <c r="K305" s="319"/>
      <c r="L305" s="319">
        <f>VLOOKUP($B305,Справочник!$A:$I,9,0)</f>
        <v>0</v>
      </c>
      <c r="M305" s="324"/>
      <c r="N305" s="320" t="e">
        <f t="shared" si="44"/>
        <v>#DIV/0!</v>
      </c>
      <c r="O305" s="325"/>
      <c r="P305" s="320">
        <f t="shared" si="38"/>
        <v>0</v>
      </c>
      <c r="Q305" s="320"/>
      <c r="R305" s="320"/>
      <c r="S305" s="320"/>
      <c r="T305" s="320">
        <f t="shared" si="39"/>
        <v>0</v>
      </c>
      <c r="U305" s="320"/>
      <c r="V305" s="320"/>
      <c r="W305" s="320"/>
      <c r="X305" s="320">
        <f t="shared" si="40"/>
        <v>0</v>
      </c>
      <c r="Y305" s="320"/>
      <c r="Z305" s="320"/>
      <c r="AA305" s="320"/>
      <c r="AB305" s="320">
        <f t="shared" si="41"/>
        <v>0</v>
      </c>
      <c r="AC305" s="320"/>
      <c r="AD305" s="320"/>
      <c r="AE305" s="351"/>
      <c r="AF305" s="338"/>
      <c r="AH305" s="315"/>
    </row>
    <row r="306" spans="1:34" ht="22.5" hidden="1">
      <c r="A306" s="316" t="str">
        <f t="shared" si="42"/>
        <v>Расходы на оплату трудаНДФЛ (ЛЭД)</v>
      </c>
      <c r="B306" s="317" t="str">
        <f t="shared" si="43"/>
        <v>Расходы на оплату трудаНДФЛ (ЛЭД)</v>
      </c>
      <c r="C306" s="318">
        <v>2011</v>
      </c>
      <c r="D306" s="318" t="s">
        <v>692</v>
      </c>
      <c r="E306" s="319" t="s">
        <v>7</v>
      </c>
      <c r="F306" s="319" t="s">
        <v>1187</v>
      </c>
      <c r="G306" s="335" t="s">
        <v>32</v>
      </c>
      <c r="H306" s="308" t="str">
        <f>VLOOKUP($B306,Справочник!$A:$I,7,0)</f>
        <v>Payroll costs</v>
      </c>
      <c r="I306" s="334" t="s">
        <v>1045</v>
      </c>
      <c r="J306" s="319" t="str">
        <f>VLOOKUP($B306,Справочник!$A:$I,8,0)</f>
        <v>Personal Income Tax (L&amp;FD)</v>
      </c>
      <c r="K306" s="319"/>
      <c r="L306" s="319">
        <f>VLOOKUP($B306,Справочник!$A:$I,9,0)</f>
        <v>0</v>
      </c>
      <c r="M306" s="324"/>
      <c r="N306" s="320" t="e">
        <f t="shared" si="44"/>
        <v>#DIV/0!</v>
      </c>
      <c r="O306" s="325"/>
      <c r="P306" s="320">
        <f t="shared" si="38"/>
        <v>0</v>
      </c>
      <c r="Q306" s="320"/>
      <c r="R306" s="320"/>
      <c r="S306" s="320"/>
      <c r="T306" s="320">
        <f t="shared" si="39"/>
        <v>0</v>
      </c>
      <c r="U306" s="320"/>
      <c r="V306" s="320"/>
      <c r="W306" s="320"/>
      <c r="X306" s="320">
        <f t="shared" si="40"/>
        <v>0</v>
      </c>
      <c r="Y306" s="320"/>
      <c r="Z306" s="320"/>
      <c r="AA306" s="320"/>
      <c r="AB306" s="320">
        <f t="shared" si="41"/>
        <v>0</v>
      </c>
      <c r="AC306" s="320"/>
      <c r="AD306" s="320"/>
      <c r="AE306" s="351"/>
      <c r="AF306" s="338"/>
      <c r="AH306" s="315"/>
    </row>
    <row r="307" spans="1:34" hidden="1">
      <c r="A307" s="316" t="str">
        <f t="shared" si="42"/>
        <v>Расходы на оплату трудаПрочие выплаты (ЛЭД)</v>
      </c>
      <c r="B307" s="317" t="str">
        <f t="shared" si="43"/>
        <v>Расходы на оплату трудаПрочие выплаты (ЛЭД)</v>
      </c>
      <c r="C307" s="318">
        <v>2011</v>
      </c>
      <c r="D307" s="318" t="s">
        <v>692</v>
      </c>
      <c r="E307" s="319" t="s">
        <v>7</v>
      </c>
      <c r="F307" s="319" t="s">
        <v>1187</v>
      </c>
      <c r="G307" s="335" t="s">
        <v>32</v>
      </c>
      <c r="H307" s="308" t="str">
        <f>VLOOKUP($B307,Справочник!$A:$I,7,0)</f>
        <v>Payroll costs</v>
      </c>
      <c r="I307" s="334" t="s">
        <v>694</v>
      </c>
      <c r="J307" s="319" t="str">
        <f>VLOOKUP($B307,Справочник!$A:$I,8,0)</f>
        <v>compensation (L&amp;FD)</v>
      </c>
      <c r="K307" s="319"/>
      <c r="L307" s="319">
        <f>VLOOKUP($B307,Справочник!$A:$I,9,0)</f>
        <v>0</v>
      </c>
      <c r="M307" s="324"/>
      <c r="N307" s="320" t="e">
        <f t="shared" si="44"/>
        <v>#DIV/0!</v>
      </c>
      <c r="O307" s="325"/>
      <c r="P307" s="320">
        <f t="shared" si="38"/>
        <v>0</v>
      </c>
      <c r="Q307" s="320"/>
      <c r="R307" s="320"/>
      <c r="S307" s="320"/>
      <c r="T307" s="320">
        <f t="shared" si="39"/>
        <v>0</v>
      </c>
      <c r="U307" s="320"/>
      <c r="V307" s="320"/>
      <c r="W307" s="320"/>
      <c r="X307" s="320">
        <f t="shared" si="40"/>
        <v>0</v>
      </c>
      <c r="Y307" s="320"/>
      <c r="Z307" s="320"/>
      <c r="AA307" s="320"/>
      <c r="AB307" s="320">
        <f t="shared" si="41"/>
        <v>0</v>
      </c>
      <c r="AC307" s="320"/>
      <c r="AD307" s="320"/>
      <c r="AE307" s="320"/>
      <c r="AF307" s="338"/>
      <c r="AH307" s="315"/>
    </row>
    <row r="308" spans="1:34" hidden="1">
      <c r="A308" s="316" t="str">
        <f t="shared" si="42"/>
        <v>Расходы на оплату трудаЗаработная плата (ЛЭД)</v>
      </c>
      <c r="B308" s="317" t="str">
        <f t="shared" si="43"/>
        <v>Расходы на оплату трудаЗаработная плата (ЛЭД)</v>
      </c>
      <c r="C308" s="318">
        <v>2011</v>
      </c>
      <c r="D308" s="318" t="s">
        <v>692</v>
      </c>
      <c r="E308" s="319" t="s">
        <v>7</v>
      </c>
      <c r="F308" s="319" t="s">
        <v>1188</v>
      </c>
      <c r="G308" s="335" t="s">
        <v>32</v>
      </c>
      <c r="H308" s="308" t="str">
        <f>VLOOKUP($B308,Справочник!$A:$I,7,0)</f>
        <v>Payroll costs</v>
      </c>
      <c r="I308" s="334" t="s">
        <v>693</v>
      </c>
      <c r="J308" s="319" t="str">
        <f>VLOOKUP($B308,Справочник!$A:$I,8,0)</f>
        <v>salary (L&amp;FD)</v>
      </c>
      <c r="K308" s="319"/>
      <c r="L308" s="319">
        <f>VLOOKUP($B308,Справочник!$A:$I,9,0)</f>
        <v>0</v>
      </c>
      <c r="M308" s="324"/>
      <c r="N308" s="320" t="e">
        <f t="shared" si="44"/>
        <v>#DIV/0!</v>
      </c>
      <c r="O308" s="325"/>
      <c r="P308" s="320">
        <f t="shared" si="38"/>
        <v>0</v>
      </c>
      <c r="Q308" s="320"/>
      <c r="R308" s="320"/>
      <c r="S308" s="320"/>
      <c r="T308" s="320">
        <f t="shared" si="39"/>
        <v>0</v>
      </c>
      <c r="U308" s="320"/>
      <c r="V308" s="320"/>
      <c r="W308" s="320"/>
      <c r="X308" s="320">
        <f t="shared" si="40"/>
        <v>0</v>
      </c>
      <c r="Y308" s="320"/>
      <c r="Z308" s="320"/>
      <c r="AA308" s="320"/>
      <c r="AB308" s="320">
        <f t="shared" si="41"/>
        <v>0</v>
      </c>
      <c r="AC308" s="320"/>
      <c r="AD308" s="320"/>
      <c r="AE308" s="320"/>
      <c r="AF308" s="338"/>
      <c r="AH308" s="315"/>
    </row>
    <row r="309" spans="1:34" hidden="1">
      <c r="A309" s="316" t="str">
        <f t="shared" si="42"/>
        <v>Расходы на оплату трудаПрочие выплаты (ЛЭД)</v>
      </c>
      <c r="B309" s="317" t="str">
        <f t="shared" si="43"/>
        <v>Расходы на оплату трудаПрочие выплаты (ЛЭД)</v>
      </c>
      <c r="C309" s="318">
        <v>2011</v>
      </c>
      <c r="D309" s="318" t="s">
        <v>692</v>
      </c>
      <c r="E309" s="319" t="s">
        <v>7</v>
      </c>
      <c r="F309" s="319" t="s">
        <v>1188</v>
      </c>
      <c r="G309" s="335" t="s">
        <v>32</v>
      </c>
      <c r="H309" s="308" t="str">
        <f>VLOOKUP($B309,Справочник!$A:$I,7,0)</f>
        <v>Payroll costs</v>
      </c>
      <c r="I309" s="334" t="s">
        <v>694</v>
      </c>
      <c r="J309" s="319" t="str">
        <f>VLOOKUP($B309,Справочник!$A:$I,8,0)</f>
        <v>compensation (L&amp;FD)</v>
      </c>
      <c r="K309" s="319"/>
      <c r="L309" s="319">
        <f>VLOOKUP($B309,Справочник!$A:$I,9,0)</f>
        <v>0</v>
      </c>
      <c r="M309" s="324"/>
      <c r="N309" s="320" t="e">
        <f t="shared" si="44"/>
        <v>#DIV/0!</v>
      </c>
      <c r="O309" s="325"/>
      <c r="P309" s="320">
        <f t="shared" si="38"/>
        <v>0</v>
      </c>
      <c r="Q309" s="320"/>
      <c r="R309" s="320"/>
      <c r="S309" s="320"/>
      <c r="T309" s="320">
        <f t="shared" si="39"/>
        <v>0</v>
      </c>
      <c r="U309" s="320"/>
      <c r="V309" s="320"/>
      <c r="W309" s="320"/>
      <c r="X309" s="320">
        <f t="shared" si="40"/>
        <v>0</v>
      </c>
      <c r="Y309" s="320"/>
      <c r="Z309" s="320"/>
      <c r="AA309" s="320"/>
      <c r="AB309" s="320">
        <f t="shared" si="41"/>
        <v>0</v>
      </c>
      <c r="AC309" s="320"/>
      <c r="AD309" s="320"/>
      <c r="AE309" s="320"/>
      <c r="AF309" s="338"/>
      <c r="AH309" s="315"/>
    </row>
    <row r="310" spans="1:34" hidden="1">
      <c r="A310" s="316" t="str">
        <f t="shared" si="42"/>
        <v>Налоги с ФОТналоги с ФОТ (ЛЭД)</v>
      </c>
      <c r="B310" s="317" t="str">
        <f t="shared" si="43"/>
        <v>Налоги с ФОТналоги с ФОТ (ЛЭД)</v>
      </c>
      <c r="C310" s="318">
        <v>2011</v>
      </c>
      <c r="D310" s="318" t="s">
        <v>598</v>
      </c>
      <c r="E310" s="319" t="s">
        <v>7</v>
      </c>
      <c r="F310" s="319" t="s">
        <v>1187</v>
      </c>
      <c r="G310" s="335" t="s">
        <v>33</v>
      </c>
      <c r="H310" s="308" t="str">
        <f>VLOOKUP($B310,Справочник!$A:$I,7,0)</f>
        <v>Payroll taxes</v>
      </c>
      <c r="I310" s="334" t="s">
        <v>695</v>
      </c>
      <c r="J310" s="319" t="str">
        <f>VLOOKUP($B310,Справочник!$A:$I,8,0)</f>
        <v>Payroll taxes (L&amp;FD)</v>
      </c>
      <c r="K310" s="319"/>
      <c r="L310" s="319">
        <f>VLOOKUP($B310,Справочник!$A:$I,9,0)</f>
        <v>0</v>
      </c>
      <c r="M310" s="339"/>
      <c r="N310" s="320" t="e">
        <f t="shared" si="44"/>
        <v>#DIV/0!</v>
      </c>
      <c r="O310" s="325"/>
      <c r="P310" s="320">
        <f t="shared" si="38"/>
        <v>0</v>
      </c>
      <c r="Q310" s="320"/>
      <c r="R310" s="320"/>
      <c r="S310" s="320"/>
      <c r="T310" s="320">
        <f t="shared" si="39"/>
        <v>0</v>
      </c>
      <c r="U310" s="320"/>
      <c r="V310" s="320"/>
      <c r="W310" s="320"/>
      <c r="X310" s="320">
        <f t="shared" si="40"/>
        <v>0</v>
      </c>
      <c r="Y310" s="320"/>
      <c r="Z310" s="320"/>
      <c r="AA310" s="320"/>
      <c r="AB310" s="320">
        <f t="shared" si="41"/>
        <v>0</v>
      </c>
      <c r="AC310" s="320"/>
      <c r="AD310" s="320"/>
      <c r="AE310" s="320"/>
      <c r="AF310" s="338"/>
      <c r="AH310" s="315"/>
    </row>
    <row r="311" spans="1:34" hidden="1">
      <c r="A311" s="316" t="str">
        <f t="shared" si="42"/>
        <v>Налоги с ФОТналоги с ФОТ (ЛЭД)</v>
      </c>
      <c r="B311" s="317" t="str">
        <f t="shared" si="43"/>
        <v>Налоги с ФОТналоги с ФОТ (ЛЭД)</v>
      </c>
      <c r="C311" s="318">
        <v>2011</v>
      </c>
      <c r="D311" s="318" t="s">
        <v>598</v>
      </c>
      <c r="E311" s="319" t="s">
        <v>7</v>
      </c>
      <c r="F311" s="319" t="s">
        <v>1188</v>
      </c>
      <c r="G311" s="335" t="s">
        <v>33</v>
      </c>
      <c r="H311" s="308" t="str">
        <f>VLOOKUP($B311,Справочник!$A:$I,7,0)</f>
        <v>Payroll taxes</v>
      </c>
      <c r="I311" s="334" t="s">
        <v>695</v>
      </c>
      <c r="J311" s="319" t="str">
        <f>VLOOKUP($B311,Справочник!$A:$I,8,0)</f>
        <v>Payroll taxes (L&amp;FD)</v>
      </c>
      <c r="K311" s="319"/>
      <c r="L311" s="319">
        <f>VLOOKUP($B311,Справочник!$A:$I,9,0)</f>
        <v>0</v>
      </c>
      <c r="M311" s="339"/>
      <c r="N311" s="320" t="e">
        <f t="shared" si="44"/>
        <v>#DIV/0!</v>
      </c>
      <c r="O311" s="325"/>
      <c r="P311" s="320">
        <f t="shared" si="38"/>
        <v>0</v>
      </c>
      <c r="Q311" s="320"/>
      <c r="R311" s="320"/>
      <c r="S311" s="320"/>
      <c r="T311" s="320">
        <f t="shared" si="39"/>
        <v>0</v>
      </c>
      <c r="U311" s="320"/>
      <c r="V311" s="320"/>
      <c r="W311" s="320"/>
      <c r="X311" s="320">
        <f t="shared" si="40"/>
        <v>0</v>
      </c>
      <c r="Y311" s="320"/>
      <c r="Z311" s="320"/>
      <c r="AA311" s="320"/>
      <c r="AB311" s="320">
        <f t="shared" si="41"/>
        <v>0</v>
      </c>
      <c r="AC311" s="320"/>
      <c r="AD311" s="320"/>
      <c r="AE311" s="320"/>
      <c r="AF311" s="338"/>
      <c r="AH311" s="315"/>
    </row>
    <row r="312" spans="1:34" ht="33.75">
      <c r="A312" s="316" t="str">
        <f t="shared" si="42"/>
        <v>Прочие расходыпрочие расходы (ЛЭД)</v>
      </c>
      <c r="B312" s="317" t="str">
        <f t="shared" si="43"/>
        <v>Прочие расходыпрочие расходы (ЛЭД)компенсация за аренду личного а/м (ЛЭД)</v>
      </c>
      <c r="C312" s="318">
        <v>2011</v>
      </c>
      <c r="D312" s="318" t="s">
        <v>692</v>
      </c>
      <c r="E312" s="319" t="s">
        <v>7</v>
      </c>
      <c r="F312" s="319" t="s">
        <v>1189</v>
      </c>
      <c r="G312" s="308" t="s">
        <v>19</v>
      </c>
      <c r="H312" s="308" t="str">
        <f>VLOOKUP($B312,Справочник!$A:$I,7,0)</f>
        <v>Miscellaneous expenses</v>
      </c>
      <c r="I312" s="334" t="s">
        <v>705</v>
      </c>
      <c r="J312" s="319" t="str">
        <f>VLOOKUP($B312,Справочник!$A:$I,8,0)</f>
        <v>Miscellaneous expenses (L&amp;FD)</v>
      </c>
      <c r="K312" s="334" t="s">
        <v>918</v>
      </c>
      <c r="L312" s="319" t="str">
        <f>VLOOKUP($B312,Справочник!$A:$I,9,0)</f>
        <v>Compensation for personal car rent (L&amp;FD)</v>
      </c>
      <c r="M312" s="324"/>
      <c r="N312" s="320" t="e">
        <f t="shared" si="44"/>
        <v>#DIV/0!</v>
      </c>
      <c r="O312" s="320"/>
      <c r="P312" s="320">
        <f t="shared" si="38"/>
        <v>0</v>
      </c>
      <c r="Q312" s="320"/>
      <c r="R312" s="320"/>
      <c r="S312" s="320"/>
      <c r="T312" s="320">
        <f t="shared" si="39"/>
        <v>0</v>
      </c>
      <c r="U312" s="320"/>
      <c r="V312" s="320"/>
      <c r="W312" s="320"/>
      <c r="X312" s="320">
        <f t="shared" si="40"/>
        <v>0</v>
      </c>
      <c r="Y312" s="320"/>
      <c r="Z312" s="320"/>
      <c r="AA312" s="320"/>
      <c r="AB312" s="320">
        <f t="shared" si="41"/>
        <v>0</v>
      </c>
      <c r="AC312" s="320"/>
      <c r="AD312" s="323"/>
      <c r="AE312" s="320"/>
      <c r="AF312" s="322"/>
      <c r="AH312" s="315"/>
    </row>
    <row r="313" spans="1:34" ht="22.5">
      <c r="A313" s="316" t="str">
        <f t="shared" si="42"/>
        <v>Прочие расходыпрочие расходы (ЛЭД)</v>
      </c>
      <c r="B313" s="317" t="str">
        <f t="shared" si="43"/>
        <v>Прочие расходыпрочие расходы (ЛЭД)прочие расходы отдела (ЛЭД)</v>
      </c>
      <c r="C313" s="318">
        <v>2011</v>
      </c>
      <c r="D313" s="318" t="s">
        <v>692</v>
      </c>
      <c r="E313" s="319" t="s">
        <v>7</v>
      </c>
      <c r="F313" s="319" t="s">
        <v>1189</v>
      </c>
      <c r="G313" s="308" t="s">
        <v>19</v>
      </c>
      <c r="H313" s="308" t="str">
        <f>VLOOKUP($B313,Справочник!$A:$I,7,0)</f>
        <v>Miscellaneous expenses</v>
      </c>
      <c r="I313" s="334" t="s">
        <v>705</v>
      </c>
      <c r="J313" s="319" t="str">
        <f>VLOOKUP($B313,Справочник!$A:$I,8,0)</f>
        <v>Miscellaneous expenses (L&amp;FD)</v>
      </c>
      <c r="K313" s="334" t="s">
        <v>917</v>
      </c>
      <c r="L313" s="319" t="str">
        <f>VLOOKUP($B313,Справочник!$A:$I,9,0)</f>
        <v>Other expenses of department (L&amp;FD)</v>
      </c>
      <c r="M313" s="324"/>
      <c r="N313" s="320" t="e">
        <f t="shared" si="44"/>
        <v>#DIV/0!</v>
      </c>
      <c r="O313" s="320"/>
      <c r="P313" s="320">
        <f t="shared" si="38"/>
        <v>0</v>
      </c>
      <c r="Q313" s="320"/>
      <c r="R313" s="320"/>
      <c r="S313" s="320"/>
      <c r="T313" s="320">
        <f t="shared" si="39"/>
        <v>0</v>
      </c>
      <c r="U313" s="320"/>
      <c r="V313" s="320"/>
      <c r="W313" s="320"/>
      <c r="X313" s="320">
        <f t="shared" si="40"/>
        <v>0</v>
      </c>
      <c r="Y313" s="320"/>
      <c r="Z313" s="320"/>
      <c r="AA313" s="320"/>
      <c r="AB313" s="320">
        <f t="shared" si="41"/>
        <v>0</v>
      </c>
      <c r="AC313" s="320"/>
      <c r="AD313" s="323"/>
      <c r="AE313" s="320"/>
      <c r="AF313" s="322"/>
      <c r="AH313" s="315"/>
    </row>
    <row r="314" spans="1:34" hidden="1">
      <c r="A314" s="316" t="str">
        <f t="shared" si="42"/>
        <v/>
      </c>
      <c r="B314" s="317" t="str">
        <f t="shared" si="43"/>
        <v/>
      </c>
      <c r="C314" s="340"/>
      <c r="D314" s="340"/>
      <c r="E314" s="341"/>
      <c r="F314" s="341"/>
      <c r="G314" s="352"/>
      <c r="H314" s="308"/>
      <c r="I314" s="341"/>
      <c r="J314" s="319"/>
      <c r="K314" s="341"/>
      <c r="L314" s="319"/>
      <c r="M314" s="344"/>
      <c r="N314" s="320" t="e">
        <f t="shared" si="44"/>
        <v>#DIV/0!</v>
      </c>
      <c r="O314" s="345"/>
      <c r="P314" s="320">
        <f t="shared" si="38"/>
        <v>0</v>
      </c>
      <c r="Q314" s="345"/>
      <c r="R314" s="345"/>
      <c r="S314" s="345"/>
      <c r="T314" s="320">
        <f t="shared" si="39"/>
        <v>0</v>
      </c>
      <c r="U314" s="320"/>
      <c r="V314" s="320"/>
      <c r="W314" s="320"/>
      <c r="X314" s="320">
        <f t="shared" si="40"/>
        <v>0</v>
      </c>
      <c r="Y314" s="320"/>
      <c r="Z314" s="320"/>
      <c r="AA314" s="320"/>
      <c r="AB314" s="320">
        <f t="shared" si="41"/>
        <v>0</v>
      </c>
      <c r="AC314" s="345"/>
      <c r="AD314" s="346"/>
      <c r="AE314" s="345"/>
      <c r="AF314" s="322"/>
      <c r="AG314" s="313"/>
      <c r="AH314" s="313"/>
    </row>
    <row r="315" spans="1:34" hidden="1">
      <c r="A315" s="316" t="str">
        <f t="shared" si="42"/>
        <v>Игровые бланки</v>
      </c>
      <c r="B315" s="317" t="str">
        <f t="shared" si="43"/>
        <v>Игровые бланки</v>
      </c>
      <c r="C315" s="318">
        <v>2011</v>
      </c>
      <c r="D315" s="347" t="s">
        <v>84</v>
      </c>
      <c r="E315" s="319" t="s">
        <v>7</v>
      </c>
      <c r="F315" s="319" t="s">
        <v>1188</v>
      </c>
      <c r="G315" s="308" t="s">
        <v>515</v>
      </c>
      <c r="H315" s="308" t="str">
        <f>VLOOKUP($B315,Справочник!$A:$I,7,0)</f>
        <v xml:space="preserve">Betting slips </v>
      </c>
      <c r="I315" s="319"/>
      <c r="J315" s="319">
        <f>VLOOKUP($B315,Справочник!$A:$I,8,0)</f>
        <v>0</v>
      </c>
      <c r="K315" s="319"/>
      <c r="L315" s="319">
        <f>VLOOKUP($B315,Справочник!$A:$I,9,0)</f>
        <v>0</v>
      </c>
      <c r="M315" s="324"/>
      <c r="N315" s="320" t="e">
        <f t="shared" si="44"/>
        <v>#DIV/0!</v>
      </c>
      <c r="O315" s="328"/>
      <c r="P315" s="320">
        <f t="shared" si="38"/>
        <v>0</v>
      </c>
      <c r="Q315" s="325"/>
      <c r="R315" s="325"/>
      <c r="S315" s="325"/>
      <c r="T315" s="320">
        <f t="shared" si="39"/>
        <v>0</v>
      </c>
      <c r="U315" s="320"/>
      <c r="V315" s="320"/>
      <c r="W315" s="320"/>
      <c r="X315" s="320">
        <f t="shared" si="40"/>
        <v>0</v>
      </c>
      <c r="Y315" s="320"/>
      <c r="Z315" s="320"/>
      <c r="AA315" s="320"/>
      <c r="AB315" s="320">
        <f t="shared" si="41"/>
        <v>0</v>
      </c>
      <c r="AC315" s="325"/>
      <c r="AD315" s="326"/>
      <c r="AE315" s="325"/>
      <c r="AF315" s="322"/>
      <c r="AH315" s="315"/>
    </row>
    <row r="316" spans="1:34" ht="45" hidden="1">
      <c r="A316" s="316" t="str">
        <f t="shared" si="42"/>
        <v>Дотации в Призовой фонд лотереи"6 из 40"</v>
      </c>
      <c r="B316" s="317" t="str">
        <f t="shared" si="43"/>
        <v>Дотации в Призовой фонд лотереи"6 из 40"Дотации в Призовой фонд лотереи по бесплатным ставкам</v>
      </c>
      <c r="C316" s="318">
        <v>2011</v>
      </c>
      <c r="D316" s="318" t="s">
        <v>956</v>
      </c>
      <c r="E316" s="319" t="s">
        <v>7</v>
      </c>
      <c r="F316" s="319" t="s">
        <v>1188</v>
      </c>
      <c r="G316" s="335" t="s">
        <v>373</v>
      </c>
      <c r="H316" s="308" t="str">
        <f>VLOOKUP($B316,Справочник!$A:$I,7,0)</f>
        <v>Dotations to the Lottery prize fund</v>
      </c>
      <c r="I316" s="334" t="s">
        <v>86</v>
      </c>
      <c r="J316" s="319" t="str">
        <f>VLOOKUP($B316,Справочник!$A:$I,8,0)</f>
        <v>"6 out of 40"</v>
      </c>
      <c r="K316" s="334" t="s">
        <v>374</v>
      </c>
      <c r="L316" s="319" t="str">
        <f>VLOOKUP($B316,Справочник!$A:$I,9,0)</f>
        <v>Dotations to the Lottery prize fund on free tips</v>
      </c>
      <c r="M316" s="337"/>
      <c r="N316" s="320" t="e">
        <f t="shared" si="44"/>
        <v>#DIV/0!</v>
      </c>
      <c r="O316" s="320"/>
      <c r="P316" s="320">
        <f t="shared" si="38"/>
        <v>0</v>
      </c>
      <c r="Q316" s="325"/>
      <c r="R316" s="325"/>
      <c r="S316" s="325"/>
      <c r="T316" s="320">
        <f t="shared" si="39"/>
        <v>0</v>
      </c>
      <c r="U316" s="320"/>
      <c r="V316" s="320"/>
      <c r="W316" s="320"/>
      <c r="X316" s="320">
        <f t="shared" si="40"/>
        <v>0</v>
      </c>
      <c r="Y316" s="320"/>
      <c r="Z316" s="320"/>
      <c r="AA316" s="320"/>
      <c r="AB316" s="320">
        <f t="shared" si="41"/>
        <v>0</v>
      </c>
      <c r="AC316" s="325"/>
      <c r="AD316" s="326"/>
      <c r="AE316" s="325"/>
      <c r="AF316" s="322"/>
      <c r="AH316" s="315"/>
    </row>
    <row r="317" spans="1:34" ht="22.5">
      <c r="A317" s="316" t="str">
        <f t="shared" si="42"/>
        <v>СтрахованиеДМС (ПР)</v>
      </c>
      <c r="B317" s="317" t="str">
        <f t="shared" si="43"/>
        <v>СтрахованиеДМС (ПР)</v>
      </c>
      <c r="C317" s="318">
        <v>2011</v>
      </c>
      <c r="D317" s="318" t="s">
        <v>84</v>
      </c>
      <c r="E317" s="319" t="s">
        <v>7</v>
      </c>
      <c r="F317" s="319" t="s">
        <v>1189</v>
      </c>
      <c r="G317" s="336" t="s">
        <v>53</v>
      </c>
      <c r="H317" s="308" t="str">
        <f>VLOOKUP($B317,Справочник!$A:$I,7,0)</f>
        <v>Insurance</v>
      </c>
      <c r="I317" s="334" t="s">
        <v>83</v>
      </c>
      <c r="J317" s="319" t="str">
        <f>VLOOKUP($B317,Справочник!$A:$I,8,0)</f>
        <v>Voluntary medical insurance (PR)</v>
      </c>
      <c r="K317" s="334"/>
      <c r="L317" s="319">
        <f>VLOOKUP($B317,Справочник!$A:$I,9,0)</f>
        <v>0</v>
      </c>
      <c r="M317" s="324"/>
      <c r="N317" s="320" t="e">
        <f t="shared" si="44"/>
        <v>#DIV/0!</v>
      </c>
      <c r="O317" s="325"/>
      <c r="P317" s="320">
        <f t="shared" si="38"/>
        <v>0</v>
      </c>
      <c r="Q317" s="325"/>
      <c r="R317" s="325"/>
      <c r="S317" s="325"/>
      <c r="T317" s="320">
        <f t="shared" si="39"/>
        <v>0</v>
      </c>
      <c r="U317" s="320"/>
      <c r="V317" s="320"/>
      <c r="W317" s="320"/>
      <c r="X317" s="320">
        <f t="shared" si="40"/>
        <v>0</v>
      </c>
      <c r="Y317" s="320"/>
      <c r="Z317" s="320"/>
      <c r="AA317" s="320"/>
      <c r="AB317" s="320">
        <f t="shared" si="41"/>
        <v>0</v>
      </c>
      <c r="AC317" s="325"/>
      <c r="AD317" s="326"/>
      <c r="AE317" s="325"/>
      <c r="AF317" s="322"/>
      <c r="AH317" s="315"/>
    </row>
    <row r="318" spans="1:34" ht="22.5">
      <c r="A318" s="316" t="str">
        <f t="shared" si="42"/>
        <v>Расходы на проведение тиражаОрганизация проекта</v>
      </c>
      <c r="B318" s="317" t="str">
        <f t="shared" si="43"/>
        <v>Расходы на проведение тиражаОрганизация проекта</v>
      </c>
      <c r="C318" s="318">
        <v>2011</v>
      </c>
      <c r="D318" s="318" t="s">
        <v>84</v>
      </c>
      <c r="E318" s="319" t="s">
        <v>7</v>
      </c>
      <c r="F318" s="319" t="s">
        <v>1189</v>
      </c>
      <c r="G318" s="308" t="s">
        <v>72</v>
      </c>
      <c r="H318" s="308" t="str">
        <f>VLOOKUP($B318,Справочник!$A:$I,7,0)</f>
        <v>Drawing organization costs</v>
      </c>
      <c r="I318" s="319" t="s">
        <v>73</v>
      </c>
      <c r="J318" s="319" t="str">
        <f>VLOOKUP($B318,Справочник!$A:$I,8,0)</f>
        <v>Project organization</v>
      </c>
      <c r="K318" s="319"/>
      <c r="L318" s="319">
        <f>VLOOKUP($B318,Справочник!$A:$I,9,0)</f>
        <v>0</v>
      </c>
      <c r="M318" s="354"/>
      <c r="N318" s="320" t="e">
        <f t="shared" si="44"/>
        <v>#DIV/0!</v>
      </c>
      <c r="O318" s="325"/>
      <c r="P318" s="320">
        <f t="shared" si="38"/>
        <v>0</v>
      </c>
      <c r="Q318" s="325"/>
      <c r="R318" s="325"/>
      <c r="S318" s="325"/>
      <c r="T318" s="320">
        <f t="shared" si="39"/>
        <v>0</v>
      </c>
      <c r="U318" s="320"/>
      <c r="V318" s="320"/>
      <c r="W318" s="320"/>
      <c r="X318" s="320">
        <f t="shared" si="40"/>
        <v>0</v>
      </c>
      <c r="Y318" s="320"/>
      <c r="Z318" s="320"/>
      <c r="AA318" s="320"/>
      <c r="AB318" s="320">
        <f t="shared" si="41"/>
        <v>0</v>
      </c>
      <c r="AC318" s="325"/>
      <c r="AD318" s="326"/>
      <c r="AE318" s="325"/>
      <c r="AF318" s="322"/>
      <c r="AH318" s="315"/>
    </row>
    <row r="319" spans="1:34" ht="22.5">
      <c r="A319" s="316" t="str">
        <f t="shared" si="42"/>
        <v>Расходы на проведение тиражаОрганизация проекта</v>
      </c>
      <c r="B319" s="317" t="str">
        <f t="shared" si="43"/>
        <v>Расходы на проведение тиражаОрганизация проекта</v>
      </c>
      <c r="C319" s="318">
        <v>2011</v>
      </c>
      <c r="D319" s="318" t="s">
        <v>84</v>
      </c>
      <c r="E319" s="319" t="s">
        <v>7</v>
      </c>
      <c r="F319" s="319" t="s">
        <v>1189</v>
      </c>
      <c r="G319" s="308" t="s">
        <v>72</v>
      </c>
      <c r="H319" s="308" t="str">
        <f>VLOOKUP($B319,Справочник!$A:$I,7,0)</f>
        <v>Drawing organization costs</v>
      </c>
      <c r="I319" s="319" t="s">
        <v>73</v>
      </c>
      <c r="J319" s="319" t="str">
        <f>VLOOKUP($B319,Справочник!$A:$I,8,0)</f>
        <v>Project organization</v>
      </c>
      <c r="K319" s="319"/>
      <c r="L319" s="319">
        <f>VLOOKUP($B319,Справочник!$A:$I,9,0)</f>
        <v>0</v>
      </c>
      <c r="M319" s="355"/>
      <c r="N319" s="320" t="e">
        <f t="shared" si="44"/>
        <v>#DIV/0!</v>
      </c>
      <c r="O319" s="325"/>
      <c r="P319" s="320">
        <f t="shared" si="38"/>
        <v>0</v>
      </c>
      <c r="Q319" s="325"/>
      <c r="R319" s="325"/>
      <c r="S319" s="325"/>
      <c r="T319" s="320">
        <f t="shared" si="39"/>
        <v>0</v>
      </c>
      <c r="U319" s="320"/>
      <c r="V319" s="320"/>
      <c r="W319" s="320"/>
      <c r="X319" s="320">
        <f t="shared" si="40"/>
        <v>0</v>
      </c>
      <c r="Y319" s="320"/>
      <c r="Z319" s="320"/>
      <c r="AA319" s="320"/>
      <c r="AB319" s="320">
        <f t="shared" si="41"/>
        <v>0</v>
      </c>
      <c r="AC319" s="325"/>
      <c r="AD319" s="326"/>
      <c r="AE319" s="325"/>
      <c r="AF319" s="322"/>
      <c r="AH319" s="315"/>
    </row>
    <row r="320" spans="1:34" ht="22.5">
      <c r="A320" s="316" t="str">
        <f t="shared" si="42"/>
        <v>Расходы на проведение тиражаОрганизация проекта</v>
      </c>
      <c r="B320" s="317" t="str">
        <f t="shared" si="43"/>
        <v>Расходы на проведение тиражаОрганизация проекта</v>
      </c>
      <c r="C320" s="318">
        <v>2011</v>
      </c>
      <c r="D320" s="318" t="s">
        <v>84</v>
      </c>
      <c r="E320" s="319" t="s">
        <v>7</v>
      </c>
      <c r="F320" s="319" t="s">
        <v>1189</v>
      </c>
      <c r="G320" s="308" t="s">
        <v>72</v>
      </c>
      <c r="H320" s="308" t="str">
        <f>VLOOKUP($B320,Справочник!$A:$I,7,0)</f>
        <v>Drawing organization costs</v>
      </c>
      <c r="I320" s="319" t="s">
        <v>73</v>
      </c>
      <c r="J320" s="319" t="str">
        <f>VLOOKUP($B320,Справочник!$A:$I,8,0)</f>
        <v>Project organization</v>
      </c>
      <c r="K320" s="319"/>
      <c r="L320" s="319">
        <f>VLOOKUP($B320,Справочник!$A:$I,9,0)</f>
        <v>0</v>
      </c>
      <c r="M320" s="353"/>
      <c r="N320" s="320" t="e">
        <f t="shared" si="44"/>
        <v>#DIV/0!</v>
      </c>
      <c r="O320" s="325"/>
      <c r="P320" s="320">
        <f t="shared" si="38"/>
        <v>12000</v>
      </c>
      <c r="Q320" s="325">
        <v>12000</v>
      </c>
      <c r="R320" s="325"/>
      <c r="S320" s="325"/>
      <c r="T320" s="320">
        <f t="shared" si="39"/>
        <v>12000</v>
      </c>
      <c r="U320" s="320"/>
      <c r="V320" s="320"/>
      <c r="W320" s="320"/>
      <c r="X320" s="320">
        <f t="shared" si="40"/>
        <v>12000</v>
      </c>
      <c r="Y320" s="320"/>
      <c r="Z320" s="320"/>
      <c r="AA320" s="320"/>
      <c r="AB320" s="320">
        <f t="shared" si="41"/>
        <v>12000</v>
      </c>
      <c r="AC320" s="325"/>
      <c r="AD320" s="326"/>
      <c r="AE320" s="325"/>
      <c r="AF320" s="322"/>
      <c r="AH320" s="315"/>
    </row>
    <row r="321" spans="1:34" ht="33.75">
      <c r="A321" s="316" t="str">
        <f t="shared" si="42"/>
        <v>Расходы на проведение тиражаПроизводство и трансляция программы "6 из 40"</v>
      </c>
      <c r="B321" s="317" t="str">
        <f t="shared" si="43"/>
        <v>Расходы на проведение тиражаПроизводство и трансляция программы "6 из 40"</v>
      </c>
      <c r="C321" s="318">
        <v>2011</v>
      </c>
      <c r="D321" s="318" t="s">
        <v>84</v>
      </c>
      <c r="E321" s="319" t="s">
        <v>7</v>
      </c>
      <c r="F321" s="319" t="s">
        <v>1189</v>
      </c>
      <c r="G321" s="308" t="s">
        <v>72</v>
      </c>
      <c r="H321" s="308" t="str">
        <f>VLOOKUP($B321,Справочник!$A:$I,7,0)</f>
        <v>Drawing organization costs</v>
      </c>
      <c r="I321" s="319" t="s">
        <v>1165</v>
      </c>
      <c r="J321" s="319" t="str">
        <f>VLOOKUP($B321,Справочник!$A:$I,8,0)</f>
        <v xml:space="preserve">Program "6 out of 40" production and translation </v>
      </c>
      <c r="K321" s="319"/>
      <c r="L321" s="319">
        <f>VLOOKUP($B321,Справочник!$A:$I,9,0)</f>
        <v>0</v>
      </c>
      <c r="M321" s="327"/>
      <c r="N321" s="320" t="e">
        <f t="shared" si="44"/>
        <v>#DIV/0!</v>
      </c>
      <c r="O321" s="356"/>
      <c r="P321" s="320">
        <f t="shared" si="38"/>
        <v>0</v>
      </c>
      <c r="Q321" s="325"/>
      <c r="R321" s="325"/>
      <c r="S321" s="325"/>
      <c r="T321" s="320">
        <f t="shared" si="39"/>
        <v>0</v>
      </c>
      <c r="U321" s="320"/>
      <c r="V321" s="320"/>
      <c r="W321" s="320"/>
      <c r="X321" s="320">
        <f t="shared" si="40"/>
        <v>0</v>
      </c>
      <c r="Y321" s="320"/>
      <c r="Z321" s="320"/>
      <c r="AA321" s="320"/>
      <c r="AB321" s="320">
        <f t="shared" si="41"/>
        <v>0</v>
      </c>
      <c r="AC321" s="325"/>
      <c r="AD321" s="326"/>
      <c r="AE321" s="325"/>
      <c r="AF321" s="322"/>
      <c r="AH321" s="315"/>
    </row>
    <row r="322" spans="1:34" ht="33.75">
      <c r="A322" s="316" t="str">
        <f t="shared" si="42"/>
        <v>Расходы на проведение тиражаРасходы на оплату услуг ведущих программы "6 из 40"</v>
      </c>
      <c r="B322" s="317" t="str">
        <f t="shared" si="43"/>
        <v>Расходы на проведение тиражаРасходы на оплату услуг ведущих программы "6 из 40"</v>
      </c>
      <c r="C322" s="318">
        <v>2011</v>
      </c>
      <c r="D322" s="318" t="s">
        <v>84</v>
      </c>
      <c r="E322" s="319" t="s">
        <v>7</v>
      </c>
      <c r="F322" s="319" t="s">
        <v>1189</v>
      </c>
      <c r="G322" s="308" t="s">
        <v>72</v>
      </c>
      <c r="H322" s="308" t="str">
        <f>VLOOKUP($B322,Справочник!$A:$I,7,0)</f>
        <v>Drawing organization costs</v>
      </c>
      <c r="I322" s="334" t="s">
        <v>493</v>
      </c>
      <c r="J322" s="319" t="str">
        <f>VLOOKUP($B322,Справочник!$A:$I,8,0)</f>
        <v xml:space="preserve">Costs on presenters of the program "6 out of 40" </v>
      </c>
      <c r="K322" s="334"/>
      <c r="L322" s="319">
        <f>VLOOKUP($B322,Справочник!$A:$I,9,0)</f>
        <v>0</v>
      </c>
      <c r="M322" s="324"/>
      <c r="N322" s="320" t="e">
        <f t="shared" si="44"/>
        <v>#DIV/0!</v>
      </c>
      <c r="O322" s="356"/>
      <c r="P322" s="320">
        <f t="shared" ref="P322:P385" si="45">AB322+AC322+AD322+AE322</f>
        <v>24000</v>
      </c>
      <c r="Q322" s="325"/>
      <c r="R322" s="325"/>
      <c r="S322" s="325"/>
      <c r="T322" s="320">
        <f t="shared" si="39"/>
        <v>0</v>
      </c>
      <c r="U322" s="320"/>
      <c r="V322" s="325">
        <v>12000</v>
      </c>
      <c r="W322" s="320"/>
      <c r="X322" s="320">
        <f t="shared" si="40"/>
        <v>12000</v>
      </c>
      <c r="Y322" s="320"/>
      <c r="Z322" s="325">
        <v>12000</v>
      </c>
      <c r="AA322" s="320"/>
      <c r="AB322" s="320">
        <f t="shared" si="41"/>
        <v>24000</v>
      </c>
      <c r="AC322" s="325"/>
      <c r="AD322" s="326"/>
      <c r="AE322" s="325"/>
      <c r="AF322" s="322"/>
      <c r="AH322" s="315"/>
    </row>
    <row r="323" spans="1:34" ht="33.75">
      <c r="A323" s="316" t="str">
        <f t="shared" si="42"/>
        <v>Расходы на проведение тиражаРасходы на оплату услуг юристов программы "6 из 40"</v>
      </c>
      <c r="B323" s="317" t="str">
        <f t="shared" si="43"/>
        <v>Расходы на проведение тиражаРасходы на оплату услуг юристов программы "6 из 40"</v>
      </c>
      <c r="C323" s="318">
        <v>2011</v>
      </c>
      <c r="D323" s="318" t="s">
        <v>84</v>
      </c>
      <c r="E323" s="319" t="s">
        <v>7</v>
      </c>
      <c r="F323" s="319" t="s">
        <v>1189</v>
      </c>
      <c r="G323" s="308" t="s">
        <v>72</v>
      </c>
      <c r="H323" s="308" t="str">
        <f>VLOOKUP($B323,Справочник!$A:$I,7,0)</f>
        <v>Drawing organization costs</v>
      </c>
      <c r="I323" s="334" t="s">
        <v>494</v>
      </c>
      <c r="J323" s="319" t="str">
        <f>VLOOKUP($B323,Справочник!$A:$I,8,0)</f>
        <v xml:space="preserve">Costs on lawyers of the program "6 out of 40" </v>
      </c>
      <c r="K323" s="334"/>
      <c r="L323" s="319">
        <f>VLOOKUP($B323,Справочник!$A:$I,9,0)</f>
        <v>0</v>
      </c>
      <c r="M323" s="324"/>
      <c r="N323" s="320" t="e">
        <f t="shared" si="44"/>
        <v>#DIV/0!</v>
      </c>
      <c r="O323" s="356"/>
      <c r="P323" s="320">
        <f t="shared" si="45"/>
        <v>12000</v>
      </c>
      <c r="Q323" s="325"/>
      <c r="R323" s="325"/>
      <c r="S323" s="325"/>
      <c r="T323" s="320">
        <f t="shared" ref="T323:T386" si="46">Q323+R323+S323</f>
        <v>0</v>
      </c>
      <c r="U323" s="320"/>
      <c r="V323" s="320"/>
      <c r="W323" s="320"/>
      <c r="X323" s="320">
        <f t="shared" ref="X323:X386" si="47">T323+U323+V323+W323</f>
        <v>0</v>
      </c>
      <c r="Y323" s="320"/>
      <c r="Z323" s="320"/>
      <c r="AA323" s="320"/>
      <c r="AB323" s="320">
        <f t="shared" ref="AB323:AB386" si="48">X323+Y323+Z323+AA323</f>
        <v>0</v>
      </c>
      <c r="AC323" s="325"/>
      <c r="AD323" s="325">
        <v>12000</v>
      </c>
      <c r="AE323" s="325"/>
      <c r="AF323" s="322"/>
      <c r="AH323" s="315"/>
    </row>
    <row r="324" spans="1:34" ht="22.5">
      <c r="A324" s="316" t="str">
        <f t="shared" si="42"/>
        <v>Расходы на проведение тиражаПриглашение звезд и гостей в студию</v>
      </c>
      <c r="B324" s="317" t="str">
        <f t="shared" si="43"/>
        <v>Расходы на проведение тиражаПриглашение звезд и гостей в студию</v>
      </c>
      <c r="C324" s="318">
        <v>2011</v>
      </c>
      <c r="D324" s="318" t="s">
        <v>84</v>
      </c>
      <c r="E324" s="319" t="s">
        <v>7</v>
      </c>
      <c r="F324" s="319" t="s">
        <v>1189</v>
      </c>
      <c r="G324" s="308" t="s">
        <v>72</v>
      </c>
      <c r="H324" s="308" t="str">
        <f>VLOOKUP($B324,Справочник!$A:$I,7,0)</f>
        <v>Drawing organization costs</v>
      </c>
      <c r="I324" s="334" t="s">
        <v>74</v>
      </c>
      <c r="J324" s="319" t="str">
        <f>VLOOKUP($B324,Справочник!$A:$I,8,0)</f>
        <v>Invitation of stars in studio</v>
      </c>
      <c r="K324" s="334"/>
      <c r="L324" s="319">
        <f>VLOOKUP($B324,Справочник!$A:$I,9,0)</f>
        <v>0</v>
      </c>
      <c r="M324" s="324"/>
      <c r="N324" s="320" t="e">
        <f t="shared" si="44"/>
        <v>#DIV/0!</v>
      </c>
      <c r="O324" s="356"/>
      <c r="P324" s="320">
        <f t="shared" si="45"/>
        <v>0</v>
      </c>
      <c r="Q324" s="325"/>
      <c r="R324" s="325"/>
      <c r="S324" s="325"/>
      <c r="T324" s="320">
        <f t="shared" si="46"/>
        <v>0</v>
      </c>
      <c r="U324" s="320"/>
      <c r="V324" s="320"/>
      <c r="W324" s="320"/>
      <c r="X324" s="320">
        <f t="shared" si="47"/>
        <v>0</v>
      </c>
      <c r="Y324" s="320"/>
      <c r="Z324" s="320"/>
      <c r="AA324" s="320"/>
      <c r="AB324" s="320">
        <f t="shared" si="48"/>
        <v>0</v>
      </c>
      <c r="AC324" s="325"/>
      <c r="AD324" s="326"/>
      <c r="AE324" s="325"/>
      <c r="AF324" s="322"/>
      <c r="AH324" s="315"/>
    </row>
    <row r="325" spans="1:34" ht="22.5">
      <c r="A325" s="316" t="str">
        <f t="shared" si="42"/>
        <v>Расходы на проведение тиражаПриглашение звезд и гостей в студию</v>
      </c>
      <c r="B325" s="317" t="str">
        <f t="shared" si="43"/>
        <v>Расходы на проведение тиражаПриглашение звезд и гостей в студию</v>
      </c>
      <c r="C325" s="318">
        <v>2011</v>
      </c>
      <c r="D325" s="318" t="s">
        <v>84</v>
      </c>
      <c r="E325" s="319" t="s">
        <v>7</v>
      </c>
      <c r="F325" s="319" t="s">
        <v>1189</v>
      </c>
      <c r="G325" s="308" t="s">
        <v>72</v>
      </c>
      <c r="H325" s="308" t="str">
        <f>VLOOKUP($B325,Справочник!$A:$I,7,0)</f>
        <v>Drawing organization costs</v>
      </c>
      <c r="I325" s="334" t="s">
        <v>74</v>
      </c>
      <c r="J325" s="319" t="str">
        <f>VLOOKUP($B325,Справочник!$A:$I,8,0)</f>
        <v>Invitation of stars in studio</v>
      </c>
      <c r="K325" s="334"/>
      <c r="L325" s="319">
        <f>VLOOKUP($B325,Справочник!$A:$I,9,0)</f>
        <v>0</v>
      </c>
      <c r="M325" s="324"/>
      <c r="N325" s="320" t="e">
        <f t="shared" si="44"/>
        <v>#DIV/0!</v>
      </c>
      <c r="O325" s="356"/>
      <c r="P325" s="320">
        <f t="shared" si="45"/>
        <v>0</v>
      </c>
      <c r="Q325" s="325"/>
      <c r="R325" s="325"/>
      <c r="S325" s="325"/>
      <c r="T325" s="320">
        <f t="shared" si="46"/>
        <v>0</v>
      </c>
      <c r="U325" s="320"/>
      <c r="V325" s="320"/>
      <c r="W325" s="320"/>
      <c r="X325" s="320">
        <f t="shared" si="47"/>
        <v>0</v>
      </c>
      <c r="Y325" s="320"/>
      <c r="Z325" s="320"/>
      <c r="AA325" s="320"/>
      <c r="AB325" s="320">
        <f t="shared" si="48"/>
        <v>0</v>
      </c>
      <c r="AC325" s="325"/>
      <c r="AD325" s="326"/>
      <c r="AE325" s="325"/>
      <c r="AF325" s="322"/>
      <c r="AH325" s="315"/>
    </row>
    <row r="326" spans="1:34" ht="22.5">
      <c r="A326" s="316" t="str">
        <f t="shared" si="42"/>
        <v>Расходы на проведение тиражаПриглашение звезд и гостей в студию</v>
      </c>
      <c r="B326" s="317" t="str">
        <f t="shared" si="43"/>
        <v>Расходы на проведение тиражаПриглашение звезд и гостей в студию</v>
      </c>
      <c r="C326" s="318">
        <v>2011</v>
      </c>
      <c r="D326" s="318" t="s">
        <v>84</v>
      </c>
      <c r="E326" s="319" t="s">
        <v>7</v>
      </c>
      <c r="F326" s="319" t="s">
        <v>1189</v>
      </c>
      <c r="G326" s="308" t="s">
        <v>72</v>
      </c>
      <c r="H326" s="308" t="str">
        <f>VLOOKUP($B326,Справочник!$A:$I,7,0)</f>
        <v>Drawing organization costs</v>
      </c>
      <c r="I326" s="334" t="s">
        <v>74</v>
      </c>
      <c r="J326" s="319" t="str">
        <f>VLOOKUP($B326,Справочник!$A:$I,8,0)</f>
        <v>Invitation of stars in studio</v>
      </c>
      <c r="K326" s="334"/>
      <c r="L326" s="319">
        <f>VLOOKUP($B326,Справочник!$A:$I,9,0)</f>
        <v>0</v>
      </c>
      <c r="M326" s="324"/>
      <c r="N326" s="320" t="e">
        <f t="shared" si="44"/>
        <v>#DIV/0!</v>
      </c>
      <c r="O326" s="325"/>
      <c r="P326" s="320">
        <f t="shared" si="45"/>
        <v>0</v>
      </c>
      <c r="Q326" s="325"/>
      <c r="R326" s="325"/>
      <c r="S326" s="325"/>
      <c r="T326" s="320">
        <f t="shared" si="46"/>
        <v>0</v>
      </c>
      <c r="U326" s="320"/>
      <c r="V326" s="320"/>
      <c r="W326" s="320"/>
      <c r="X326" s="320">
        <f t="shared" si="47"/>
        <v>0</v>
      </c>
      <c r="Y326" s="320"/>
      <c r="Z326" s="320"/>
      <c r="AA326" s="320"/>
      <c r="AB326" s="320">
        <f t="shared" si="48"/>
        <v>0</v>
      </c>
      <c r="AC326" s="325"/>
      <c r="AD326" s="326"/>
      <c r="AE326" s="325"/>
      <c r="AF326" s="322"/>
      <c r="AH326" s="315"/>
    </row>
    <row r="327" spans="1:34" ht="22.5" hidden="1">
      <c r="A327" s="316" t="str">
        <f t="shared" si="42"/>
        <v>Расходы на проведение тиражаСувенирная продукция</v>
      </c>
      <c r="B327" s="317" t="str">
        <f t="shared" si="43"/>
        <v>Расходы на проведение тиражаСувенирная продукция</v>
      </c>
      <c r="C327" s="318">
        <v>2011</v>
      </c>
      <c r="D327" s="318" t="s">
        <v>84</v>
      </c>
      <c r="E327" s="319" t="s">
        <v>7</v>
      </c>
      <c r="F327" s="319" t="s">
        <v>1188</v>
      </c>
      <c r="G327" s="308" t="s">
        <v>72</v>
      </c>
      <c r="H327" s="308" t="str">
        <f>VLOOKUP($B327,Справочник!$A:$I,7,0)</f>
        <v>Drawing organization costs</v>
      </c>
      <c r="I327" s="334" t="s">
        <v>14</v>
      </c>
      <c r="J327" s="319" t="str">
        <f>VLOOKUP($B327,Справочник!$A:$I,8,0)</f>
        <v>Souvenir production</v>
      </c>
      <c r="K327" s="334"/>
      <c r="L327" s="319">
        <f>VLOOKUP($B327,Справочник!$A:$I,9,0)</f>
        <v>0</v>
      </c>
      <c r="M327" s="337"/>
      <c r="N327" s="320" t="e">
        <f t="shared" si="44"/>
        <v>#DIV/0!</v>
      </c>
      <c r="O327" s="356"/>
      <c r="P327" s="320">
        <f t="shared" si="45"/>
        <v>0</v>
      </c>
      <c r="Q327" s="325"/>
      <c r="R327" s="325"/>
      <c r="S327" s="325"/>
      <c r="T327" s="320">
        <f t="shared" si="46"/>
        <v>0</v>
      </c>
      <c r="U327" s="320"/>
      <c r="V327" s="320"/>
      <c r="W327" s="320"/>
      <c r="X327" s="320">
        <f t="shared" si="47"/>
        <v>0</v>
      </c>
      <c r="Y327" s="320"/>
      <c r="Z327" s="320"/>
      <c r="AA327" s="320"/>
      <c r="AB327" s="320">
        <f t="shared" si="48"/>
        <v>0</v>
      </c>
      <c r="AC327" s="325"/>
      <c r="AD327" s="326"/>
      <c r="AE327" s="325"/>
      <c r="AF327" s="322"/>
      <c r="AH327" s="315"/>
    </row>
    <row r="328" spans="1:34" ht="22.5" hidden="1">
      <c r="A328" s="316" t="str">
        <f t="shared" si="42"/>
        <v>Расходы на проведение тиражаСувенирная продукция</v>
      </c>
      <c r="B328" s="317" t="str">
        <f t="shared" si="43"/>
        <v>Расходы на проведение тиражаСувенирная продукция</v>
      </c>
      <c r="C328" s="318">
        <v>2011</v>
      </c>
      <c r="D328" s="318" t="s">
        <v>84</v>
      </c>
      <c r="E328" s="319" t="s">
        <v>7</v>
      </c>
      <c r="F328" s="319" t="s">
        <v>1187</v>
      </c>
      <c r="G328" s="308" t="s">
        <v>72</v>
      </c>
      <c r="H328" s="308" t="str">
        <f>VLOOKUP($B328,Справочник!$A:$I,7,0)</f>
        <v>Drawing organization costs</v>
      </c>
      <c r="I328" s="334" t="s">
        <v>14</v>
      </c>
      <c r="J328" s="319" t="str">
        <f>VLOOKUP($B328,Справочник!$A:$I,8,0)</f>
        <v>Souvenir production</v>
      </c>
      <c r="K328" s="334"/>
      <c r="L328" s="319">
        <f>VLOOKUP($B328,Справочник!$A:$I,9,0)</f>
        <v>0</v>
      </c>
      <c r="M328" s="337"/>
      <c r="N328" s="320" t="e">
        <f t="shared" si="44"/>
        <v>#DIV/0!</v>
      </c>
      <c r="O328" s="356"/>
      <c r="P328" s="320">
        <f t="shared" si="45"/>
        <v>0</v>
      </c>
      <c r="Q328" s="325"/>
      <c r="R328" s="325"/>
      <c r="S328" s="325"/>
      <c r="T328" s="320">
        <f t="shared" si="46"/>
        <v>0</v>
      </c>
      <c r="U328" s="320"/>
      <c r="V328" s="320"/>
      <c r="W328" s="320"/>
      <c r="X328" s="320">
        <f t="shared" si="47"/>
        <v>0</v>
      </c>
      <c r="Y328" s="320"/>
      <c r="Z328" s="320"/>
      <c r="AA328" s="320"/>
      <c r="AB328" s="320">
        <f t="shared" si="48"/>
        <v>0</v>
      </c>
      <c r="AC328" s="325"/>
      <c r="AD328" s="326"/>
      <c r="AE328" s="325"/>
      <c r="AF328" s="322"/>
      <c r="AH328" s="315"/>
    </row>
    <row r="329" spans="1:34" ht="45">
      <c r="A329" s="316" t="str">
        <f t="shared" si="42"/>
        <v>Расходы на проведение тиражаОсвещение результатов тиража в СМИ</v>
      </c>
      <c r="B329" s="317" t="str">
        <f t="shared" si="43"/>
        <v>Расходы на проведение тиражаОсвещение результатов тиража в СМИ</v>
      </c>
      <c r="C329" s="318">
        <v>2011</v>
      </c>
      <c r="D329" s="318" t="s">
        <v>84</v>
      </c>
      <c r="E329" s="319" t="s">
        <v>7</v>
      </c>
      <c r="F329" s="319" t="s">
        <v>1189</v>
      </c>
      <c r="G329" s="308" t="s">
        <v>72</v>
      </c>
      <c r="H329" s="308" t="str">
        <f>VLOOKUP($B329,Справочник!$A:$I,7,0)</f>
        <v>Drawing organization costs</v>
      </c>
      <c r="I329" s="334" t="s">
        <v>411</v>
      </c>
      <c r="J329" s="319" t="str">
        <f>VLOOKUP($B329,Справочник!$A:$I,8,0)</f>
        <v>Press coverage of the drawing results (magazines, newspapers, TV)</v>
      </c>
      <c r="K329" s="334"/>
      <c r="L329" s="319">
        <f>VLOOKUP($B329,Справочник!$A:$I,9,0)</f>
        <v>0</v>
      </c>
      <c r="M329" s="334"/>
      <c r="N329" s="320" t="e">
        <f t="shared" si="44"/>
        <v>#DIV/0!</v>
      </c>
      <c r="O329" s="356"/>
      <c r="P329" s="320">
        <f t="shared" si="45"/>
        <v>0</v>
      </c>
      <c r="Q329" s="325"/>
      <c r="R329" s="325"/>
      <c r="S329" s="325"/>
      <c r="T329" s="320">
        <f t="shared" si="46"/>
        <v>0</v>
      </c>
      <c r="U329" s="320"/>
      <c r="V329" s="320"/>
      <c r="W329" s="320"/>
      <c r="X329" s="320">
        <f t="shared" si="47"/>
        <v>0</v>
      </c>
      <c r="Y329" s="320"/>
      <c r="Z329" s="320"/>
      <c r="AA329" s="320"/>
      <c r="AB329" s="320">
        <f t="shared" si="48"/>
        <v>0</v>
      </c>
      <c r="AC329" s="325"/>
      <c r="AD329" s="326"/>
      <c r="AE329" s="325"/>
      <c r="AF329" s="322"/>
      <c r="AH329" s="315"/>
    </row>
    <row r="330" spans="1:34" ht="22.5">
      <c r="A330" s="316" t="str">
        <f t="shared" si="42"/>
        <v>Расходы на проведение тиражаПрочие расходы</v>
      </c>
      <c r="B330" s="317" t="str">
        <f t="shared" si="43"/>
        <v>Расходы на проведение тиражаПрочие расходы</v>
      </c>
      <c r="C330" s="318">
        <v>2011</v>
      </c>
      <c r="D330" s="318" t="s">
        <v>84</v>
      </c>
      <c r="E330" s="319" t="s">
        <v>7</v>
      </c>
      <c r="F330" s="319" t="s">
        <v>1189</v>
      </c>
      <c r="G330" s="308" t="s">
        <v>72</v>
      </c>
      <c r="H330" s="308" t="str">
        <f>VLOOKUP($B330,Справочник!$A:$I,7,0)</f>
        <v>Drawing organization costs</v>
      </c>
      <c r="I330" s="334" t="s">
        <v>19</v>
      </c>
      <c r="J330" s="319" t="str">
        <f>VLOOKUP($B330,Справочник!$A:$I,8,0)</f>
        <v>Other costs</v>
      </c>
      <c r="K330" s="334"/>
      <c r="L330" s="319">
        <f>VLOOKUP($B330,Справочник!$A:$I,9,0)</f>
        <v>0</v>
      </c>
      <c r="M330" s="324"/>
      <c r="N330" s="320" t="e">
        <f t="shared" si="44"/>
        <v>#DIV/0!</v>
      </c>
      <c r="O330" s="356"/>
      <c r="P330" s="320">
        <f t="shared" si="45"/>
        <v>0</v>
      </c>
      <c r="Q330" s="325"/>
      <c r="R330" s="325"/>
      <c r="S330" s="325"/>
      <c r="T330" s="320">
        <f t="shared" si="46"/>
        <v>0</v>
      </c>
      <c r="U330" s="320"/>
      <c r="V330" s="320"/>
      <c r="W330" s="320"/>
      <c r="X330" s="320">
        <f t="shared" si="47"/>
        <v>0</v>
      </c>
      <c r="Y330" s="320"/>
      <c r="Z330" s="320"/>
      <c r="AA330" s="320"/>
      <c r="AB330" s="320">
        <f t="shared" si="48"/>
        <v>0</v>
      </c>
      <c r="AC330" s="325"/>
      <c r="AD330" s="326"/>
      <c r="AE330" s="325"/>
      <c r="AF330" s="322"/>
      <c r="AH330" s="315"/>
    </row>
    <row r="331" spans="1:34" ht="22.5">
      <c r="A331" s="316" t="str">
        <f t="shared" si="42"/>
        <v>Расходы на проведение тиражаПрочие расходы</v>
      </c>
      <c r="B331" s="317" t="str">
        <f t="shared" si="43"/>
        <v>Расходы на проведение тиражаПрочие расходы</v>
      </c>
      <c r="C331" s="318">
        <v>2011</v>
      </c>
      <c r="D331" s="318" t="s">
        <v>84</v>
      </c>
      <c r="E331" s="319" t="s">
        <v>7</v>
      </c>
      <c r="F331" s="319" t="s">
        <v>1189</v>
      </c>
      <c r="G331" s="308" t="s">
        <v>72</v>
      </c>
      <c r="H331" s="308" t="str">
        <f>VLOOKUP($B331,Справочник!$A:$I,7,0)</f>
        <v>Drawing organization costs</v>
      </c>
      <c r="I331" s="334" t="s">
        <v>19</v>
      </c>
      <c r="J331" s="319" t="str">
        <f>VLOOKUP($B331,Справочник!$A:$I,8,0)</f>
        <v>Other costs</v>
      </c>
      <c r="K331" s="334"/>
      <c r="L331" s="319">
        <f>VLOOKUP($B331,Справочник!$A:$I,9,0)</f>
        <v>0</v>
      </c>
      <c r="M331" s="350"/>
      <c r="N331" s="320" t="e">
        <f t="shared" si="44"/>
        <v>#DIV/0!</v>
      </c>
      <c r="O331" s="356"/>
      <c r="P331" s="320">
        <f t="shared" si="45"/>
        <v>0</v>
      </c>
      <c r="Q331" s="325"/>
      <c r="R331" s="325"/>
      <c r="S331" s="325"/>
      <c r="T331" s="320">
        <f t="shared" si="46"/>
        <v>0</v>
      </c>
      <c r="U331" s="320"/>
      <c r="V331" s="320"/>
      <c r="W331" s="320"/>
      <c r="X331" s="320">
        <f t="shared" si="47"/>
        <v>0</v>
      </c>
      <c r="Y331" s="320"/>
      <c r="Z331" s="320"/>
      <c r="AA331" s="320"/>
      <c r="AB331" s="320">
        <f t="shared" si="48"/>
        <v>0</v>
      </c>
      <c r="AC331" s="325"/>
      <c r="AD331" s="326"/>
      <c r="AE331" s="325"/>
      <c r="AF331" s="322"/>
      <c r="AH331" s="315"/>
    </row>
    <row r="332" spans="1:34" ht="22.5">
      <c r="A332" s="316" t="str">
        <f t="shared" si="42"/>
        <v>Командировочные расходыкомандировочные расходы (ПР)</v>
      </c>
      <c r="B332" s="317" t="str">
        <f t="shared" si="43"/>
        <v>Командировочные расходыкомандировочные расходы (ПР)суточные</v>
      </c>
      <c r="C332" s="318">
        <v>2011</v>
      </c>
      <c r="D332" s="318" t="s">
        <v>84</v>
      </c>
      <c r="E332" s="319" t="s">
        <v>7</v>
      </c>
      <c r="F332" s="319" t="s">
        <v>1189</v>
      </c>
      <c r="G332" s="308" t="s">
        <v>15</v>
      </c>
      <c r="H332" s="308" t="str">
        <f>VLOOKUP($B332,Справочник!$A:$I,7,0)</f>
        <v>Business trip costs</v>
      </c>
      <c r="I332" s="334" t="s">
        <v>75</v>
      </c>
      <c r="J332" s="319" t="str">
        <f>VLOOKUP($B332,Справочник!$A:$I,8,0)</f>
        <v>Business trip costs (PR)</v>
      </c>
      <c r="K332" s="334" t="s">
        <v>91</v>
      </c>
      <c r="L332" s="319" t="str">
        <f>VLOOKUP($B332,Справочник!$A:$I,9,0)</f>
        <v>daily allowance</v>
      </c>
      <c r="M332" s="324"/>
      <c r="N332" s="320" t="e">
        <f t="shared" si="44"/>
        <v>#DIV/0!</v>
      </c>
      <c r="O332" s="325"/>
      <c r="P332" s="320">
        <f t="shared" si="45"/>
        <v>0</v>
      </c>
      <c r="Q332" s="325"/>
      <c r="R332" s="325"/>
      <c r="S332" s="325"/>
      <c r="T332" s="320">
        <f t="shared" si="46"/>
        <v>0</v>
      </c>
      <c r="U332" s="320"/>
      <c r="V332" s="320"/>
      <c r="W332" s="320"/>
      <c r="X332" s="320">
        <f t="shared" si="47"/>
        <v>0</v>
      </c>
      <c r="Y332" s="320"/>
      <c r="Z332" s="320"/>
      <c r="AA332" s="320"/>
      <c r="AB332" s="320">
        <f t="shared" si="48"/>
        <v>0</v>
      </c>
      <c r="AC332" s="325"/>
      <c r="AD332" s="326"/>
      <c r="AE332" s="325"/>
      <c r="AF332" s="322"/>
      <c r="AH332" s="315"/>
    </row>
    <row r="333" spans="1:34" ht="22.5">
      <c r="A333" s="316" t="str">
        <f t="shared" si="42"/>
        <v>Командировочные расходыкомандировочные расходы (ПР)</v>
      </c>
      <c r="B333" s="317" t="str">
        <f t="shared" si="43"/>
        <v>Командировочные расходыкомандировочные расходы (ПР)проезд</v>
      </c>
      <c r="C333" s="318">
        <v>2011</v>
      </c>
      <c r="D333" s="318" t="s">
        <v>84</v>
      </c>
      <c r="E333" s="319" t="s">
        <v>7</v>
      </c>
      <c r="F333" s="319" t="s">
        <v>1189</v>
      </c>
      <c r="G333" s="308" t="s">
        <v>15</v>
      </c>
      <c r="H333" s="308" t="str">
        <f>VLOOKUP($B333,Справочник!$A:$I,7,0)</f>
        <v>Business trip costs</v>
      </c>
      <c r="I333" s="334" t="s">
        <v>75</v>
      </c>
      <c r="J333" s="319" t="str">
        <f>VLOOKUP($B333,Справочник!$A:$I,8,0)</f>
        <v>Business trip costs (PR)</v>
      </c>
      <c r="K333" s="334" t="s">
        <v>93</v>
      </c>
      <c r="L333" s="319" t="str">
        <f>VLOOKUP($B333,Справочник!$A:$I,9,0)</f>
        <v>transit</v>
      </c>
      <c r="M333" s="324"/>
      <c r="N333" s="320" t="e">
        <f t="shared" si="44"/>
        <v>#DIV/0!</v>
      </c>
      <c r="O333" s="325"/>
      <c r="P333" s="320">
        <f t="shared" si="45"/>
        <v>0</v>
      </c>
      <c r="Q333" s="325"/>
      <c r="R333" s="325"/>
      <c r="S333" s="325"/>
      <c r="T333" s="320">
        <f t="shared" si="46"/>
        <v>0</v>
      </c>
      <c r="U333" s="320"/>
      <c r="V333" s="320"/>
      <c r="W333" s="320"/>
      <c r="X333" s="320">
        <f t="shared" si="47"/>
        <v>0</v>
      </c>
      <c r="Y333" s="320"/>
      <c r="Z333" s="320"/>
      <c r="AA333" s="320"/>
      <c r="AB333" s="320">
        <f t="shared" si="48"/>
        <v>0</v>
      </c>
      <c r="AC333" s="325"/>
      <c r="AD333" s="326"/>
      <c r="AE333" s="325"/>
      <c r="AF333" s="322"/>
      <c r="AH333" s="315"/>
    </row>
    <row r="334" spans="1:34" ht="22.5">
      <c r="A334" s="316" t="str">
        <f t="shared" si="42"/>
        <v>Командировочные расходыкомандировочные расходы (ПР)</v>
      </c>
      <c r="B334" s="317" t="str">
        <f t="shared" si="43"/>
        <v>Командировочные расходыкомандировочные расходы (ПР)проживание</v>
      </c>
      <c r="C334" s="318">
        <v>2011</v>
      </c>
      <c r="D334" s="318" t="s">
        <v>84</v>
      </c>
      <c r="E334" s="319" t="s">
        <v>7</v>
      </c>
      <c r="F334" s="319" t="s">
        <v>1189</v>
      </c>
      <c r="G334" s="308" t="s">
        <v>15</v>
      </c>
      <c r="H334" s="308" t="str">
        <f>VLOOKUP($B334,Справочник!$A:$I,7,0)</f>
        <v>Business trip costs</v>
      </c>
      <c r="I334" s="334" t="s">
        <v>75</v>
      </c>
      <c r="J334" s="319" t="str">
        <f>VLOOKUP($B334,Справочник!$A:$I,8,0)</f>
        <v>Business trip costs (PR)</v>
      </c>
      <c r="K334" s="334" t="s">
        <v>92</v>
      </c>
      <c r="L334" s="319" t="str">
        <f>VLOOKUP($B334,Справочник!$A:$I,9,0)</f>
        <v>accomodation</v>
      </c>
      <c r="M334" s="324"/>
      <c r="N334" s="320" t="e">
        <f t="shared" si="44"/>
        <v>#DIV/0!</v>
      </c>
      <c r="O334" s="325"/>
      <c r="P334" s="320">
        <f t="shared" si="45"/>
        <v>0</v>
      </c>
      <c r="Q334" s="325"/>
      <c r="R334" s="325"/>
      <c r="S334" s="325"/>
      <c r="T334" s="320">
        <f t="shared" si="46"/>
        <v>0</v>
      </c>
      <c r="U334" s="320"/>
      <c r="V334" s="320"/>
      <c r="W334" s="320"/>
      <c r="X334" s="320">
        <f t="shared" si="47"/>
        <v>0</v>
      </c>
      <c r="Y334" s="320"/>
      <c r="Z334" s="320"/>
      <c r="AA334" s="320"/>
      <c r="AB334" s="320">
        <f t="shared" si="48"/>
        <v>0</v>
      </c>
      <c r="AC334" s="325"/>
      <c r="AD334" s="326"/>
      <c r="AE334" s="325"/>
      <c r="AF334" s="322"/>
      <c r="AH334" s="315"/>
    </row>
    <row r="335" spans="1:34" ht="22.5">
      <c r="A335" s="316" t="str">
        <f t="shared" si="42"/>
        <v>Командировочные расходыкомандировочные расходы (ПР)</v>
      </c>
      <c r="B335" s="317" t="str">
        <f t="shared" si="43"/>
        <v>Командировочные расходыкомандировочные расходы (ПР)прочие</v>
      </c>
      <c r="C335" s="318">
        <v>2011</v>
      </c>
      <c r="D335" s="318" t="s">
        <v>84</v>
      </c>
      <c r="E335" s="319" t="s">
        <v>7</v>
      </c>
      <c r="F335" s="319" t="s">
        <v>1189</v>
      </c>
      <c r="G335" s="308" t="s">
        <v>15</v>
      </c>
      <c r="H335" s="308" t="str">
        <f>VLOOKUP($B335,Справочник!$A:$I,7,0)</f>
        <v>Business trip costs</v>
      </c>
      <c r="I335" s="334" t="s">
        <v>75</v>
      </c>
      <c r="J335" s="319" t="str">
        <f>VLOOKUP($B335,Справочник!$A:$I,8,0)</f>
        <v>Business trip costs (PR)</v>
      </c>
      <c r="K335" s="334" t="s">
        <v>17</v>
      </c>
      <c r="L335" s="319" t="str">
        <f>VLOOKUP($B335,Справочник!$A:$I,9,0)</f>
        <v>others</v>
      </c>
      <c r="M335" s="324"/>
      <c r="N335" s="320" t="e">
        <f t="shared" si="44"/>
        <v>#DIV/0!</v>
      </c>
      <c r="O335" s="325"/>
      <c r="P335" s="320">
        <f t="shared" si="45"/>
        <v>0</v>
      </c>
      <c r="Q335" s="325"/>
      <c r="R335" s="325"/>
      <c r="S335" s="325"/>
      <c r="T335" s="320">
        <f t="shared" si="46"/>
        <v>0</v>
      </c>
      <c r="U335" s="320"/>
      <c r="V335" s="320"/>
      <c r="W335" s="320"/>
      <c r="X335" s="320">
        <f t="shared" si="47"/>
        <v>0</v>
      </c>
      <c r="Y335" s="320"/>
      <c r="Z335" s="320"/>
      <c r="AA335" s="320"/>
      <c r="AB335" s="320">
        <f t="shared" si="48"/>
        <v>0</v>
      </c>
      <c r="AC335" s="325"/>
      <c r="AD335" s="326"/>
      <c r="AE335" s="325"/>
      <c r="AF335" s="322"/>
      <c r="AH335" s="315"/>
    </row>
    <row r="336" spans="1:34" ht="33.75">
      <c r="A336" s="316" t="str">
        <f t="shared" si="42"/>
        <v>PR-мероприятияРасходы на проведение презентаций для партнеров</v>
      </c>
      <c r="B336" s="317" t="str">
        <f t="shared" si="43"/>
        <v>PR-мероприятияРасходы на проведение презентаций для партнеров</v>
      </c>
      <c r="C336" s="318">
        <v>2011</v>
      </c>
      <c r="D336" s="318" t="s">
        <v>84</v>
      </c>
      <c r="E336" s="319" t="s">
        <v>7</v>
      </c>
      <c r="F336" s="319" t="s">
        <v>1189</v>
      </c>
      <c r="G336" s="335" t="s">
        <v>77</v>
      </c>
      <c r="H336" s="308" t="str">
        <f>VLOOKUP($B336,Справочник!$A:$I,7,0)</f>
        <v>PR-actions</v>
      </c>
      <c r="I336" s="334" t="s">
        <v>492</v>
      </c>
      <c r="J336" s="319" t="str">
        <f>VLOOKUP($B336,Справочник!$A:$I,8,0)</f>
        <v>Presentations for partners' organization costs (press conferences)</v>
      </c>
      <c r="K336" s="334"/>
      <c r="L336" s="319">
        <f>VLOOKUP($B336,Справочник!$A:$I,9,0)</f>
        <v>0</v>
      </c>
      <c r="M336" s="358"/>
      <c r="N336" s="320" t="e">
        <f t="shared" si="44"/>
        <v>#DIV/0!</v>
      </c>
      <c r="O336" s="325"/>
      <c r="P336" s="320">
        <f t="shared" si="45"/>
        <v>1200</v>
      </c>
      <c r="Q336" s="325">
        <v>100</v>
      </c>
      <c r="R336" s="325">
        <v>100</v>
      </c>
      <c r="S336" s="325">
        <v>100</v>
      </c>
      <c r="T336" s="320">
        <f t="shared" si="46"/>
        <v>300</v>
      </c>
      <c r="U336" s="325">
        <v>100</v>
      </c>
      <c r="V336" s="325">
        <v>100</v>
      </c>
      <c r="W336" s="325">
        <v>100</v>
      </c>
      <c r="X336" s="320">
        <f t="shared" si="47"/>
        <v>600</v>
      </c>
      <c r="Y336" s="325">
        <v>100</v>
      </c>
      <c r="Z336" s="325">
        <v>100</v>
      </c>
      <c r="AA336" s="325">
        <v>100</v>
      </c>
      <c r="AB336" s="320">
        <f t="shared" si="48"/>
        <v>900</v>
      </c>
      <c r="AC336" s="325">
        <v>100</v>
      </c>
      <c r="AD336" s="325">
        <v>100</v>
      </c>
      <c r="AE336" s="325">
        <v>100</v>
      </c>
      <c r="AF336" s="322"/>
      <c r="AH336" s="315"/>
    </row>
    <row r="337" spans="1:34" ht="22.5">
      <c r="A337" s="316" t="str">
        <f t="shared" si="42"/>
        <v>PR-мероприятияразработка и поддержка Web-caйта</v>
      </c>
      <c r="B337" s="317" t="str">
        <f t="shared" si="43"/>
        <v>PR-мероприятияразработка и поддержка Web-caйта</v>
      </c>
      <c r="C337" s="318">
        <v>2011</v>
      </c>
      <c r="D337" s="318" t="s">
        <v>84</v>
      </c>
      <c r="E337" s="319" t="s">
        <v>7</v>
      </c>
      <c r="F337" s="319" t="s">
        <v>1189</v>
      </c>
      <c r="G337" s="335" t="s">
        <v>77</v>
      </c>
      <c r="H337" s="308" t="str">
        <f>VLOOKUP($B337,Справочник!$A:$I,7,0)</f>
        <v>PR-actions</v>
      </c>
      <c r="I337" s="334" t="s">
        <v>366</v>
      </c>
      <c r="J337" s="319" t="str">
        <f>VLOOKUP($B337,Справочник!$A:$I,8,0)</f>
        <v>Web-site working out and support</v>
      </c>
      <c r="K337" s="334"/>
      <c r="L337" s="319">
        <f>VLOOKUP($B337,Справочник!$A:$I,9,0)</f>
        <v>0</v>
      </c>
      <c r="M337" s="358"/>
      <c r="N337" s="320" t="e">
        <f t="shared" si="44"/>
        <v>#DIV/0!</v>
      </c>
      <c r="O337" s="325"/>
      <c r="P337" s="320">
        <f t="shared" si="45"/>
        <v>1200</v>
      </c>
      <c r="Q337" s="325">
        <v>100</v>
      </c>
      <c r="R337" s="325">
        <v>100</v>
      </c>
      <c r="S337" s="325">
        <v>100</v>
      </c>
      <c r="T337" s="320">
        <f t="shared" si="46"/>
        <v>300</v>
      </c>
      <c r="U337" s="325">
        <v>100</v>
      </c>
      <c r="V337" s="325">
        <v>100</v>
      </c>
      <c r="W337" s="325">
        <v>100</v>
      </c>
      <c r="X337" s="320">
        <f t="shared" si="47"/>
        <v>600</v>
      </c>
      <c r="Y337" s="325">
        <v>100</v>
      </c>
      <c r="Z337" s="325">
        <v>100</v>
      </c>
      <c r="AA337" s="325">
        <v>100</v>
      </c>
      <c r="AB337" s="320">
        <f t="shared" si="48"/>
        <v>900</v>
      </c>
      <c r="AC337" s="325">
        <v>100</v>
      </c>
      <c r="AD337" s="325">
        <v>100</v>
      </c>
      <c r="AE337" s="325">
        <v>100</v>
      </c>
      <c r="AF337" s="322"/>
      <c r="AH337" s="315"/>
    </row>
    <row r="338" spans="1:34" ht="22.5">
      <c r="A338" s="316" t="str">
        <f t="shared" si="42"/>
        <v>PR-мероприятияразработка и поддержка Web-caйта</v>
      </c>
      <c r="B338" s="317" t="str">
        <f t="shared" si="43"/>
        <v>PR-мероприятияразработка и поддержка Web-caйта</v>
      </c>
      <c r="C338" s="318">
        <v>2011</v>
      </c>
      <c r="D338" s="318" t="s">
        <v>84</v>
      </c>
      <c r="E338" s="319" t="s">
        <v>7</v>
      </c>
      <c r="F338" s="319" t="s">
        <v>1189</v>
      </c>
      <c r="G338" s="335" t="s">
        <v>77</v>
      </c>
      <c r="H338" s="308" t="str">
        <f>VLOOKUP($B338,Справочник!$A:$I,7,0)</f>
        <v>PR-actions</v>
      </c>
      <c r="I338" s="334" t="s">
        <v>366</v>
      </c>
      <c r="J338" s="319" t="str">
        <f>VLOOKUP($B338,Справочник!$A:$I,8,0)</f>
        <v>Web-site working out and support</v>
      </c>
      <c r="K338" s="334"/>
      <c r="L338" s="319">
        <f>VLOOKUP($B338,Справочник!$A:$I,9,0)</f>
        <v>0</v>
      </c>
      <c r="M338" s="358"/>
      <c r="N338" s="320" t="e">
        <f t="shared" si="44"/>
        <v>#DIV/0!</v>
      </c>
      <c r="O338" s="325"/>
      <c r="P338" s="320">
        <f t="shared" si="45"/>
        <v>1200</v>
      </c>
      <c r="Q338" s="325">
        <v>100</v>
      </c>
      <c r="R338" s="325">
        <v>100</v>
      </c>
      <c r="S338" s="325">
        <v>100</v>
      </c>
      <c r="T338" s="320">
        <f t="shared" si="46"/>
        <v>300</v>
      </c>
      <c r="U338" s="325">
        <v>100</v>
      </c>
      <c r="V338" s="325">
        <v>100</v>
      </c>
      <c r="W338" s="325">
        <v>100</v>
      </c>
      <c r="X338" s="320">
        <f t="shared" si="47"/>
        <v>600</v>
      </c>
      <c r="Y338" s="325">
        <v>100</v>
      </c>
      <c r="Z338" s="325">
        <v>100</v>
      </c>
      <c r="AA338" s="325">
        <v>100</v>
      </c>
      <c r="AB338" s="320">
        <f t="shared" si="48"/>
        <v>900</v>
      </c>
      <c r="AC338" s="325">
        <v>100</v>
      </c>
      <c r="AD338" s="325">
        <v>100</v>
      </c>
      <c r="AE338" s="325">
        <v>100</v>
      </c>
      <c r="AF338" s="322"/>
      <c r="AH338" s="315"/>
    </row>
    <row r="339" spans="1:34" ht="22.5">
      <c r="A339" s="316" t="str">
        <f t="shared" si="42"/>
        <v>PR-мероприятияпроведение социальных акций</v>
      </c>
      <c r="B339" s="317" t="str">
        <f t="shared" si="43"/>
        <v>PR-мероприятияпроведение социальных акций</v>
      </c>
      <c r="C339" s="318">
        <v>2011</v>
      </c>
      <c r="D339" s="318" t="s">
        <v>84</v>
      </c>
      <c r="E339" s="319" t="s">
        <v>7</v>
      </c>
      <c r="F339" s="319" t="s">
        <v>1189</v>
      </c>
      <c r="G339" s="335" t="s">
        <v>77</v>
      </c>
      <c r="H339" s="308" t="str">
        <f>VLOOKUP($B339,Справочник!$A:$I,7,0)</f>
        <v>PR-actions</v>
      </c>
      <c r="I339" s="334" t="s">
        <v>367</v>
      </c>
      <c r="J339" s="319" t="str">
        <f>VLOOKUP($B339,Справочник!$A:$I,8,0)</f>
        <v>social actions carrying out</v>
      </c>
      <c r="K339" s="334"/>
      <c r="L339" s="319">
        <f>VLOOKUP($B339,Справочник!$A:$I,9,0)</f>
        <v>0</v>
      </c>
      <c r="M339" s="358"/>
      <c r="N339" s="320" t="e">
        <f t="shared" si="44"/>
        <v>#DIV/0!</v>
      </c>
      <c r="O339" s="356"/>
      <c r="P339" s="320">
        <f t="shared" si="45"/>
        <v>1200</v>
      </c>
      <c r="Q339" s="325">
        <v>100</v>
      </c>
      <c r="R339" s="325">
        <v>100</v>
      </c>
      <c r="S339" s="325">
        <v>100</v>
      </c>
      <c r="T339" s="320">
        <f t="shared" si="46"/>
        <v>300</v>
      </c>
      <c r="U339" s="325">
        <v>100</v>
      </c>
      <c r="V339" s="325">
        <v>100</v>
      </c>
      <c r="W339" s="325">
        <v>100</v>
      </c>
      <c r="X339" s="320">
        <f t="shared" si="47"/>
        <v>600</v>
      </c>
      <c r="Y339" s="325">
        <v>100</v>
      </c>
      <c r="Z339" s="325">
        <v>100</v>
      </c>
      <c r="AA339" s="325">
        <v>100</v>
      </c>
      <c r="AB339" s="320">
        <f t="shared" si="48"/>
        <v>900</v>
      </c>
      <c r="AC339" s="325">
        <v>100</v>
      </c>
      <c r="AD339" s="325">
        <v>100</v>
      </c>
      <c r="AE339" s="325">
        <v>100</v>
      </c>
      <c r="AF339" s="322"/>
      <c r="AH339" s="315"/>
    </row>
    <row r="340" spans="1:34" ht="22.5">
      <c r="A340" s="316" t="str">
        <f t="shared" si="42"/>
        <v>PR-мероприятияпроведение социальных акций</v>
      </c>
      <c r="B340" s="317" t="str">
        <f t="shared" si="43"/>
        <v>PR-мероприятияпроведение социальных акций</v>
      </c>
      <c r="C340" s="318">
        <v>2011</v>
      </c>
      <c r="D340" s="318" t="s">
        <v>84</v>
      </c>
      <c r="E340" s="319" t="s">
        <v>7</v>
      </c>
      <c r="F340" s="319" t="s">
        <v>1189</v>
      </c>
      <c r="G340" s="335" t="s">
        <v>77</v>
      </c>
      <c r="H340" s="308" t="str">
        <f>VLOOKUP($B340,Справочник!$A:$I,7,0)</f>
        <v>PR-actions</v>
      </c>
      <c r="I340" s="334" t="s">
        <v>367</v>
      </c>
      <c r="J340" s="319" t="str">
        <f>VLOOKUP($B340,Справочник!$A:$I,8,0)</f>
        <v>social actions carrying out</v>
      </c>
      <c r="K340" s="334"/>
      <c r="L340" s="319">
        <f>VLOOKUP($B340,Справочник!$A:$I,9,0)</f>
        <v>0</v>
      </c>
      <c r="M340" s="358"/>
      <c r="N340" s="320" t="e">
        <f t="shared" si="44"/>
        <v>#DIV/0!</v>
      </c>
      <c r="O340" s="325"/>
      <c r="P340" s="320">
        <f t="shared" si="45"/>
        <v>1200</v>
      </c>
      <c r="Q340" s="325">
        <v>100</v>
      </c>
      <c r="R340" s="325">
        <v>100</v>
      </c>
      <c r="S340" s="325">
        <v>100</v>
      </c>
      <c r="T340" s="320">
        <f t="shared" si="46"/>
        <v>300</v>
      </c>
      <c r="U340" s="325">
        <v>100</v>
      </c>
      <c r="V340" s="325">
        <v>100</v>
      </c>
      <c r="W340" s="325">
        <v>100</v>
      </c>
      <c r="X340" s="320">
        <f t="shared" si="47"/>
        <v>600</v>
      </c>
      <c r="Y340" s="325">
        <v>100</v>
      </c>
      <c r="Z340" s="325">
        <v>100</v>
      </c>
      <c r="AA340" s="325">
        <v>100</v>
      </c>
      <c r="AB340" s="320">
        <f t="shared" si="48"/>
        <v>900</v>
      </c>
      <c r="AC340" s="325">
        <v>100</v>
      </c>
      <c r="AD340" s="325">
        <v>100</v>
      </c>
      <c r="AE340" s="325">
        <v>100</v>
      </c>
      <c r="AF340" s="322"/>
      <c r="AH340" s="315"/>
    </row>
    <row r="341" spans="1:34" hidden="1">
      <c r="A341" s="316" t="str">
        <f t="shared" si="42"/>
        <v>PR-мероприятияСувенирная продукция</v>
      </c>
      <c r="B341" s="317" t="str">
        <f t="shared" si="43"/>
        <v>PR-мероприятияСувенирная продукция</v>
      </c>
      <c r="C341" s="318">
        <v>2011</v>
      </c>
      <c r="D341" s="318" t="s">
        <v>84</v>
      </c>
      <c r="E341" s="319" t="s">
        <v>7</v>
      </c>
      <c r="F341" s="319" t="s">
        <v>1187</v>
      </c>
      <c r="G341" s="335" t="s">
        <v>77</v>
      </c>
      <c r="H341" s="308" t="str">
        <f>VLOOKUP($B341,Справочник!$A:$I,7,0)</f>
        <v>PR-actions</v>
      </c>
      <c r="I341" s="334" t="s">
        <v>14</v>
      </c>
      <c r="J341" s="319" t="str">
        <f>VLOOKUP($B341,Справочник!$A:$I,8,0)</f>
        <v>Souvenir production</v>
      </c>
      <c r="K341" s="334"/>
      <c r="L341" s="319">
        <f>VLOOKUP($B341,Справочник!$A:$I,9,0)</f>
        <v>0</v>
      </c>
      <c r="M341" s="337"/>
      <c r="N341" s="320" t="e">
        <f t="shared" si="44"/>
        <v>#DIV/0!</v>
      </c>
      <c r="O341" s="325"/>
      <c r="P341" s="320">
        <f t="shared" si="45"/>
        <v>900</v>
      </c>
      <c r="Q341" s="325"/>
      <c r="R341" s="325"/>
      <c r="S341" s="325"/>
      <c r="T341" s="320">
        <f t="shared" si="46"/>
        <v>0</v>
      </c>
      <c r="U341" s="325">
        <v>100</v>
      </c>
      <c r="V341" s="325">
        <v>100</v>
      </c>
      <c r="W341" s="325">
        <v>100</v>
      </c>
      <c r="X341" s="320">
        <f t="shared" si="47"/>
        <v>300</v>
      </c>
      <c r="Y341" s="325">
        <v>100</v>
      </c>
      <c r="Z341" s="325">
        <v>100</v>
      </c>
      <c r="AA341" s="325">
        <v>100</v>
      </c>
      <c r="AB341" s="320">
        <f t="shared" si="48"/>
        <v>600</v>
      </c>
      <c r="AC341" s="325">
        <v>100</v>
      </c>
      <c r="AD341" s="325">
        <v>100</v>
      </c>
      <c r="AE341" s="325">
        <v>100</v>
      </c>
      <c r="AF341" s="322"/>
      <c r="AH341" s="315"/>
    </row>
    <row r="342" spans="1:34" hidden="1">
      <c r="A342" s="316" t="str">
        <f t="shared" si="42"/>
        <v>PR-мероприятияСувенирная продукция</v>
      </c>
      <c r="B342" s="317" t="str">
        <f t="shared" si="43"/>
        <v>PR-мероприятияСувенирная продукция</v>
      </c>
      <c r="C342" s="318">
        <v>2011</v>
      </c>
      <c r="D342" s="318" t="s">
        <v>84</v>
      </c>
      <c r="E342" s="319" t="s">
        <v>7</v>
      </c>
      <c r="F342" s="319" t="s">
        <v>1188</v>
      </c>
      <c r="G342" s="335" t="s">
        <v>77</v>
      </c>
      <c r="H342" s="308" t="str">
        <f>VLOOKUP($B342,Справочник!$A:$I,7,0)</f>
        <v>PR-actions</v>
      </c>
      <c r="I342" s="334" t="s">
        <v>14</v>
      </c>
      <c r="J342" s="319" t="str">
        <f>VLOOKUP($B342,Справочник!$A:$I,8,0)</f>
        <v>Souvenir production</v>
      </c>
      <c r="K342" s="334"/>
      <c r="L342" s="319">
        <f>VLOOKUP($B342,Справочник!$A:$I,9,0)</f>
        <v>0</v>
      </c>
      <c r="M342" s="337"/>
      <c r="N342" s="320" t="e">
        <f t="shared" si="44"/>
        <v>#DIV/0!</v>
      </c>
      <c r="O342" s="325"/>
      <c r="P342" s="320">
        <f t="shared" si="45"/>
        <v>900</v>
      </c>
      <c r="Q342" s="325"/>
      <c r="R342" s="325"/>
      <c r="S342" s="325"/>
      <c r="T342" s="320">
        <f t="shared" si="46"/>
        <v>0</v>
      </c>
      <c r="U342" s="325">
        <v>100</v>
      </c>
      <c r="V342" s="325">
        <v>100</v>
      </c>
      <c r="W342" s="325">
        <v>100</v>
      </c>
      <c r="X342" s="320">
        <f t="shared" si="47"/>
        <v>300</v>
      </c>
      <c r="Y342" s="325">
        <v>100</v>
      </c>
      <c r="Z342" s="325">
        <v>100</v>
      </c>
      <c r="AA342" s="325">
        <v>100</v>
      </c>
      <c r="AB342" s="320">
        <f t="shared" si="48"/>
        <v>600</v>
      </c>
      <c r="AC342" s="325">
        <v>100</v>
      </c>
      <c r="AD342" s="325">
        <v>100</v>
      </c>
      <c r="AE342" s="325">
        <v>100</v>
      </c>
      <c r="AF342" s="322"/>
      <c r="AH342" s="315"/>
    </row>
    <row r="343" spans="1:34">
      <c r="A343" s="316" t="str">
        <f t="shared" si="42"/>
        <v xml:space="preserve">PR-мероприятияОсвещение победителей </v>
      </c>
      <c r="B343" s="317" t="str">
        <f t="shared" si="43"/>
        <v xml:space="preserve">PR-мероприятияОсвещение победителей </v>
      </c>
      <c r="C343" s="318">
        <v>2011</v>
      </c>
      <c r="D343" s="318" t="s">
        <v>84</v>
      </c>
      <c r="E343" s="319" t="s">
        <v>7</v>
      </c>
      <c r="F343" s="319" t="s">
        <v>1189</v>
      </c>
      <c r="G343" s="335" t="s">
        <v>77</v>
      </c>
      <c r="H343" s="308" t="str">
        <f>VLOOKUP($B343,Справочник!$A:$I,7,0)</f>
        <v>PR-actions</v>
      </c>
      <c r="I343" s="334" t="s">
        <v>787</v>
      </c>
      <c r="J343" s="319" t="str">
        <f>VLOOKUP($B343,Справочник!$A:$I,8,0)</f>
        <v xml:space="preserve">Press coverage of winners </v>
      </c>
      <c r="K343" s="334"/>
      <c r="L343" s="319">
        <f>VLOOKUP($B343,Справочник!$A:$I,9,0)</f>
        <v>0</v>
      </c>
      <c r="M343" s="358"/>
      <c r="N343" s="320" t="e">
        <f t="shared" si="44"/>
        <v>#DIV/0!</v>
      </c>
      <c r="O343" s="325"/>
      <c r="P343" s="320">
        <f t="shared" si="45"/>
        <v>1200</v>
      </c>
      <c r="Q343" s="325">
        <v>100</v>
      </c>
      <c r="R343" s="325">
        <v>100</v>
      </c>
      <c r="S343" s="325">
        <v>100</v>
      </c>
      <c r="T343" s="320">
        <f t="shared" si="46"/>
        <v>300</v>
      </c>
      <c r="U343" s="325">
        <v>100</v>
      </c>
      <c r="V343" s="325">
        <v>100</v>
      </c>
      <c r="W343" s="325">
        <v>100</v>
      </c>
      <c r="X343" s="320">
        <f t="shared" si="47"/>
        <v>600</v>
      </c>
      <c r="Y343" s="325">
        <v>100</v>
      </c>
      <c r="Z343" s="325">
        <v>100</v>
      </c>
      <c r="AA343" s="325">
        <v>100</v>
      </c>
      <c r="AB343" s="320">
        <f t="shared" si="48"/>
        <v>900</v>
      </c>
      <c r="AC343" s="325">
        <v>100</v>
      </c>
      <c r="AD343" s="325">
        <v>100</v>
      </c>
      <c r="AE343" s="325">
        <v>100</v>
      </c>
      <c r="AF343" s="322"/>
      <c r="AH343" s="315"/>
    </row>
    <row r="344" spans="1:34" ht="33.75">
      <c r="A344" s="316" t="str">
        <f t="shared" si="42"/>
        <v>PR-мероприятияДополнительная маркетинговая активность</v>
      </c>
      <c r="B344" s="317" t="str">
        <f t="shared" si="43"/>
        <v>PR-мероприятияДополнительная маркетинговая активность</v>
      </c>
      <c r="C344" s="318">
        <v>2011</v>
      </c>
      <c r="D344" s="318" t="s">
        <v>84</v>
      </c>
      <c r="E344" s="319" t="s">
        <v>7</v>
      </c>
      <c r="F344" s="319" t="s">
        <v>1189</v>
      </c>
      <c r="G344" s="335" t="s">
        <v>77</v>
      </c>
      <c r="H344" s="308" t="str">
        <f>VLOOKUP($B344,Справочник!$A:$I,7,0)</f>
        <v>PR-actions</v>
      </c>
      <c r="I344" s="334" t="s">
        <v>525</v>
      </c>
      <c r="J344" s="319" t="str">
        <f>VLOOKUP($B344,Справочник!$A:$I,8,0)</f>
        <v>Additional marketing activity</v>
      </c>
      <c r="K344" s="334"/>
      <c r="L344" s="319">
        <f>VLOOKUP($B344,Справочник!$A:$I,9,0)</f>
        <v>0</v>
      </c>
      <c r="M344" s="324"/>
      <c r="N344" s="320" t="e">
        <f t="shared" si="44"/>
        <v>#DIV/0!</v>
      </c>
      <c r="O344" s="325"/>
      <c r="P344" s="320">
        <f t="shared" si="45"/>
        <v>750</v>
      </c>
      <c r="Q344" s="325">
        <v>100</v>
      </c>
      <c r="R344" s="325">
        <v>100</v>
      </c>
      <c r="S344" s="325">
        <v>100</v>
      </c>
      <c r="T344" s="320">
        <f t="shared" si="46"/>
        <v>300</v>
      </c>
      <c r="U344" s="325">
        <v>50</v>
      </c>
      <c r="V344" s="325">
        <v>50</v>
      </c>
      <c r="W344" s="325">
        <v>50</v>
      </c>
      <c r="X344" s="320">
        <f t="shared" si="47"/>
        <v>450</v>
      </c>
      <c r="Y344" s="325">
        <v>50</v>
      </c>
      <c r="Z344" s="325">
        <v>50</v>
      </c>
      <c r="AA344" s="325">
        <v>50</v>
      </c>
      <c r="AB344" s="320">
        <f t="shared" si="48"/>
        <v>600</v>
      </c>
      <c r="AC344" s="325">
        <v>50</v>
      </c>
      <c r="AD344" s="325">
        <v>50</v>
      </c>
      <c r="AE344" s="325">
        <v>50</v>
      </c>
      <c r="AF344" s="322"/>
      <c r="AH344" s="315"/>
    </row>
    <row r="345" spans="1:34" ht="33.75">
      <c r="A345" s="316" t="str">
        <f t="shared" si="42"/>
        <v>PR-мероприятияДополнительная маркетинговая активность</v>
      </c>
      <c r="B345" s="317" t="str">
        <f t="shared" si="43"/>
        <v>PR-мероприятияДополнительная маркетинговая активность</v>
      </c>
      <c r="C345" s="318">
        <v>2011</v>
      </c>
      <c r="D345" s="318" t="s">
        <v>84</v>
      </c>
      <c r="E345" s="319" t="s">
        <v>7</v>
      </c>
      <c r="F345" s="319" t="s">
        <v>1189</v>
      </c>
      <c r="G345" s="335" t="s">
        <v>77</v>
      </c>
      <c r="H345" s="308" t="str">
        <f>VLOOKUP($B345,Справочник!$A:$I,7,0)</f>
        <v>PR-actions</v>
      </c>
      <c r="I345" s="334" t="s">
        <v>525</v>
      </c>
      <c r="J345" s="319" t="str">
        <f>VLOOKUP($B345,Справочник!$A:$I,8,0)</f>
        <v>Additional marketing activity</v>
      </c>
      <c r="K345" s="334"/>
      <c r="L345" s="319">
        <f>VLOOKUP($B345,Справочник!$A:$I,9,0)</f>
        <v>0</v>
      </c>
      <c r="M345" s="324"/>
      <c r="N345" s="320" t="e">
        <f t="shared" si="44"/>
        <v>#DIV/0!</v>
      </c>
      <c r="O345" s="325"/>
      <c r="P345" s="320">
        <f t="shared" si="45"/>
        <v>750</v>
      </c>
      <c r="Q345" s="325">
        <v>100</v>
      </c>
      <c r="R345" s="325">
        <v>100</v>
      </c>
      <c r="S345" s="325">
        <v>100</v>
      </c>
      <c r="T345" s="320">
        <f t="shared" si="46"/>
        <v>300</v>
      </c>
      <c r="U345" s="325">
        <v>50</v>
      </c>
      <c r="V345" s="325">
        <v>50</v>
      </c>
      <c r="W345" s="325">
        <v>50</v>
      </c>
      <c r="X345" s="320">
        <f t="shared" si="47"/>
        <v>450</v>
      </c>
      <c r="Y345" s="325">
        <v>50</v>
      </c>
      <c r="Z345" s="325">
        <v>50</v>
      </c>
      <c r="AA345" s="325">
        <v>50</v>
      </c>
      <c r="AB345" s="320">
        <f t="shared" si="48"/>
        <v>600</v>
      </c>
      <c r="AC345" s="325">
        <v>50</v>
      </c>
      <c r="AD345" s="325">
        <v>50</v>
      </c>
      <c r="AE345" s="325">
        <v>50</v>
      </c>
      <c r="AF345" s="322"/>
      <c r="AH345" s="315"/>
    </row>
    <row r="346" spans="1:34" ht="33.75">
      <c r="A346" s="316" t="str">
        <f t="shared" si="42"/>
        <v>PR-мероприятияДополнительная маркетинговая активность</v>
      </c>
      <c r="B346" s="317" t="str">
        <f t="shared" si="43"/>
        <v>PR-мероприятияДополнительная маркетинговая активность</v>
      </c>
      <c r="C346" s="318">
        <v>2011</v>
      </c>
      <c r="D346" s="318" t="s">
        <v>84</v>
      </c>
      <c r="E346" s="319" t="s">
        <v>7</v>
      </c>
      <c r="F346" s="319" t="s">
        <v>1189</v>
      </c>
      <c r="G346" s="335" t="s">
        <v>77</v>
      </c>
      <c r="H346" s="308" t="str">
        <f>VLOOKUP($B346,Справочник!$A:$I,7,0)</f>
        <v>PR-actions</v>
      </c>
      <c r="I346" s="334" t="s">
        <v>525</v>
      </c>
      <c r="J346" s="319" t="str">
        <f>VLOOKUP($B346,Справочник!$A:$I,8,0)</f>
        <v>Additional marketing activity</v>
      </c>
      <c r="K346" s="334"/>
      <c r="L346" s="319">
        <f>VLOOKUP($B346,Справочник!$A:$I,9,0)</f>
        <v>0</v>
      </c>
      <c r="M346" s="324"/>
      <c r="N346" s="320" t="e">
        <f t="shared" si="44"/>
        <v>#DIV/0!</v>
      </c>
      <c r="O346" s="325"/>
      <c r="P346" s="320">
        <f t="shared" si="45"/>
        <v>600</v>
      </c>
      <c r="Q346" s="325">
        <v>50</v>
      </c>
      <c r="R346" s="325">
        <v>50</v>
      </c>
      <c r="S346" s="325">
        <v>50</v>
      </c>
      <c r="T346" s="320">
        <f t="shared" si="46"/>
        <v>150</v>
      </c>
      <c r="U346" s="325">
        <v>50</v>
      </c>
      <c r="V346" s="325">
        <v>50</v>
      </c>
      <c r="W346" s="325">
        <v>50</v>
      </c>
      <c r="X346" s="320">
        <f t="shared" si="47"/>
        <v>300</v>
      </c>
      <c r="Y346" s="325">
        <v>50</v>
      </c>
      <c r="Z346" s="325">
        <v>50</v>
      </c>
      <c r="AA346" s="325">
        <v>50</v>
      </c>
      <c r="AB346" s="320">
        <f t="shared" si="48"/>
        <v>450</v>
      </c>
      <c r="AC346" s="325">
        <v>50</v>
      </c>
      <c r="AD346" s="325">
        <v>50</v>
      </c>
      <c r="AE346" s="325">
        <v>50</v>
      </c>
      <c r="AF346" s="322"/>
      <c r="AH346" s="315"/>
    </row>
    <row r="347" spans="1:34" ht="33.75">
      <c r="A347" s="316" t="str">
        <f t="shared" si="42"/>
        <v>PR-мероприятияДополнительная маркетинговая активность</v>
      </c>
      <c r="B347" s="317" t="str">
        <f t="shared" si="43"/>
        <v>PR-мероприятияДополнительная маркетинговая активность</v>
      </c>
      <c r="C347" s="318">
        <v>2011</v>
      </c>
      <c r="D347" s="318" t="s">
        <v>84</v>
      </c>
      <c r="E347" s="319" t="s">
        <v>7</v>
      </c>
      <c r="F347" s="319" t="s">
        <v>1189</v>
      </c>
      <c r="G347" s="335" t="s">
        <v>77</v>
      </c>
      <c r="H347" s="308" t="str">
        <f>VLOOKUP($B347,Справочник!$A:$I,7,0)</f>
        <v>PR-actions</v>
      </c>
      <c r="I347" s="334" t="s">
        <v>525</v>
      </c>
      <c r="J347" s="319" t="str">
        <f>VLOOKUP($B347,Справочник!$A:$I,8,0)</f>
        <v>Additional marketing activity</v>
      </c>
      <c r="K347" s="334"/>
      <c r="L347" s="319">
        <f>VLOOKUP($B347,Справочник!$A:$I,9,0)</f>
        <v>0</v>
      </c>
      <c r="M347" s="324"/>
      <c r="N347" s="320" t="e">
        <f t="shared" si="44"/>
        <v>#DIV/0!</v>
      </c>
      <c r="O347" s="325"/>
      <c r="P347" s="320">
        <f t="shared" si="45"/>
        <v>600</v>
      </c>
      <c r="Q347" s="325">
        <v>50</v>
      </c>
      <c r="R347" s="325">
        <v>50</v>
      </c>
      <c r="S347" s="325">
        <v>50</v>
      </c>
      <c r="T347" s="320">
        <f t="shared" si="46"/>
        <v>150</v>
      </c>
      <c r="U347" s="325">
        <v>50</v>
      </c>
      <c r="V347" s="325">
        <v>50</v>
      </c>
      <c r="W347" s="325">
        <v>50</v>
      </c>
      <c r="X347" s="320">
        <f t="shared" si="47"/>
        <v>300</v>
      </c>
      <c r="Y347" s="325">
        <v>50</v>
      </c>
      <c r="Z347" s="325">
        <v>50</v>
      </c>
      <c r="AA347" s="325">
        <v>50</v>
      </c>
      <c r="AB347" s="320">
        <f t="shared" si="48"/>
        <v>450</v>
      </c>
      <c r="AC347" s="325">
        <v>50</v>
      </c>
      <c r="AD347" s="325">
        <v>50</v>
      </c>
      <c r="AE347" s="325">
        <v>50</v>
      </c>
      <c r="AF347" s="322"/>
      <c r="AH347" s="315"/>
    </row>
    <row r="348" spans="1:34" ht="33.75">
      <c r="A348" s="316" t="str">
        <f t="shared" si="42"/>
        <v>PR-мероприятияДополнительная маркетинговая активность</v>
      </c>
      <c r="B348" s="317" t="str">
        <f t="shared" si="43"/>
        <v>PR-мероприятияДополнительная маркетинговая активность</v>
      </c>
      <c r="C348" s="318">
        <v>2011</v>
      </c>
      <c r="D348" s="318" t="s">
        <v>84</v>
      </c>
      <c r="E348" s="319" t="s">
        <v>7</v>
      </c>
      <c r="F348" s="319" t="s">
        <v>1189</v>
      </c>
      <c r="G348" s="335" t="s">
        <v>77</v>
      </c>
      <c r="H348" s="308" t="str">
        <f>VLOOKUP($B348,Справочник!$A:$I,7,0)</f>
        <v>PR-actions</v>
      </c>
      <c r="I348" s="334" t="s">
        <v>525</v>
      </c>
      <c r="J348" s="319" t="str">
        <f>VLOOKUP($B348,Справочник!$A:$I,8,0)</f>
        <v>Additional marketing activity</v>
      </c>
      <c r="K348" s="334"/>
      <c r="L348" s="319">
        <f>VLOOKUP($B348,Справочник!$A:$I,9,0)</f>
        <v>0</v>
      </c>
      <c r="M348" s="324"/>
      <c r="N348" s="320" t="e">
        <f t="shared" si="44"/>
        <v>#DIV/0!</v>
      </c>
      <c r="O348" s="325"/>
      <c r="P348" s="320">
        <f t="shared" si="45"/>
        <v>600</v>
      </c>
      <c r="Q348" s="325">
        <v>50</v>
      </c>
      <c r="R348" s="325">
        <v>50</v>
      </c>
      <c r="S348" s="325">
        <v>50</v>
      </c>
      <c r="T348" s="320">
        <f t="shared" si="46"/>
        <v>150</v>
      </c>
      <c r="U348" s="325">
        <v>50</v>
      </c>
      <c r="V348" s="325">
        <v>50</v>
      </c>
      <c r="W348" s="325">
        <v>50</v>
      </c>
      <c r="X348" s="320">
        <f t="shared" si="47"/>
        <v>300</v>
      </c>
      <c r="Y348" s="325">
        <v>50</v>
      </c>
      <c r="Z348" s="325">
        <v>50</v>
      </c>
      <c r="AA348" s="325">
        <v>50</v>
      </c>
      <c r="AB348" s="320">
        <f t="shared" si="48"/>
        <v>450</v>
      </c>
      <c r="AC348" s="325">
        <v>50</v>
      </c>
      <c r="AD348" s="325">
        <v>50</v>
      </c>
      <c r="AE348" s="325">
        <v>50</v>
      </c>
      <c r="AF348" s="322"/>
      <c r="AH348" s="315"/>
    </row>
    <row r="349" spans="1:34" ht="33.75">
      <c r="A349" s="316" t="str">
        <f t="shared" ref="A349:A412" si="49">G349&amp;I349</f>
        <v>PR-мероприятияДополнительная маркетинговая активность</v>
      </c>
      <c r="B349" s="317" t="str">
        <f t="shared" ref="B349:B412" si="50">G349&amp;I349&amp;K349</f>
        <v>PR-мероприятияДополнительная маркетинговая активность</v>
      </c>
      <c r="C349" s="318">
        <v>2011</v>
      </c>
      <c r="D349" s="318" t="s">
        <v>84</v>
      </c>
      <c r="E349" s="319" t="s">
        <v>7</v>
      </c>
      <c r="F349" s="319" t="s">
        <v>1189</v>
      </c>
      <c r="G349" s="335" t="s">
        <v>77</v>
      </c>
      <c r="H349" s="308" t="str">
        <f>VLOOKUP($B349,Справочник!$A:$I,7,0)</f>
        <v>PR-actions</v>
      </c>
      <c r="I349" s="334" t="s">
        <v>525</v>
      </c>
      <c r="J349" s="319" t="str">
        <f>VLOOKUP($B349,Справочник!$A:$I,8,0)</f>
        <v>Additional marketing activity</v>
      </c>
      <c r="K349" s="334"/>
      <c r="L349" s="319">
        <f>VLOOKUP($B349,Справочник!$A:$I,9,0)</f>
        <v>0</v>
      </c>
      <c r="M349" s="324"/>
      <c r="N349" s="320" t="e">
        <f t="shared" si="44"/>
        <v>#DIV/0!</v>
      </c>
      <c r="O349" s="325"/>
      <c r="P349" s="320">
        <f t="shared" si="45"/>
        <v>600</v>
      </c>
      <c r="Q349" s="325">
        <v>50</v>
      </c>
      <c r="R349" s="325">
        <v>50</v>
      </c>
      <c r="S349" s="325">
        <v>50</v>
      </c>
      <c r="T349" s="320">
        <f t="shared" si="46"/>
        <v>150</v>
      </c>
      <c r="U349" s="325">
        <v>50</v>
      </c>
      <c r="V349" s="325">
        <v>50</v>
      </c>
      <c r="W349" s="325">
        <v>50</v>
      </c>
      <c r="X349" s="320">
        <f t="shared" si="47"/>
        <v>300</v>
      </c>
      <c r="Y349" s="325">
        <v>50</v>
      </c>
      <c r="Z349" s="325">
        <v>50</v>
      </c>
      <c r="AA349" s="325">
        <v>50</v>
      </c>
      <c r="AB349" s="320">
        <f t="shared" si="48"/>
        <v>450</v>
      </c>
      <c r="AC349" s="325">
        <v>50</v>
      </c>
      <c r="AD349" s="325">
        <v>50</v>
      </c>
      <c r="AE349" s="325">
        <v>50</v>
      </c>
      <c r="AF349" s="322"/>
      <c r="AH349" s="315"/>
    </row>
    <row r="350" spans="1:34" ht="33.75">
      <c r="A350" s="316" t="str">
        <f t="shared" si="49"/>
        <v>PR-мероприятияДополнительная маркетинговая активность</v>
      </c>
      <c r="B350" s="317" t="str">
        <f t="shared" si="50"/>
        <v>PR-мероприятияДополнительная маркетинговая активность</v>
      </c>
      <c r="C350" s="318">
        <v>2011</v>
      </c>
      <c r="D350" s="318" t="s">
        <v>84</v>
      </c>
      <c r="E350" s="319" t="s">
        <v>7</v>
      </c>
      <c r="F350" s="319" t="s">
        <v>1189</v>
      </c>
      <c r="G350" s="335" t="s">
        <v>77</v>
      </c>
      <c r="H350" s="308" t="str">
        <f>VLOOKUP($B350,Справочник!$A:$I,7,0)</f>
        <v>PR-actions</v>
      </c>
      <c r="I350" s="334" t="s">
        <v>525</v>
      </c>
      <c r="J350" s="319" t="str">
        <f>VLOOKUP($B350,Справочник!$A:$I,8,0)</f>
        <v>Additional marketing activity</v>
      </c>
      <c r="K350" s="334"/>
      <c r="L350" s="319">
        <f>VLOOKUP($B350,Справочник!$A:$I,9,0)</f>
        <v>0</v>
      </c>
      <c r="M350" s="324"/>
      <c r="N350" s="320" t="e">
        <f t="shared" si="44"/>
        <v>#DIV/0!</v>
      </c>
      <c r="O350" s="325"/>
      <c r="P350" s="320">
        <f t="shared" si="45"/>
        <v>150</v>
      </c>
      <c r="Q350" s="325">
        <v>50</v>
      </c>
      <c r="R350" s="325">
        <v>50</v>
      </c>
      <c r="S350" s="325">
        <v>50</v>
      </c>
      <c r="T350" s="320">
        <f t="shared" si="46"/>
        <v>150</v>
      </c>
      <c r="U350" s="320"/>
      <c r="V350" s="320"/>
      <c r="W350" s="320"/>
      <c r="X350" s="320">
        <f t="shared" si="47"/>
        <v>150</v>
      </c>
      <c r="Y350" s="320"/>
      <c r="Z350" s="320"/>
      <c r="AA350" s="320"/>
      <c r="AB350" s="320">
        <f t="shared" si="48"/>
        <v>150</v>
      </c>
      <c r="AC350" s="325"/>
      <c r="AD350" s="326"/>
      <c r="AE350" s="325"/>
      <c r="AF350" s="322"/>
      <c r="AH350" s="315"/>
    </row>
    <row r="351" spans="1:34">
      <c r="A351" s="316" t="str">
        <f t="shared" si="49"/>
        <v>PR-мероприятияпрочие</v>
      </c>
      <c r="B351" s="317" t="str">
        <f t="shared" si="50"/>
        <v>PR-мероприятияпрочие</v>
      </c>
      <c r="C351" s="318">
        <v>2011</v>
      </c>
      <c r="D351" s="318" t="s">
        <v>84</v>
      </c>
      <c r="E351" s="319" t="s">
        <v>7</v>
      </c>
      <c r="F351" s="319" t="s">
        <v>1189</v>
      </c>
      <c r="G351" s="335" t="s">
        <v>77</v>
      </c>
      <c r="H351" s="308" t="str">
        <f>VLOOKUP($B351,Справочник!$A:$I,7,0)</f>
        <v>PR-actions</v>
      </c>
      <c r="I351" s="334" t="s">
        <v>17</v>
      </c>
      <c r="J351" s="319" t="str">
        <f>VLOOKUP($B351,Справочник!$A:$I,8,0)</f>
        <v>others</v>
      </c>
      <c r="K351" s="334"/>
      <c r="L351" s="319">
        <f>VLOOKUP($B351,Справочник!$A:$I,9,0)</f>
        <v>0</v>
      </c>
      <c r="M351" s="324"/>
      <c r="N351" s="320" t="e">
        <f t="shared" si="44"/>
        <v>#DIV/0!</v>
      </c>
      <c r="O351" s="325"/>
      <c r="P351" s="320">
        <f t="shared" si="45"/>
        <v>150</v>
      </c>
      <c r="Q351" s="325">
        <v>50</v>
      </c>
      <c r="R351" s="325">
        <v>50</v>
      </c>
      <c r="S351" s="325">
        <v>50</v>
      </c>
      <c r="T351" s="320">
        <f t="shared" si="46"/>
        <v>150</v>
      </c>
      <c r="U351" s="320"/>
      <c r="V351" s="320"/>
      <c r="W351" s="320"/>
      <c r="X351" s="320">
        <f t="shared" si="47"/>
        <v>150</v>
      </c>
      <c r="Y351" s="320"/>
      <c r="Z351" s="320"/>
      <c r="AA351" s="320"/>
      <c r="AB351" s="320">
        <f t="shared" si="48"/>
        <v>150</v>
      </c>
      <c r="AC351" s="325"/>
      <c r="AD351" s="326"/>
      <c r="AE351" s="325"/>
      <c r="AF351" s="322"/>
      <c r="AH351" s="315"/>
    </row>
    <row r="352" spans="1:34" ht="22.5">
      <c r="A352" s="316" t="str">
        <f t="shared" si="49"/>
        <v>Представительские расходыпредставительские расходы (ПР)</v>
      </c>
      <c r="B352" s="317" t="str">
        <f t="shared" si="50"/>
        <v>Представительские расходыпредставительские расходы (ПР)</v>
      </c>
      <c r="C352" s="318">
        <v>2011</v>
      </c>
      <c r="D352" s="318" t="s">
        <v>84</v>
      </c>
      <c r="E352" s="319" t="s">
        <v>7</v>
      </c>
      <c r="F352" s="319" t="s">
        <v>1189</v>
      </c>
      <c r="G352" s="308" t="s">
        <v>18</v>
      </c>
      <c r="H352" s="308" t="str">
        <f>VLOOKUP($B352,Справочник!$A:$I,7,0)</f>
        <v>Hospitality expenses</v>
      </c>
      <c r="I352" s="319" t="s">
        <v>80</v>
      </c>
      <c r="J352" s="319" t="str">
        <f>VLOOKUP($B352,Справочник!$A:$I,8,0)</f>
        <v>Hospitality expenses (PR)</v>
      </c>
      <c r="K352" s="334"/>
      <c r="L352" s="319">
        <f>VLOOKUP($B352,Справочник!$A:$I,9,0)</f>
        <v>0</v>
      </c>
      <c r="M352" s="324"/>
      <c r="N352" s="320" t="e">
        <f t="shared" si="44"/>
        <v>#DIV/0!</v>
      </c>
      <c r="O352" s="325"/>
      <c r="P352" s="320">
        <f t="shared" si="45"/>
        <v>0</v>
      </c>
      <c r="Q352" s="325"/>
      <c r="R352" s="325"/>
      <c r="S352" s="325"/>
      <c r="T352" s="320">
        <f t="shared" si="46"/>
        <v>0</v>
      </c>
      <c r="U352" s="320"/>
      <c r="V352" s="320"/>
      <c r="W352" s="320"/>
      <c r="X352" s="320">
        <f t="shared" si="47"/>
        <v>0</v>
      </c>
      <c r="Y352" s="320"/>
      <c r="Z352" s="320"/>
      <c r="AA352" s="320"/>
      <c r="AB352" s="320">
        <f t="shared" si="48"/>
        <v>0</v>
      </c>
      <c r="AC352" s="325"/>
      <c r="AD352" s="326"/>
      <c r="AE352" s="325"/>
      <c r="AF352" s="322"/>
      <c r="AH352" s="315"/>
    </row>
    <row r="353" spans="1:34" hidden="1">
      <c r="A353" s="316" t="str">
        <f t="shared" si="49"/>
        <v>Покупка МПЗПокупка МПЗ (ПР)</v>
      </c>
      <c r="B353" s="317" t="str">
        <f t="shared" si="50"/>
        <v>Покупка МПЗПокупка МПЗ (ПР)</v>
      </c>
      <c r="C353" s="318">
        <v>2011</v>
      </c>
      <c r="D353" s="318" t="s">
        <v>84</v>
      </c>
      <c r="E353" s="319" t="s">
        <v>7</v>
      </c>
      <c r="F353" s="319" t="s">
        <v>1187</v>
      </c>
      <c r="G353" s="336" t="s">
        <v>567</v>
      </c>
      <c r="H353" s="308" t="str">
        <f>VLOOKUP($B353,Справочник!$A:$I,7,0)</f>
        <v>Inventories' purchase</v>
      </c>
      <c r="I353" s="334" t="s">
        <v>568</v>
      </c>
      <c r="J353" s="319" t="str">
        <f>VLOOKUP($B353,Справочник!$A:$I,8,0)</f>
        <v>Inventories' purchase (PR)</v>
      </c>
      <c r="K353" s="334"/>
      <c r="L353" s="319">
        <f>VLOOKUP($B353,Справочник!$A:$I,9,0)</f>
        <v>0</v>
      </c>
      <c r="M353" s="337"/>
      <c r="N353" s="320" t="e">
        <f t="shared" si="44"/>
        <v>#DIV/0!</v>
      </c>
      <c r="O353" s="325"/>
      <c r="P353" s="320">
        <f t="shared" si="45"/>
        <v>0</v>
      </c>
      <c r="Q353" s="325"/>
      <c r="R353" s="325"/>
      <c r="S353" s="325"/>
      <c r="T353" s="320">
        <f t="shared" si="46"/>
        <v>0</v>
      </c>
      <c r="U353" s="320"/>
      <c r="V353" s="320"/>
      <c r="W353" s="320"/>
      <c r="X353" s="320">
        <f t="shared" si="47"/>
        <v>0</v>
      </c>
      <c r="Y353" s="320"/>
      <c r="Z353" s="320"/>
      <c r="AA353" s="320"/>
      <c r="AB353" s="320">
        <f t="shared" si="48"/>
        <v>0</v>
      </c>
      <c r="AC353" s="325"/>
      <c r="AD353" s="326"/>
      <c r="AE353" s="325"/>
      <c r="AF353" s="322"/>
      <c r="AH353" s="315"/>
    </row>
    <row r="354" spans="1:34" hidden="1">
      <c r="A354" s="316" t="str">
        <f t="shared" si="49"/>
        <v>Списание МПЗСписание МПЗ (ПР)</v>
      </c>
      <c r="B354" s="317" t="str">
        <f t="shared" si="50"/>
        <v>Списание МПЗСписание МПЗ (ПР)</v>
      </c>
      <c r="C354" s="318">
        <v>2011</v>
      </c>
      <c r="D354" s="318" t="s">
        <v>84</v>
      </c>
      <c r="E354" s="319" t="s">
        <v>7</v>
      </c>
      <c r="F354" s="319" t="s">
        <v>1188</v>
      </c>
      <c r="G354" s="336" t="s">
        <v>43</v>
      </c>
      <c r="H354" s="308" t="str">
        <f>VLOOKUP($B354,Справочник!$A:$I,7,0)</f>
        <v>Inventories writing off</v>
      </c>
      <c r="I354" s="334" t="s">
        <v>600</v>
      </c>
      <c r="J354" s="319" t="str">
        <f>VLOOKUP($B354,Справочник!$A:$I,8,0)</f>
        <v>Inventories writing off (PR)</v>
      </c>
      <c r="K354" s="334"/>
      <c r="L354" s="319">
        <f>VLOOKUP($B354,Справочник!$A:$I,9,0)</f>
        <v>0</v>
      </c>
      <c r="M354" s="337"/>
      <c r="N354" s="320" t="e">
        <f t="shared" si="44"/>
        <v>#DIV/0!</v>
      </c>
      <c r="O354" s="325"/>
      <c r="P354" s="320">
        <f t="shared" si="45"/>
        <v>0</v>
      </c>
      <c r="Q354" s="325"/>
      <c r="R354" s="325"/>
      <c r="S354" s="325"/>
      <c r="T354" s="320">
        <f t="shared" si="46"/>
        <v>0</v>
      </c>
      <c r="U354" s="320"/>
      <c r="V354" s="320"/>
      <c r="W354" s="320"/>
      <c r="X354" s="320">
        <f t="shared" si="47"/>
        <v>0</v>
      </c>
      <c r="Y354" s="320"/>
      <c r="Z354" s="320"/>
      <c r="AA354" s="320"/>
      <c r="AB354" s="320">
        <f t="shared" si="48"/>
        <v>0</v>
      </c>
      <c r="AC354" s="325"/>
      <c r="AD354" s="326"/>
      <c r="AE354" s="325"/>
      <c r="AF354" s="322"/>
      <c r="AH354" s="315"/>
    </row>
    <row r="355" spans="1:34" ht="22.5">
      <c r="A355" s="316" t="str">
        <f t="shared" si="49"/>
        <v>Информационная поддержка Информационная поддержка (ПР)</v>
      </c>
      <c r="B355" s="317" t="str">
        <f t="shared" si="50"/>
        <v>Информационная поддержка Информационная поддержка (ПР)</v>
      </c>
      <c r="C355" s="318">
        <v>2011</v>
      </c>
      <c r="D355" s="318" t="s">
        <v>84</v>
      </c>
      <c r="E355" s="319" t="s">
        <v>7</v>
      </c>
      <c r="F355" s="319" t="s">
        <v>1189</v>
      </c>
      <c r="G355" s="336" t="s">
        <v>382</v>
      </c>
      <c r="H355" s="308" t="str">
        <f>VLOOKUP($B355,Справочник!$A:$I,7,0)</f>
        <v>Informational  support</v>
      </c>
      <c r="I355" s="330" t="s">
        <v>483</v>
      </c>
      <c r="J355" s="319" t="str">
        <f>VLOOKUP($B355,Справочник!$A:$I,8,0)</f>
        <v>Costs on informational  support (PR)</v>
      </c>
      <c r="K355" s="334"/>
      <c r="L355" s="319">
        <f>VLOOKUP($B355,Справочник!$A:$I,9,0)</f>
        <v>0</v>
      </c>
      <c r="M355" s="324"/>
      <c r="N355" s="320" t="e">
        <f t="shared" si="44"/>
        <v>#DIV/0!</v>
      </c>
      <c r="O355" s="325"/>
      <c r="P355" s="320">
        <f t="shared" si="45"/>
        <v>0</v>
      </c>
      <c r="Q355" s="325"/>
      <c r="R355" s="325"/>
      <c r="S355" s="325"/>
      <c r="T355" s="320">
        <f t="shared" si="46"/>
        <v>0</v>
      </c>
      <c r="U355" s="320"/>
      <c r="V355" s="320"/>
      <c r="W355" s="320"/>
      <c r="X355" s="320">
        <f t="shared" si="47"/>
        <v>0</v>
      </c>
      <c r="Y355" s="320"/>
      <c r="Z355" s="320"/>
      <c r="AA355" s="320"/>
      <c r="AB355" s="320">
        <f t="shared" si="48"/>
        <v>0</v>
      </c>
      <c r="AC355" s="325"/>
      <c r="AD355" s="326"/>
      <c r="AE355" s="325"/>
      <c r="AF355" s="322"/>
      <c r="AH355" s="315"/>
    </row>
    <row r="356" spans="1:34" ht="45" hidden="1">
      <c r="A356" s="316" t="str">
        <f t="shared" si="49"/>
        <v>Инвестиционные затраты приобретение  оборудования/имущества (ПР)</v>
      </c>
      <c r="B356" s="317" t="str">
        <f t="shared" si="50"/>
        <v>Инвестиционные затраты приобретение  оборудования/имущества (ПР)Приобретение компьютерного оборудования/имущества (ПР)</v>
      </c>
      <c r="C356" s="318">
        <v>2011</v>
      </c>
      <c r="D356" s="318" t="s">
        <v>84</v>
      </c>
      <c r="E356" s="319" t="s">
        <v>7</v>
      </c>
      <c r="F356" s="319" t="s">
        <v>1187</v>
      </c>
      <c r="G356" s="336" t="s">
        <v>283</v>
      </c>
      <c r="H356" s="308" t="str">
        <f>VLOOKUP($B356,Справочник!$A:$I,7,0)</f>
        <v xml:space="preserve">Investment costs </v>
      </c>
      <c r="I356" s="319" t="s">
        <v>248</v>
      </c>
      <c r="J356" s="319" t="str">
        <f>VLOOKUP($B356,Справочник!$A:$I,8,0)</f>
        <v>Equipment/property acquisition (PR)</v>
      </c>
      <c r="K356" s="319" t="s">
        <v>537</v>
      </c>
      <c r="L356" s="319" t="str">
        <f>VLOOKUP($B356,Справочник!$A:$I,9,0)</f>
        <v>Computer equipment/property acquisition (PR)</v>
      </c>
      <c r="M356" s="337"/>
      <c r="N356" s="320" t="e">
        <f t="shared" si="44"/>
        <v>#DIV/0!</v>
      </c>
      <c r="O356" s="325"/>
      <c r="P356" s="320">
        <f t="shared" si="45"/>
        <v>0</v>
      </c>
      <c r="Q356" s="325"/>
      <c r="R356" s="325"/>
      <c r="S356" s="325"/>
      <c r="T356" s="320">
        <f t="shared" si="46"/>
        <v>0</v>
      </c>
      <c r="U356" s="320"/>
      <c r="V356" s="320"/>
      <c r="W356" s="320"/>
      <c r="X356" s="320">
        <f t="shared" si="47"/>
        <v>0</v>
      </c>
      <c r="Y356" s="320"/>
      <c r="Z356" s="320"/>
      <c r="AA356" s="320"/>
      <c r="AB356" s="320">
        <f t="shared" si="48"/>
        <v>0</v>
      </c>
      <c r="AC356" s="325"/>
      <c r="AD356" s="326"/>
      <c r="AE356" s="325"/>
      <c r="AF356" s="322"/>
      <c r="AH356" s="315"/>
    </row>
    <row r="357" spans="1:34" ht="45" hidden="1">
      <c r="A357" s="316" t="str">
        <f t="shared" si="49"/>
        <v>Инвестиционные затраты приобретение  оборудования/имущества (ПР)</v>
      </c>
      <c r="B357" s="317" t="str">
        <f t="shared" si="50"/>
        <v>Инвестиционные затраты приобретение  оборудования/имущества (ПР)Приобретение прочего оборудования/имущества (ПР)</v>
      </c>
      <c r="C357" s="318">
        <v>2011</v>
      </c>
      <c r="D357" s="318" t="s">
        <v>84</v>
      </c>
      <c r="E357" s="319" t="s">
        <v>7</v>
      </c>
      <c r="F357" s="319" t="s">
        <v>1187</v>
      </c>
      <c r="G357" s="336" t="s">
        <v>283</v>
      </c>
      <c r="H357" s="308" t="str">
        <f>VLOOKUP($B357,Справочник!$A:$I,7,0)</f>
        <v xml:space="preserve">Investment costs </v>
      </c>
      <c r="I357" s="319" t="s">
        <v>248</v>
      </c>
      <c r="J357" s="319" t="str">
        <f>VLOOKUP($B357,Справочник!$A:$I,8,0)</f>
        <v>Equipment/property acquisition (PR)</v>
      </c>
      <c r="K357" s="319" t="s">
        <v>544</v>
      </c>
      <c r="L357" s="319" t="str">
        <f>VLOOKUP($B357,Справочник!$A:$I,9,0)</f>
        <v>Other equipment/property acuisition (PR)</v>
      </c>
      <c r="M357" s="358"/>
      <c r="N357" s="320" t="e">
        <f t="shared" si="44"/>
        <v>#DIV/0!</v>
      </c>
      <c r="O357" s="325"/>
      <c r="P357" s="320">
        <f t="shared" si="45"/>
        <v>0</v>
      </c>
      <c r="Q357" s="325"/>
      <c r="R357" s="325"/>
      <c r="S357" s="325"/>
      <c r="T357" s="320">
        <f t="shared" si="46"/>
        <v>0</v>
      </c>
      <c r="U357" s="320"/>
      <c r="V357" s="320"/>
      <c r="W357" s="320"/>
      <c r="X357" s="320">
        <f t="shared" si="47"/>
        <v>0</v>
      </c>
      <c r="Y357" s="320"/>
      <c r="Z357" s="320"/>
      <c r="AA357" s="320"/>
      <c r="AB357" s="320">
        <f t="shared" si="48"/>
        <v>0</v>
      </c>
      <c r="AC357" s="325"/>
      <c r="AD357" s="326"/>
      <c r="AE357" s="325"/>
      <c r="AF357" s="322"/>
      <c r="AH357" s="315"/>
    </row>
    <row r="358" spans="1:34" ht="33.75" hidden="1">
      <c r="A358" s="316" t="str">
        <f t="shared" si="49"/>
        <v>Инвестиционные затраты приобретение  оборудования/имущества (ПР)</v>
      </c>
      <c r="B358" s="317" t="str">
        <f t="shared" si="50"/>
        <v>Инвестиционные затраты приобретение  оборудования/имущества (ПР)Монтаж оборудования/имущества (ПР)</v>
      </c>
      <c r="C358" s="318">
        <v>2011</v>
      </c>
      <c r="D358" s="318" t="s">
        <v>84</v>
      </c>
      <c r="E358" s="319" t="s">
        <v>7</v>
      </c>
      <c r="F358" s="319" t="s">
        <v>1187</v>
      </c>
      <c r="G358" s="336" t="s">
        <v>283</v>
      </c>
      <c r="H358" s="308" t="str">
        <f>VLOOKUP($B358,Справочник!$A:$I,7,0)</f>
        <v xml:space="preserve">Investment costs </v>
      </c>
      <c r="I358" s="319" t="s">
        <v>248</v>
      </c>
      <c r="J358" s="319" t="str">
        <f>VLOOKUP($B358,Справочник!$A:$I,8,0)</f>
        <v>Equipment/property acquisition (PR)</v>
      </c>
      <c r="K358" s="319" t="s">
        <v>548</v>
      </c>
      <c r="L358" s="319" t="str">
        <f>VLOOKUP($B358,Справочник!$A:$I,9,0)</f>
        <v>Equipment/property installation (PR)</v>
      </c>
      <c r="M358" s="324"/>
      <c r="N358" s="320" t="e">
        <f t="shared" si="44"/>
        <v>#DIV/0!</v>
      </c>
      <c r="O358" s="325"/>
      <c r="P358" s="320">
        <f t="shared" si="45"/>
        <v>0</v>
      </c>
      <c r="Q358" s="325"/>
      <c r="R358" s="325"/>
      <c r="S358" s="325"/>
      <c r="T358" s="320">
        <f t="shared" si="46"/>
        <v>0</v>
      </c>
      <c r="U358" s="320"/>
      <c r="V358" s="320"/>
      <c r="W358" s="320"/>
      <c r="X358" s="320">
        <f t="shared" si="47"/>
        <v>0</v>
      </c>
      <c r="Y358" s="320"/>
      <c r="Z358" s="320"/>
      <c r="AA358" s="320"/>
      <c r="AB358" s="320">
        <f t="shared" si="48"/>
        <v>0</v>
      </c>
      <c r="AC358" s="325"/>
      <c r="AD358" s="326"/>
      <c r="AE358" s="325"/>
      <c r="AF358" s="322"/>
      <c r="AH358" s="315"/>
    </row>
    <row r="359" spans="1:34" ht="22.5" hidden="1">
      <c r="A359" s="316" t="str">
        <f t="shared" si="49"/>
        <v>Обучение сотрудниковобучение сотрудников (ПР)</v>
      </c>
      <c r="B359" s="317" t="str">
        <f t="shared" si="50"/>
        <v>Обучение сотрудниковобучение сотрудников (ПР)</v>
      </c>
      <c r="C359" s="318">
        <v>2011</v>
      </c>
      <c r="D359" s="318" t="s">
        <v>84</v>
      </c>
      <c r="E359" s="319" t="s">
        <v>7</v>
      </c>
      <c r="F359" s="319" t="s">
        <v>1187</v>
      </c>
      <c r="G359" s="335" t="s">
        <v>489</v>
      </c>
      <c r="H359" s="308" t="str">
        <f>VLOOKUP($B359,Справочник!$A:$I,7,0)</f>
        <v>Еmployees' training</v>
      </c>
      <c r="I359" s="334" t="s">
        <v>76</v>
      </c>
      <c r="J359" s="319" t="str">
        <f>VLOOKUP($B359,Справочник!$A:$I,8,0)</f>
        <v>employees' training (PR)</v>
      </c>
      <c r="K359" s="319"/>
      <c r="L359" s="319">
        <f>VLOOKUP($B359,Справочник!$A:$I,9,0)</f>
        <v>0</v>
      </c>
      <c r="M359" s="324"/>
      <c r="N359" s="320" t="e">
        <f t="shared" ref="N359:N422" si="51">P359/O359</f>
        <v>#DIV/0!</v>
      </c>
      <c r="O359" s="325"/>
      <c r="P359" s="320">
        <f t="shared" si="45"/>
        <v>0</v>
      </c>
      <c r="Q359" s="320"/>
      <c r="R359" s="320"/>
      <c r="S359" s="320"/>
      <c r="T359" s="320">
        <f t="shared" si="46"/>
        <v>0</v>
      </c>
      <c r="U359" s="320"/>
      <c r="V359" s="320"/>
      <c r="W359" s="320"/>
      <c r="X359" s="320">
        <f t="shared" si="47"/>
        <v>0</v>
      </c>
      <c r="Y359" s="320"/>
      <c r="Z359" s="320"/>
      <c r="AA359" s="320"/>
      <c r="AB359" s="320">
        <f t="shared" si="48"/>
        <v>0</v>
      </c>
      <c r="AC359" s="320"/>
      <c r="AD359" s="323"/>
      <c r="AE359" s="320"/>
      <c r="AF359" s="338"/>
      <c r="AH359" s="315"/>
    </row>
    <row r="360" spans="1:34" ht="22.5" hidden="1">
      <c r="A360" s="316" t="str">
        <f t="shared" si="49"/>
        <v>Обучение сотрудниковобучение сотрудников (ПР)</v>
      </c>
      <c r="B360" s="317" t="str">
        <f t="shared" si="50"/>
        <v>Обучение сотрудниковобучение сотрудников (ПР)</v>
      </c>
      <c r="C360" s="318">
        <v>2011</v>
      </c>
      <c r="D360" s="318" t="s">
        <v>84</v>
      </c>
      <c r="E360" s="319" t="s">
        <v>7</v>
      </c>
      <c r="F360" s="319" t="s">
        <v>1188</v>
      </c>
      <c r="G360" s="335" t="s">
        <v>489</v>
      </c>
      <c r="H360" s="308" t="str">
        <f>VLOOKUP($B360,Справочник!$A:$I,7,0)</f>
        <v>Еmployees' training</v>
      </c>
      <c r="I360" s="334" t="s">
        <v>76</v>
      </c>
      <c r="J360" s="319" t="str">
        <f>VLOOKUP($B360,Справочник!$A:$I,8,0)</f>
        <v>employees' training (PR)</v>
      </c>
      <c r="K360" s="319"/>
      <c r="L360" s="319">
        <f>VLOOKUP($B360,Справочник!$A:$I,9,0)</f>
        <v>0</v>
      </c>
      <c r="M360" s="324"/>
      <c r="N360" s="320" t="e">
        <f t="shared" si="51"/>
        <v>#DIV/0!</v>
      </c>
      <c r="O360" s="325"/>
      <c r="P360" s="320">
        <f t="shared" si="45"/>
        <v>0</v>
      </c>
      <c r="Q360" s="320"/>
      <c r="R360" s="320"/>
      <c r="S360" s="320"/>
      <c r="T360" s="320">
        <f t="shared" si="46"/>
        <v>0</v>
      </c>
      <c r="U360" s="320"/>
      <c r="V360" s="320"/>
      <c r="W360" s="320"/>
      <c r="X360" s="320">
        <f t="shared" si="47"/>
        <v>0</v>
      </c>
      <c r="Y360" s="320"/>
      <c r="Z360" s="320"/>
      <c r="AA360" s="320"/>
      <c r="AB360" s="320">
        <f t="shared" si="48"/>
        <v>0</v>
      </c>
      <c r="AC360" s="320"/>
      <c r="AD360" s="323"/>
      <c r="AE360" s="320"/>
      <c r="AF360" s="338"/>
      <c r="AH360" s="315"/>
    </row>
    <row r="361" spans="1:34" hidden="1">
      <c r="A361" s="316" t="str">
        <f t="shared" si="49"/>
        <v>Расходы на оплату трудаЗаработная плата (ПР)</v>
      </c>
      <c r="B361" s="317" t="str">
        <f t="shared" si="50"/>
        <v>Расходы на оплату трудаЗаработная плата (ПР)</v>
      </c>
      <c r="C361" s="318">
        <v>2011</v>
      </c>
      <c r="D361" s="318" t="s">
        <v>84</v>
      </c>
      <c r="E361" s="319" t="s">
        <v>7</v>
      </c>
      <c r="F361" s="319" t="s">
        <v>1187</v>
      </c>
      <c r="G361" s="335" t="s">
        <v>32</v>
      </c>
      <c r="H361" s="308" t="str">
        <f>VLOOKUP($B361,Справочник!$A:$I,7,0)</f>
        <v>Payroll costs</v>
      </c>
      <c r="I361" s="334" t="s">
        <v>408</v>
      </c>
      <c r="J361" s="319" t="str">
        <f>VLOOKUP($B361,Справочник!$A:$I,8,0)</f>
        <v>salary (PR)</v>
      </c>
      <c r="K361" s="319"/>
      <c r="L361" s="319">
        <f>VLOOKUP($B361,Справочник!$A:$I,9,0)</f>
        <v>0</v>
      </c>
      <c r="M361" s="324"/>
      <c r="N361" s="320" t="e">
        <f t="shared" si="51"/>
        <v>#DIV/0!</v>
      </c>
      <c r="O361" s="325"/>
      <c r="P361" s="320">
        <f t="shared" si="45"/>
        <v>0</v>
      </c>
      <c r="Q361" s="320"/>
      <c r="R361" s="320"/>
      <c r="S361" s="320"/>
      <c r="T361" s="320">
        <f t="shared" si="46"/>
        <v>0</v>
      </c>
      <c r="U361" s="320"/>
      <c r="V361" s="320"/>
      <c r="W361" s="320"/>
      <c r="X361" s="320">
        <f t="shared" si="47"/>
        <v>0</v>
      </c>
      <c r="Y361" s="320"/>
      <c r="Z361" s="320"/>
      <c r="AA361" s="320"/>
      <c r="AB361" s="320">
        <f t="shared" si="48"/>
        <v>0</v>
      </c>
      <c r="AC361" s="320"/>
      <c r="AD361" s="320"/>
      <c r="AE361" s="320"/>
      <c r="AF361" s="338"/>
      <c r="AH361" s="315"/>
    </row>
    <row r="362" spans="1:34" hidden="1">
      <c r="A362" s="316" t="str">
        <f t="shared" si="49"/>
        <v>Расходы на оплату трудаНДФЛ (ПР)</v>
      </c>
      <c r="B362" s="317" t="str">
        <f t="shared" si="50"/>
        <v>Расходы на оплату трудаНДФЛ (ПР)</v>
      </c>
      <c r="C362" s="318">
        <v>2011</v>
      </c>
      <c r="D362" s="318" t="s">
        <v>84</v>
      </c>
      <c r="E362" s="319" t="s">
        <v>7</v>
      </c>
      <c r="F362" s="319" t="s">
        <v>1187</v>
      </c>
      <c r="G362" s="335" t="s">
        <v>32</v>
      </c>
      <c r="H362" s="308" t="str">
        <f>VLOOKUP($B362,Справочник!$A:$I,7,0)</f>
        <v>Payroll costs</v>
      </c>
      <c r="I362" s="334" t="s">
        <v>1046</v>
      </c>
      <c r="J362" s="319" t="str">
        <f>VLOOKUP($B362,Справочник!$A:$I,8,0)</f>
        <v>Personal Income Tax (PR)</v>
      </c>
      <c r="K362" s="319"/>
      <c r="L362" s="319">
        <f>VLOOKUP($B362,Справочник!$A:$I,9,0)</f>
        <v>0</v>
      </c>
      <c r="M362" s="324"/>
      <c r="N362" s="320" t="e">
        <f t="shared" si="51"/>
        <v>#DIV/0!</v>
      </c>
      <c r="O362" s="325"/>
      <c r="P362" s="320">
        <f t="shared" si="45"/>
        <v>0</v>
      </c>
      <c r="Q362" s="320"/>
      <c r="R362" s="320"/>
      <c r="S362" s="320"/>
      <c r="T362" s="320">
        <f t="shared" si="46"/>
        <v>0</v>
      </c>
      <c r="U362" s="320"/>
      <c r="V362" s="320"/>
      <c r="W362" s="320"/>
      <c r="X362" s="320">
        <f t="shared" si="47"/>
        <v>0</v>
      </c>
      <c r="Y362" s="320"/>
      <c r="Z362" s="320"/>
      <c r="AA362" s="320"/>
      <c r="AB362" s="320">
        <f t="shared" si="48"/>
        <v>0</v>
      </c>
      <c r="AC362" s="320"/>
      <c r="AD362" s="320"/>
      <c r="AE362" s="320"/>
      <c r="AF362" s="338"/>
      <c r="AH362" s="315"/>
    </row>
    <row r="363" spans="1:34" hidden="1">
      <c r="A363" s="316" t="str">
        <f t="shared" si="49"/>
        <v>Расходы на оплату трудаПрочие выплаты (ПР)</v>
      </c>
      <c r="B363" s="317" t="str">
        <f t="shared" si="50"/>
        <v>Расходы на оплату трудаПрочие выплаты (ПР)</v>
      </c>
      <c r="C363" s="318">
        <v>2011</v>
      </c>
      <c r="D363" s="318" t="s">
        <v>84</v>
      </c>
      <c r="E363" s="319" t="s">
        <v>7</v>
      </c>
      <c r="F363" s="319" t="s">
        <v>1187</v>
      </c>
      <c r="G363" s="335" t="s">
        <v>32</v>
      </c>
      <c r="H363" s="308" t="str">
        <f>VLOOKUP($B363,Справочник!$A:$I,7,0)</f>
        <v>Payroll costs</v>
      </c>
      <c r="I363" s="334" t="s">
        <v>406</v>
      </c>
      <c r="J363" s="319" t="str">
        <f>VLOOKUP($B363,Справочник!$A:$I,8,0)</f>
        <v>compensation (PR)</v>
      </c>
      <c r="K363" s="319"/>
      <c r="L363" s="319">
        <f>VLOOKUP($B363,Справочник!$A:$I,9,0)</f>
        <v>0</v>
      </c>
      <c r="M363" s="324"/>
      <c r="N363" s="320" t="e">
        <f t="shared" si="51"/>
        <v>#DIV/0!</v>
      </c>
      <c r="O363" s="325"/>
      <c r="P363" s="320">
        <f t="shared" si="45"/>
        <v>0</v>
      </c>
      <c r="Q363" s="320"/>
      <c r="R363" s="320"/>
      <c r="S363" s="320"/>
      <c r="T363" s="320">
        <f t="shared" si="46"/>
        <v>0</v>
      </c>
      <c r="U363" s="320"/>
      <c r="V363" s="320"/>
      <c r="W363" s="320"/>
      <c r="X363" s="320">
        <f t="shared" si="47"/>
        <v>0</v>
      </c>
      <c r="Y363" s="320"/>
      <c r="Z363" s="320"/>
      <c r="AA363" s="320"/>
      <c r="AB363" s="320">
        <f t="shared" si="48"/>
        <v>0</v>
      </c>
      <c r="AC363" s="320"/>
      <c r="AD363" s="320"/>
      <c r="AE363" s="320"/>
      <c r="AF363" s="338"/>
      <c r="AH363" s="315"/>
    </row>
    <row r="364" spans="1:34" hidden="1">
      <c r="A364" s="316" t="str">
        <f t="shared" si="49"/>
        <v>Расходы на оплату трудаЗаработная плата (ПР)</v>
      </c>
      <c r="B364" s="317" t="str">
        <f t="shared" si="50"/>
        <v>Расходы на оплату трудаЗаработная плата (ПР)</v>
      </c>
      <c r="C364" s="318">
        <v>2011</v>
      </c>
      <c r="D364" s="318" t="s">
        <v>84</v>
      </c>
      <c r="E364" s="319" t="s">
        <v>7</v>
      </c>
      <c r="F364" s="319" t="s">
        <v>1188</v>
      </c>
      <c r="G364" s="335" t="s">
        <v>32</v>
      </c>
      <c r="H364" s="308" t="str">
        <f>VLOOKUP($B364,Справочник!$A:$I,7,0)</f>
        <v>Payroll costs</v>
      </c>
      <c r="I364" s="334" t="s">
        <v>408</v>
      </c>
      <c r="J364" s="319" t="str">
        <f>VLOOKUP($B364,Справочник!$A:$I,8,0)</f>
        <v>salary (PR)</v>
      </c>
      <c r="K364" s="319"/>
      <c r="L364" s="319">
        <f>VLOOKUP($B364,Справочник!$A:$I,9,0)</f>
        <v>0</v>
      </c>
      <c r="M364" s="324"/>
      <c r="N364" s="320" t="e">
        <f t="shared" si="51"/>
        <v>#DIV/0!</v>
      </c>
      <c r="O364" s="325"/>
      <c r="P364" s="320">
        <f t="shared" si="45"/>
        <v>0</v>
      </c>
      <c r="Q364" s="320"/>
      <c r="R364" s="320"/>
      <c r="S364" s="320"/>
      <c r="T364" s="320">
        <f t="shared" si="46"/>
        <v>0</v>
      </c>
      <c r="U364" s="320"/>
      <c r="V364" s="320"/>
      <c r="W364" s="320"/>
      <c r="X364" s="320">
        <f t="shared" si="47"/>
        <v>0</v>
      </c>
      <c r="Y364" s="320"/>
      <c r="Z364" s="320"/>
      <c r="AA364" s="320"/>
      <c r="AB364" s="320">
        <f t="shared" si="48"/>
        <v>0</v>
      </c>
      <c r="AC364" s="320"/>
      <c r="AD364" s="320"/>
      <c r="AE364" s="320"/>
      <c r="AF364" s="338"/>
      <c r="AH364" s="315"/>
    </row>
    <row r="365" spans="1:34" hidden="1">
      <c r="A365" s="316" t="str">
        <f t="shared" si="49"/>
        <v>Расходы на оплату трудаПрочие выплаты (ПР)</v>
      </c>
      <c r="B365" s="317" t="str">
        <f t="shared" si="50"/>
        <v>Расходы на оплату трудаПрочие выплаты (ПР)</v>
      </c>
      <c r="C365" s="318">
        <v>2011</v>
      </c>
      <c r="D365" s="318" t="s">
        <v>84</v>
      </c>
      <c r="E365" s="319" t="s">
        <v>7</v>
      </c>
      <c r="F365" s="319" t="s">
        <v>1188</v>
      </c>
      <c r="G365" s="335" t="s">
        <v>32</v>
      </c>
      <c r="H365" s="308" t="str">
        <f>VLOOKUP($B365,Справочник!$A:$I,7,0)</f>
        <v>Payroll costs</v>
      </c>
      <c r="I365" s="334" t="s">
        <v>406</v>
      </c>
      <c r="J365" s="319" t="str">
        <f>VLOOKUP($B365,Справочник!$A:$I,8,0)</f>
        <v>compensation (PR)</v>
      </c>
      <c r="K365" s="319"/>
      <c r="L365" s="319">
        <f>VLOOKUP($B365,Справочник!$A:$I,9,0)</f>
        <v>0</v>
      </c>
      <c r="M365" s="324"/>
      <c r="N365" s="320" t="e">
        <f t="shared" si="51"/>
        <v>#DIV/0!</v>
      </c>
      <c r="O365" s="325"/>
      <c r="P365" s="320">
        <f t="shared" si="45"/>
        <v>0</v>
      </c>
      <c r="Q365" s="320"/>
      <c r="R365" s="320"/>
      <c r="S365" s="320"/>
      <c r="T365" s="320">
        <f t="shared" si="46"/>
        <v>0</v>
      </c>
      <c r="U365" s="320"/>
      <c r="V365" s="320"/>
      <c r="W365" s="320"/>
      <c r="X365" s="320">
        <f t="shared" si="47"/>
        <v>0</v>
      </c>
      <c r="Y365" s="320"/>
      <c r="Z365" s="320"/>
      <c r="AA365" s="320"/>
      <c r="AB365" s="320">
        <f t="shared" si="48"/>
        <v>0</v>
      </c>
      <c r="AC365" s="320"/>
      <c r="AD365" s="320"/>
      <c r="AE365" s="320"/>
      <c r="AF365" s="338"/>
      <c r="AH365" s="315"/>
    </row>
    <row r="366" spans="1:34" hidden="1">
      <c r="A366" s="316" t="str">
        <f t="shared" si="49"/>
        <v>Налоги с ФОТналоги с ФОТ (ПР)</v>
      </c>
      <c r="B366" s="317" t="str">
        <f t="shared" si="50"/>
        <v>Налоги с ФОТналоги с ФОТ (ПР)</v>
      </c>
      <c r="C366" s="318">
        <v>2011</v>
      </c>
      <c r="D366" s="318" t="s">
        <v>598</v>
      </c>
      <c r="E366" s="319" t="s">
        <v>7</v>
      </c>
      <c r="F366" s="319" t="s">
        <v>1187</v>
      </c>
      <c r="G366" s="335" t="s">
        <v>33</v>
      </c>
      <c r="H366" s="308" t="str">
        <f>VLOOKUP($B366,Справочник!$A:$I,7,0)</f>
        <v>Payroll taxes</v>
      </c>
      <c r="I366" s="334" t="s">
        <v>35</v>
      </c>
      <c r="J366" s="319" t="str">
        <f>VLOOKUP($B366,Справочник!$A:$I,8,0)</f>
        <v>Payroll taxes (PR)</v>
      </c>
      <c r="K366" s="319"/>
      <c r="L366" s="319">
        <f>VLOOKUP($B366,Справочник!$A:$I,9,0)</f>
        <v>0</v>
      </c>
      <c r="M366" s="339"/>
      <c r="N366" s="320" t="e">
        <f t="shared" si="51"/>
        <v>#DIV/0!</v>
      </c>
      <c r="O366" s="325"/>
      <c r="P366" s="320">
        <f t="shared" si="45"/>
        <v>0</v>
      </c>
      <c r="Q366" s="320"/>
      <c r="R366" s="320"/>
      <c r="S366" s="320"/>
      <c r="T366" s="320">
        <f t="shared" si="46"/>
        <v>0</v>
      </c>
      <c r="U366" s="320"/>
      <c r="V366" s="320"/>
      <c r="W366" s="320"/>
      <c r="X366" s="320">
        <f t="shared" si="47"/>
        <v>0</v>
      </c>
      <c r="Y366" s="320"/>
      <c r="Z366" s="320"/>
      <c r="AA366" s="320"/>
      <c r="AB366" s="320">
        <f t="shared" si="48"/>
        <v>0</v>
      </c>
      <c r="AC366" s="320"/>
      <c r="AD366" s="320"/>
      <c r="AE366" s="320"/>
      <c r="AF366" s="338"/>
      <c r="AH366" s="315"/>
    </row>
    <row r="367" spans="1:34" hidden="1">
      <c r="A367" s="316" t="str">
        <f t="shared" si="49"/>
        <v>Налоги с ФОТналоги с ФОТ (ПР)</v>
      </c>
      <c r="B367" s="317" t="str">
        <f t="shared" si="50"/>
        <v>Налоги с ФОТналоги с ФОТ (ПР)</v>
      </c>
      <c r="C367" s="318">
        <v>2011</v>
      </c>
      <c r="D367" s="318" t="s">
        <v>598</v>
      </c>
      <c r="E367" s="319" t="s">
        <v>7</v>
      </c>
      <c r="F367" s="319" t="s">
        <v>1188</v>
      </c>
      <c r="G367" s="335" t="s">
        <v>33</v>
      </c>
      <c r="H367" s="308" t="str">
        <f>VLOOKUP($B367,Справочник!$A:$I,7,0)</f>
        <v>Payroll taxes</v>
      </c>
      <c r="I367" s="334" t="s">
        <v>35</v>
      </c>
      <c r="J367" s="319" t="str">
        <f>VLOOKUP($B367,Справочник!$A:$I,8,0)</f>
        <v>Payroll taxes (PR)</v>
      </c>
      <c r="K367" s="319"/>
      <c r="L367" s="319">
        <f>VLOOKUP($B367,Справочник!$A:$I,9,0)</f>
        <v>0</v>
      </c>
      <c r="M367" s="339"/>
      <c r="N367" s="320" t="e">
        <f t="shared" si="51"/>
        <v>#DIV/0!</v>
      </c>
      <c r="O367" s="325"/>
      <c r="P367" s="320">
        <f t="shared" si="45"/>
        <v>0</v>
      </c>
      <c r="Q367" s="320"/>
      <c r="R367" s="320"/>
      <c r="S367" s="320"/>
      <c r="T367" s="320">
        <f t="shared" si="46"/>
        <v>0</v>
      </c>
      <c r="U367" s="320"/>
      <c r="V367" s="320"/>
      <c r="W367" s="320"/>
      <c r="X367" s="320">
        <f t="shared" si="47"/>
        <v>0</v>
      </c>
      <c r="Y367" s="320"/>
      <c r="Z367" s="320"/>
      <c r="AA367" s="320"/>
      <c r="AB367" s="320">
        <f t="shared" si="48"/>
        <v>0</v>
      </c>
      <c r="AC367" s="320"/>
      <c r="AD367" s="320"/>
      <c r="AE367" s="320"/>
      <c r="AF367" s="338"/>
      <c r="AH367" s="315"/>
    </row>
    <row r="368" spans="1:34" ht="22.5">
      <c r="A368" s="316" t="str">
        <f t="shared" si="49"/>
        <v>Почтовые расходыПрочая рассылка документации (ПР)</v>
      </c>
      <c r="B368" s="317" t="str">
        <f t="shared" si="50"/>
        <v>Почтовые расходыПрочая рассылка документации (ПР)</v>
      </c>
      <c r="C368" s="318">
        <v>2011</v>
      </c>
      <c r="D368" s="318" t="s">
        <v>84</v>
      </c>
      <c r="E368" s="319" t="s">
        <v>7</v>
      </c>
      <c r="F368" s="319" t="s">
        <v>1189</v>
      </c>
      <c r="G368" s="336" t="s">
        <v>28</v>
      </c>
      <c r="H368" s="308" t="str">
        <f>VLOOKUP($B368,Справочник!$A:$I,7,0)</f>
        <v>Post</v>
      </c>
      <c r="I368" s="319" t="s">
        <v>402</v>
      </c>
      <c r="J368" s="319" t="str">
        <f>VLOOKUP($B368,Справочник!$A:$I,8,0)</f>
        <v>other dispatch (PR)</v>
      </c>
      <c r="K368" s="334"/>
      <c r="L368" s="319">
        <f>VLOOKUP($B368,Справочник!$A:$I,9,0)</f>
        <v>0</v>
      </c>
      <c r="M368" s="324"/>
      <c r="N368" s="320" t="e">
        <f t="shared" si="51"/>
        <v>#DIV/0!</v>
      </c>
      <c r="O368" s="325"/>
      <c r="P368" s="320">
        <f t="shared" si="45"/>
        <v>0</v>
      </c>
      <c r="Q368" s="325"/>
      <c r="R368" s="325"/>
      <c r="S368" s="325"/>
      <c r="T368" s="320">
        <f t="shared" si="46"/>
        <v>0</v>
      </c>
      <c r="U368" s="320"/>
      <c r="V368" s="320"/>
      <c r="W368" s="320"/>
      <c r="X368" s="320">
        <f t="shared" si="47"/>
        <v>0</v>
      </c>
      <c r="Y368" s="320"/>
      <c r="Z368" s="320"/>
      <c r="AA368" s="320"/>
      <c r="AB368" s="320">
        <f t="shared" si="48"/>
        <v>0</v>
      </c>
      <c r="AC368" s="325"/>
      <c r="AD368" s="326"/>
      <c r="AE368" s="325"/>
      <c r="AF368" s="322"/>
      <c r="AH368" s="315"/>
    </row>
    <row r="369" spans="1:34" ht="33.75">
      <c r="A369" s="316" t="str">
        <f t="shared" si="49"/>
        <v>Прочие расходыпрочие расходы (ПР)</v>
      </c>
      <c r="B369" s="317" t="str">
        <f t="shared" si="50"/>
        <v>Прочие расходыпрочие расходы (ПР)компенсация за аренду личного а/м (ПР)</v>
      </c>
      <c r="C369" s="318">
        <v>2011</v>
      </c>
      <c r="D369" s="318" t="s">
        <v>84</v>
      </c>
      <c r="E369" s="319" t="s">
        <v>7</v>
      </c>
      <c r="F369" s="319" t="s">
        <v>1189</v>
      </c>
      <c r="G369" s="308" t="s">
        <v>19</v>
      </c>
      <c r="H369" s="308" t="str">
        <f>VLOOKUP($B369,Справочник!$A:$I,7,0)</f>
        <v>Miscellaneous expenses</v>
      </c>
      <c r="I369" s="334" t="s">
        <v>82</v>
      </c>
      <c r="J369" s="319" t="str">
        <f>VLOOKUP($B369,Справочник!$A:$I,8,0)</f>
        <v>Miscellaneous expenses (PR)</v>
      </c>
      <c r="K369" s="319" t="s">
        <v>910</v>
      </c>
      <c r="L369" s="319" t="str">
        <f>VLOOKUP($B369,Справочник!$A:$I,9,0)</f>
        <v>Compensation for personal car rent (PR)</v>
      </c>
      <c r="M369" s="324"/>
      <c r="N369" s="320" t="e">
        <f t="shared" si="51"/>
        <v>#DIV/0!</v>
      </c>
      <c r="O369" s="325"/>
      <c r="P369" s="320">
        <f t="shared" si="45"/>
        <v>0</v>
      </c>
      <c r="Q369" s="325"/>
      <c r="R369" s="325"/>
      <c r="S369" s="325"/>
      <c r="T369" s="320">
        <f t="shared" si="46"/>
        <v>0</v>
      </c>
      <c r="U369" s="320"/>
      <c r="V369" s="320"/>
      <c r="W369" s="320"/>
      <c r="X369" s="320">
        <f t="shared" si="47"/>
        <v>0</v>
      </c>
      <c r="Y369" s="320"/>
      <c r="Z369" s="320"/>
      <c r="AA369" s="320"/>
      <c r="AB369" s="320">
        <f t="shared" si="48"/>
        <v>0</v>
      </c>
      <c r="AC369" s="325"/>
      <c r="AD369" s="326"/>
      <c r="AE369" s="325"/>
      <c r="AF369" s="322"/>
      <c r="AH369" s="315"/>
    </row>
    <row r="370" spans="1:34" ht="22.5">
      <c r="A370" s="316" t="str">
        <f t="shared" si="49"/>
        <v>Прочие расходыпрочие расходы (ПР)</v>
      </c>
      <c r="B370" s="317" t="str">
        <f t="shared" si="50"/>
        <v>Прочие расходыпрочие расходы (ПР)прочие расходы отдела (ПР)</v>
      </c>
      <c r="C370" s="318">
        <v>2011</v>
      </c>
      <c r="D370" s="318" t="s">
        <v>84</v>
      </c>
      <c r="E370" s="319" t="s">
        <v>7</v>
      </c>
      <c r="F370" s="319" t="s">
        <v>1189</v>
      </c>
      <c r="G370" s="308" t="s">
        <v>19</v>
      </c>
      <c r="H370" s="308" t="str">
        <f>VLOOKUP($B370,Справочник!$A:$I,7,0)</f>
        <v>Miscellaneous expenses</v>
      </c>
      <c r="I370" s="334" t="s">
        <v>82</v>
      </c>
      <c r="J370" s="319" t="str">
        <f>VLOOKUP($B370,Справочник!$A:$I,8,0)</f>
        <v>Miscellaneous expenses (PR)</v>
      </c>
      <c r="K370" s="334" t="s">
        <v>909</v>
      </c>
      <c r="L370" s="319" t="str">
        <f>VLOOKUP($B370,Справочник!$A:$I,9,0)</f>
        <v>Other expenses of department (PR)</v>
      </c>
      <c r="M370" s="324"/>
      <c r="N370" s="320" t="e">
        <f t="shared" si="51"/>
        <v>#DIV/0!</v>
      </c>
      <c r="O370" s="325"/>
      <c r="P370" s="320">
        <f t="shared" si="45"/>
        <v>0</v>
      </c>
      <c r="Q370" s="325"/>
      <c r="R370" s="325"/>
      <c r="S370" s="325"/>
      <c r="T370" s="320">
        <f t="shared" si="46"/>
        <v>0</v>
      </c>
      <c r="U370" s="320"/>
      <c r="V370" s="320"/>
      <c r="W370" s="320"/>
      <c r="X370" s="320">
        <f t="shared" si="47"/>
        <v>0</v>
      </c>
      <c r="Y370" s="320"/>
      <c r="Z370" s="320"/>
      <c r="AA370" s="320"/>
      <c r="AB370" s="320">
        <f t="shared" si="48"/>
        <v>0</v>
      </c>
      <c r="AC370" s="325"/>
      <c r="AD370" s="326"/>
      <c r="AE370" s="325"/>
      <c r="AF370" s="322"/>
      <c r="AH370" s="315"/>
    </row>
    <row r="371" spans="1:34" hidden="1">
      <c r="A371" s="316" t="str">
        <f t="shared" si="49"/>
        <v/>
      </c>
      <c r="B371" s="317" t="str">
        <f t="shared" si="50"/>
        <v/>
      </c>
      <c r="C371" s="340"/>
      <c r="D371" s="340"/>
      <c r="E371" s="341"/>
      <c r="F371" s="341"/>
      <c r="G371" s="352"/>
      <c r="H371" s="308"/>
      <c r="I371" s="359"/>
      <c r="J371" s="319"/>
      <c r="K371" s="359"/>
      <c r="L371" s="319"/>
      <c r="M371" s="344"/>
      <c r="N371" s="320" t="e">
        <f t="shared" si="51"/>
        <v>#DIV/0!</v>
      </c>
      <c r="O371" s="345"/>
      <c r="P371" s="320">
        <f t="shared" si="45"/>
        <v>0</v>
      </c>
      <c r="Q371" s="345"/>
      <c r="R371" s="345"/>
      <c r="S371" s="345"/>
      <c r="T371" s="320">
        <f t="shared" si="46"/>
        <v>0</v>
      </c>
      <c r="U371" s="320"/>
      <c r="V371" s="320"/>
      <c r="W371" s="320"/>
      <c r="X371" s="320">
        <f t="shared" si="47"/>
        <v>0</v>
      </c>
      <c r="Y371" s="320"/>
      <c r="Z371" s="320"/>
      <c r="AA371" s="320"/>
      <c r="AB371" s="320">
        <f t="shared" si="48"/>
        <v>0</v>
      </c>
      <c r="AC371" s="360"/>
      <c r="AD371" s="361"/>
      <c r="AE371" s="360"/>
      <c r="AF371" s="322"/>
      <c r="AH371" s="315"/>
    </row>
    <row r="372" spans="1:34" ht="22.5">
      <c r="A372" s="316" t="str">
        <f t="shared" si="49"/>
        <v>Прочие операционные доходывозмещение расходов на связь</v>
      </c>
      <c r="B372" s="317" t="str">
        <f t="shared" si="50"/>
        <v>Прочие операционные доходывозмещение расходов на связь</v>
      </c>
      <c r="C372" s="318">
        <v>2011</v>
      </c>
      <c r="D372" s="318" t="s">
        <v>71</v>
      </c>
      <c r="E372" s="319" t="s">
        <v>54</v>
      </c>
      <c r="F372" s="319" t="s">
        <v>1189</v>
      </c>
      <c r="G372" s="308" t="s">
        <v>20</v>
      </c>
      <c r="H372" s="308" t="str">
        <f>VLOOKUP($B372,Справочник!$A:$I,7,0)</f>
        <v>Other operating incomes</v>
      </c>
      <c r="I372" s="319" t="s">
        <v>87</v>
      </c>
      <c r="J372" s="319" t="str">
        <f>VLOOKUP($B372,Справочник!$A:$I,8,0)</f>
        <v>compensation of communication expenses</v>
      </c>
      <c r="K372" s="319"/>
      <c r="L372" s="319">
        <f>VLOOKUP($B372,Справочник!$A:$I,9,0)</f>
        <v>0</v>
      </c>
      <c r="M372" s="362"/>
      <c r="N372" s="320" t="e">
        <f t="shared" si="51"/>
        <v>#DIV/0!</v>
      </c>
      <c r="O372" s="320"/>
      <c r="P372" s="320">
        <f t="shared" si="45"/>
        <v>0</v>
      </c>
      <c r="Q372" s="320"/>
      <c r="R372" s="320"/>
      <c r="S372" s="320"/>
      <c r="T372" s="320">
        <f t="shared" si="46"/>
        <v>0</v>
      </c>
      <c r="U372" s="320"/>
      <c r="V372" s="320"/>
      <c r="W372" s="320"/>
      <c r="X372" s="320">
        <f t="shared" si="47"/>
        <v>0</v>
      </c>
      <c r="Y372" s="320"/>
      <c r="Z372" s="320"/>
      <c r="AA372" s="320"/>
      <c r="AB372" s="320">
        <f t="shared" si="48"/>
        <v>0</v>
      </c>
      <c r="AC372" s="320"/>
      <c r="AD372" s="323"/>
      <c r="AE372" s="320"/>
      <c r="AF372" s="338"/>
      <c r="AH372" s="315"/>
    </row>
    <row r="373" spans="1:34" ht="23.25" thickBot="1">
      <c r="A373" s="316" t="str">
        <f t="shared" si="49"/>
        <v>СтрахованиеДМС (ИТ)</v>
      </c>
      <c r="B373" s="317" t="str">
        <f t="shared" si="50"/>
        <v>СтрахованиеДМС (ИТ)</v>
      </c>
      <c r="C373" s="318">
        <v>2011</v>
      </c>
      <c r="D373" s="318" t="s">
        <v>71</v>
      </c>
      <c r="E373" s="319" t="s">
        <v>7</v>
      </c>
      <c r="F373" s="319" t="s">
        <v>1189</v>
      </c>
      <c r="G373" s="336" t="s">
        <v>53</v>
      </c>
      <c r="H373" s="308" t="str">
        <f>VLOOKUP($B373,Справочник!$A:$I,7,0)</f>
        <v>Insurance</v>
      </c>
      <c r="I373" s="334" t="s">
        <v>70</v>
      </c>
      <c r="J373" s="319" t="str">
        <f>VLOOKUP($B373,Справочник!$A:$I,8,0)</f>
        <v>Voluntary medical insurance (IT)</v>
      </c>
      <c r="K373" s="334"/>
      <c r="L373" s="319">
        <f>VLOOKUP($B373,Справочник!$A:$I,9,0)</f>
        <v>0</v>
      </c>
      <c r="M373" s="324"/>
      <c r="N373" s="320" t="e">
        <f t="shared" si="51"/>
        <v>#DIV/0!</v>
      </c>
      <c r="O373" s="325"/>
      <c r="P373" s="320">
        <f t="shared" si="45"/>
        <v>0</v>
      </c>
      <c r="Q373" s="320"/>
      <c r="R373" s="320"/>
      <c r="S373" s="320"/>
      <c r="T373" s="320">
        <f t="shared" si="46"/>
        <v>0</v>
      </c>
      <c r="U373" s="320"/>
      <c r="V373" s="320"/>
      <c r="W373" s="320"/>
      <c r="X373" s="320">
        <f t="shared" si="47"/>
        <v>0</v>
      </c>
      <c r="Y373" s="320"/>
      <c r="Z373" s="320"/>
      <c r="AA373" s="320"/>
      <c r="AB373" s="320">
        <f t="shared" si="48"/>
        <v>0</v>
      </c>
      <c r="AC373" s="320"/>
      <c r="AD373" s="323"/>
      <c r="AE373" s="320"/>
      <c r="AF373" s="338"/>
      <c r="AH373" s="315"/>
    </row>
    <row r="374" spans="1:34" ht="22.5">
      <c r="A374" s="316" t="str">
        <f t="shared" si="49"/>
        <v>Услуги связи для терминалов</v>
      </c>
      <c r="B374" s="317" t="str">
        <f t="shared" si="50"/>
        <v>Услуги связи для терминалов</v>
      </c>
      <c r="C374" s="318">
        <v>2011</v>
      </c>
      <c r="D374" s="318" t="s">
        <v>71</v>
      </c>
      <c r="E374" s="319" t="s">
        <v>7</v>
      </c>
      <c r="F374" s="319" t="s">
        <v>1189</v>
      </c>
      <c r="G374" s="308" t="s">
        <v>55</v>
      </c>
      <c r="H374" s="308" t="str">
        <f>VLOOKUP($B374,Справочник!$A:$I,7,0)</f>
        <v>Communication services for terminals</v>
      </c>
      <c r="I374" s="334"/>
      <c r="J374" s="319">
        <f>VLOOKUP($B374,Справочник!$A:$I,8,0)</f>
        <v>0</v>
      </c>
      <c r="K374" s="319"/>
      <c r="L374" s="319">
        <f>VLOOKUP($B374,Справочник!$A:$I,9,0)</f>
        <v>0</v>
      </c>
      <c r="M374" s="324"/>
      <c r="N374" s="320" t="e">
        <f t="shared" si="51"/>
        <v>#DIV/0!</v>
      </c>
      <c r="O374" s="325"/>
      <c r="P374" s="320">
        <f t="shared" si="45"/>
        <v>0</v>
      </c>
      <c r="Q374" s="363"/>
      <c r="R374" s="363"/>
      <c r="S374" s="363"/>
      <c r="T374" s="320">
        <f t="shared" si="46"/>
        <v>0</v>
      </c>
      <c r="U374" s="320"/>
      <c r="V374" s="320"/>
      <c r="W374" s="320"/>
      <c r="X374" s="320">
        <f t="shared" si="47"/>
        <v>0</v>
      </c>
      <c r="Y374" s="320"/>
      <c r="Z374" s="320"/>
      <c r="AA374" s="320"/>
      <c r="AB374" s="320">
        <f t="shared" si="48"/>
        <v>0</v>
      </c>
      <c r="AC374" s="363"/>
      <c r="AD374" s="364"/>
      <c r="AE374" s="325"/>
      <c r="AF374" s="322"/>
      <c r="AH374" s="315"/>
    </row>
    <row r="375" spans="1:34" ht="22.5">
      <c r="A375" s="316" t="str">
        <f t="shared" si="49"/>
        <v>Услуги связи для терминалов</v>
      </c>
      <c r="B375" s="317" t="str">
        <f t="shared" si="50"/>
        <v>Услуги связи для терминалов</v>
      </c>
      <c r="C375" s="318">
        <v>2011</v>
      </c>
      <c r="D375" s="318" t="s">
        <v>71</v>
      </c>
      <c r="E375" s="319" t="s">
        <v>7</v>
      </c>
      <c r="F375" s="319" t="s">
        <v>1189</v>
      </c>
      <c r="G375" s="308" t="s">
        <v>55</v>
      </c>
      <c r="H375" s="308" t="str">
        <f>VLOOKUP($B375,Справочник!$A:$I,7,0)</f>
        <v>Communication services for terminals</v>
      </c>
      <c r="I375" s="334"/>
      <c r="J375" s="319">
        <f>VLOOKUP($B375,Справочник!$A:$I,8,0)</f>
        <v>0</v>
      </c>
      <c r="K375" s="319"/>
      <c r="L375" s="319">
        <f>VLOOKUP($B375,Справочник!$A:$I,9,0)</f>
        <v>0</v>
      </c>
      <c r="M375" s="324"/>
      <c r="N375" s="320" t="e">
        <f t="shared" si="51"/>
        <v>#DIV/0!</v>
      </c>
      <c r="O375" s="325"/>
      <c r="P375" s="320">
        <f t="shared" si="45"/>
        <v>0</v>
      </c>
      <c r="Q375" s="325"/>
      <c r="R375" s="325"/>
      <c r="S375" s="325"/>
      <c r="T375" s="320">
        <f t="shared" si="46"/>
        <v>0</v>
      </c>
      <c r="U375" s="320"/>
      <c r="V375" s="320"/>
      <c r="W375" s="320"/>
      <c r="X375" s="320">
        <f t="shared" si="47"/>
        <v>0</v>
      </c>
      <c r="Y375" s="320"/>
      <c r="Z375" s="320"/>
      <c r="AA375" s="320"/>
      <c r="AB375" s="320">
        <f t="shared" si="48"/>
        <v>0</v>
      </c>
      <c r="AC375" s="325"/>
      <c r="AD375" s="326"/>
      <c r="AE375" s="325"/>
      <c r="AF375" s="322"/>
      <c r="AH375" s="315"/>
    </row>
    <row r="376" spans="1:34" ht="22.5">
      <c r="A376" s="316" t="str">
        <f t="shared" si="49"/>
        <v>Услуги связи для терминалов</v>
      </c>
      <c r="B376" s="317" t="str">
        <f t="shared" si="50"/>
        <v>Услуги связи для терминалов</v>
      </c>
      <c r="C376" s="318">
        <v>2011</v>
      </c>
      <c r="D376" s="318" t="s">
        <v>71</v>
      </c>
      <c r="E376" s="319" t="s">
        <v>7</v>
      </c>
      <c r="F376" s="319" t="s">
        <v>1189</v>
      </c>
      <c r="G376" s="308" t="s">
        <v>55</v>
      </c>
      <c r="H376" s="308" t="str">
        <f>VLOOKUP($B376,Справочник!$A:$I,7,0)</f>
        <v>Communication services for terminals</v>
      </c>
      <c r="I376" s="334"/>
      <c r="J376" s="319">
        <f>VLOOKUP($B376,Справочник!$A:$I,8,0)</f>
        <v>0</v>
      </c>
      <c r="K376" s="319"/>
      <c r="L376" s="319">
        <f>VLOOKUP($B376,Справочник!$A:$I,9,0)</f>
        <v>0</v>
      </c>
      <c r="M376" s="324"/>
      <c r="N376" s="320" t="e">
        <f t="shared" si="51"/>
        <v>#DIV/0!</v>
      </c>
      <c r="O376" s="325"/>
      <c r="P376" s="320">
        <f t="shared" si="45"/>
        <v>0</v>
      </c>
      <c r="Q376" s="325"/>
      <c r="R376" s="325"/>
      <c r="S376" s="325"/>
      <c r="T376" s="320">
        <f t="shared" si="46"/>
        <v>0</v>
      </c>
      <c r="U376" s="320"/>
      <c r="V376" s="320"/>
      <c r="W376" s="320"/>
      <c r="X376" s="320">
        <f t="shared" si="47"/>
        <v>0</v>
      </c>
      <c r="Y376" s="320"/>
      <c r="Z376" s="320"/>
      <c r="AA376" s="320"/>
      <c r="AB376" s="320">
        <f t="shared" si="48"/>
        <v>0</v>
      </c>
      <c r="AC376" s="325"/>
      <c r="AD376" s="326"/>
      <c r="AE376" s="325"/>
      <c r="AF376" s="322"/>
      <c r="AH376" s="315"/>
    </row>
    <row r="377" spans="1:34" ht="23.25" thickBot="1">
      <c r="A377" s="316" t="str">
        <f t="shared" si="49"/>
        <v>Услуги связи для терминалов</v>
      </c>
      <c r="B377" s="317" t="str">
        <f t="shared" si="50"/>
        <v>Услуги связи для терминалов</v>
      </c>
      <c r="C377" s="318">
        <v>2011</v>
      </c>
      <c r="D377" s="318" t="s">
        <v>71</v>
      </c>
      <c r="E377" s="319" t="s">
        <v>7</v>
      </c>
      <c r="F377" s="319" t="s">
        <v>1189</v>
      </c>
      <c r="G377" s="308" t="s">
        <v>55</v>
      </c>
      <c r="H377" s="308" t="str">
        <f>VLOOKUP($B377,Справочник!$A:$I,7,0)</f>
        <v>Communication services for terminals</v>
      </c>
      <c r="I377" s="334"/>
      <c r="J377" s="319">
        <f>VLOOKUP($B377,Справочник!$A:$I,8,0)</f>
        <v>0</v>
      </c>
      <c r="K377" s="319"/>
      <c r="L377" s="319">
        <f>VLOOKUP($B377,Справочник!$A:$I,9,0)</f>
        <v>0</v>
      </c>
      <c r="M377" s="324"/>
      <c r="N377" s="320" t="e">
        <f t="shared" si="51"/>
        <v>#DIV/0!</v>
      </c>
      <c r="O377" s="325"/>
      <c r="P377" s="320">
        <f t="shared" si="45"/>
        <v>0</v>
      </c>
      <c r="Q377" s="320"/>
      <c r="R377" s="320"/>
      <c r="S377" s="320"/>
      <c r="T377" s="320">
        <f t="shared" si="46"/>
        <v>0</v>
      </c>
      <c r="U377" s="320"/>
      <c r="V377" s="320"/>
      <c r="W377" s="320"/>
      <c r="X377" s="320">
        <f t="shared" si="47"/>
        <v>0</v>
      </c>
      <c r="Y377" s="320"/>
      <c r="Z377" s="320"/>
      <c r="AA377" s="320"/>
      <c r="AB377" s="320">
        <f t="shared" si="48"/>
        <v>0</v>
      </c>
      <c r="AC377" s="320"/>
      <c r="AD377" s="323"/>
      <c r="AE377" s="320"/>
      <c r="AF377" s="338"/>
      <c r="AH377" s="315"/>
    </row>
    <row r="378" spans="1:34" ht="22.5">
      <c r="A378" s="316" t="str">
        <f t="shared" si="49"/>
        <v>Техническая поддержка (ТП) оборудованияТП лотерейного оборудования</v>
      </c>
      <c r="B378" s="317" t="str">
        <f t="shared" si="50"/>
        <v>Техническая поддержка (ТП) оборудованияТП лотерейного оборудования</v>
      </c>
      <c r="C378" s="318">
        <v>2011</v>
      </c>
      <c r="D378" s="318" t="s">
        <v>71</v>
      </c>
      <c r="E378" s="319" t="s">
        <v>7</v>
      </c>
      <c r="F378" s="319" t="s">
        <v>1189</v>
      </c>
      <c r="G378" s="308" t="s">
        <v>564</v>
      </c>
      <c r="H378" s="308" t="str">
        <f>VLOOKUP($B378,Справочник!$A:$I,7,0)</f>
        <v>Equipment technical support (TS)</v>
      </c>
      <c r="I378" s="319" t="s">
        <v>383</v>
      </c>
      <c r="J378" s="319" t="str">
        <f>VLOOKUP($B378,Справочник!$A:$I,8,0)</f>
        <v>Lottery equipment TS</v>
      </c>
      <c r="K378" s="319"/>
      <c r="L378" s="319">
        <f>VLOOKUP($B378,Справочник!$A:$I,9,0)</f>
        <v>0</v>
      </c>
      <c r="M378" s="324"/>
      <c r="N378" s="320" t="e">
        <f t="shared" si="51"/>
        <v>#DIV/0!</v>
      </c>
      <c r="O378" s="325"/>
      <c r="P378" s="320">
        <f t="shared" si="45"/>
        <v>0</v>
      </c>
      <c r="Q378" s="363"/>
      <c r="R378" s="363"/>
      <c r="S378" s="363"/>
      <c r="T378" s="320">
        <f t="shared" si="46"/>
        <v>0</v>
      </c>
      <c r="U378" s="320"/>
      <c r="V378" s="320"/>
      <c r="W378" s="320"/>
      <c r="X378" s="320">
        <f t="shared" si="47"/>
        <v>0</v>
      </c>
      <c r="Y378" s="320"/>
      <c r="Z378" s="320"/>
      <c r="AA378" s="320"/>
      <c r="AB378" s="320">
        <f t="shared" si="48"/>
        <v>0</v>
      </c>
      <c r="AC378" s="363"/>
      <c r="AD378" s="364"/>
      <c r="AE378" s="325"/>
      <c r="AF378" s="322"/>
      <c r="AH378" s="315"/>
    </row>
    <row r="379" spans="1:34" ht="22.5">
      <c r="A379" s="316" t="str">
        <f t="shared" si="49"/>
        <v>Техническая поддержка (ТП) оборудованияТП лотерейного оборудования</v>
      </c>
      <c r="B379" s="317" t="str">
        <f t="shared" si="50"/>
        <v>Техническая поддержка (ТП) оборудованияТП лотерейного оборудования</v>
      </c>
      <c r="C379" s="318">
        <v>2011</v>
      </c>
      <c r="D379" s="318" t="s">
        <v>71</v>
      </c>
      <c r="E379" s="319" t="s">
        <v>7</v>
      </c>
      <c r="F379" s="319" t="s">
        <v>1189</v>
      </c>
      <c r="G379" s="308" t="s">
        <v>564</v>
      </c>
      <c r="H379" s="308" t="str">
        <f>VLOOKUP($B379,Справочник!$A:$I,7,0)</f>
        <v>Equipment technical support (TS)</v>
      </c>
      <c r="I379" s="319" t="s">
        <v>383</v>
      </c>
      <c r="J379" s="319" t="str">
        <f>VLOOKUP($B379,Справочник!$A:$I,8,0)</f>
        <v>Lottery equipment TS</v>
      </c>
      <c r="K379" s="319"/>
      <c r="L379" s="319">
        <f>VLOOKUP($B379,Справочник!$A:$I,9,0)</f>
        <v>0</v>
      </c>
      <c r="M379" s="324"/>
      <c r="N379" s="320" t="e">
        <f t="shared" si="51"/>
        <v>#DIV/0!</v>
      </c>
      <c r="O379" s="325"/>
      <c r="P379" s="320">
        <f t="shared" si="45"/>
        <v>0</v>
      </c>
      <c r="Q379" s="325"/>
      <c r="R379" s="325"/>
      <c r="S379" s="325"/>
      <c r="T379" s="320">
        <f t="shared" si="46"/>
        <v>0</v>
      </c>
      <c r="U379" s="320"/>
      <c r="V379" s="320"/>
      <c r="W379" s="320"/>
      <c r="X379" s="320">
        <f t="shared" si="47"/>
        <v>0</v>
      </c>
      <c r="Y379" s="320"/>
      <c r="Z379" s="320"/>
      <c r="AA379" s="320"/>
      <c r="AB379" s="320">
        <f t="shared" si="48"/>
        <v>0</v>
      </c>
      <c r="AC379" s="325"/>
      <c r="AD379" s="325"/>
      <c r="AE379" s="325"/>
      <c r="AF379" s="322"/>
      <c r="AH379" s="315"/>
    </row>
    <row r="380" spans="1:34" ht="22.5" hidden="1">
      <c r="A380" s="316" t="str">
        <f t="shared" si="49"/>
        <v>Техническая поддержка (ТП) оборудованияТП центра обработки данных</v>
      </c>
      <c r="B380" s="317" t="str">
        <f t="shared" si="50"/>
        <v>Техническая поддержка (ТП) оборудованияТП центра обработки данных</v>
      </c>
      <c r="C380" s="318">
        <v>2011</v>
      </c>
      <c r="D380" s="318" t="s">
        <v>71</v>
      </c>
      <c r="E380" s="319" t="s">
        <v>7</v>
      </c>
      <c r="F380" s="319" t="s">
        <v>1187</v>
      </c>
      <c r="G380" s="308" t="s">
        <v>564</v>
      </c>
      <c r="H380" s="308" t="str">
        <f>VLOOKUP($B380,Справочник!$A:$I,7,0)</f>
        <v>Equipment technical support (TS)</v>
      </c>
      <c r="I380" s="319" t="s">
        <v>384</v>
      </c>
      <c r="J380" s="319" t="str">
        <f>VLOOKUP($B380,Справочник!$A:$I,8,0)</f>
        <v>Data-center TS</v>
      </c>
      <c r="K380" s="319"/>
      <c r="L380" s="319">
        <f>VLOOKUP($B380,Справочник!$A:$I,9,0)</f>
        <v>0</v>
      </c>
      <c r="M380" s="324"/>
      <c r="N380" s="320" t="e">
        <f t="shared" si="51"/>
        <v>#DIV/0!</v>
      </c>
      <c r="O380" s="325"/>
      <c r="P380" s="320">
        <f t="shared" si="45"/>
        <v>0</v>
      </c>
      <c r="Q380" s="325"/>
      <c r="R380" s="325"/>
      <c r="S380" s="325"/>
      <c r="T380" s="320">
        <f t="shared" si="46"/>
        <v>0</v>
      </c>
      <c r="U380" s="320"/>
      <c r="V380" s="320"/>
      <c r="W380" s="320"/>
      <c r="X380" s="320">
        <f t="shared" si="47"/>
        <v>0</v>
      </c>
      <c r="Y380" s="320"/>
      <c r="Z380" s="320"/>
      <c r="AA380" s="320"/>
      <c r="AB380" s="320">
        <f t="shared" si="48"/>
        <v>0</v>
      </c>
      <c r="AC380" s="325"/>
      <c r="AD380" s="326"/>
      <c r="AE380" s="325"/>
      <c r="AF380" s="322"/>
      <c r="AH380" s="315"/>
    </row>
    <row r="381" spans="1:34" ht="22.5" hidden="1">
      <c r="A381" s="316" t="str">
        <f t="shared" si="49"/>
        <v>Техническая поддержка (ТП) оборудованияТП центра обработки данных</v>
      </c>
      <c r="B381" s="317" t="str">
        <f t="shared" si="50"/>
        <v>Техническая поддержка (ТП) оборудованияТП центра обработки данных</v>
      </c>
      <c r="C381" s="318">
        <v>2011</v>
      </c>
      <c r="D381" s="318" t="s">
        <v>71</v>
      </c>
      <c r="E381" s="319" t="s">
        <v>7</v>
      </c>
      <c r="F381" s="319" t="s">
        <v>1188</v>
      </c>
      <c r="G381" s="308" t="s">
        <v>564</v>
      </c>
      <c r="H381" s="308" t="str">
        <f>VLOOKUP($B381,Справочник!$A:$I,7,0)</f>
        <v>Equipment technical support (TS)</v>
      </c>
      <c r="I381" s="319" t="s">
        <v>384</v>
      </c>
      <c r="J381" s="319" t="str">
        <f>VLOOKUP($B381,Справочник!$A:$I,8,0)</f>
        <v>Data-center TS</v>
      </c>
      <c r="K381" s="319"/>
      <c r="L381" s="319">
        <f>VLOOKUP($B381,Справочник!$A:$I,9,0)</f>
        <v>0</v>
      </c>
      <c r="M381" s="324"/>
      <c r="N381" s="320" t="e">
        <f t="shared" si="51"/>
        <v>#DIV/0!</v>
      </c>
      <c r="O381" s="325"/>
      <c r="P381" s="320">
        <f t="shared" si="45"/>
        <v>0</v>
      </c>
      <c r="Q381" s="325"/>
      <c r="R381" s="325"/>
      <c r="S381" s="325"/>
      <c r="T381" s="320">
        <f t="shared" si="46"/>
        <v>0</v>
      </c>
      <c r="U381" s="320"/>
      <c r="V381" s="320"/>
      <c r="W381" s="320"/>
      <c r="X381" s="320">
        <f t="shared" si="47"/>
        <v>0</v>
      </c>
      <c r="Y381" s="320"/>
      <c r="Z381" s="320"/>
      <c r="AA381" s="320"/>
      <c r="AB381" s="320">
        <f t="shared" si="48"/>
        <v>0</v>
      </c>
      <c r="AC381" s="325"/>
      <c r="AD381" s="325"/>
      <c r="AE381" s="325"/>
      <c r="AF381" s="322"/>
      <c r="AH381" s="315"/>
    </row>
    <row r="382" spans="1:34" ht="22.5">
      <c r="A382" s="316" t="str">
        <f t="shared" si="49"/>
        <v>Техническая поддержка (ТП) оборудованияТП прочего оборудования</v>
      </c>
      <c r="B382" s="317" t="str">
        <f t="shared" si="50"/>
        <v>Техническая поддержка (ТП) оборудованияТП прочего оборудования</v>
      </c>
      <c r="C382" s="318">
        <v>2011</v>
      </c>
      <c r="D382" s="318" t="s">
        <v>71</v>
      </c>
      <c r="E382" s="319" t="s">
        <v>7</v>
      </c>
      <c r="F382" s="319" t="s">
        <v>1189</v>
      </c>
      <c r="G382" s="308" t="s">
        <v>564</v>
      </c>
      <c r="H382" s="308" t="str">
        <f>VLOOKUP($B382,Справочник!$A:$I,7,0)</f>
        <v>Equipment technical support (TS)</v>
      </c>
      <c r="I382" s="319" t="s">
        <v>385</v>
      </c>
      <c r="J382" s="319" t="str">
        <f>VLOOKUP($B382,Справочник!$A:$I,8,0)</f>
        <v>Other equipment TS</v>
      </c>
      <c r="K382" s="319"/>
      <c r="L382" s="319">
        <f>VLOOKUP($B382,Справочник!$A:$I,9,0)</f>
        <v>0</v>
      </c>
      <c r="M382" s="324"/>
      <c r="N382" s="320" t="e">
        <f t="shared" si="51"/>
        <v>#DIV/0!</v>
      </c>
      <c r="O382" s="325"/>
      <c r="P382" s="320">
        <f t="shared" si="45"/>
        <v>0</v>
      </c>
      <c r="Q382" s="320"/>
      <c r="R382" s="320"/>
      <c r="S382" s="320"/>
      <c r="T382" s="320">
        <f t="shared" si="46"/>
        <v>0</v>
      </c>
      <c r="U382" s="320"/>
      <c r="V382" s="320"/>
      <c r="W382" s="320"/>
      <c r="X382" s="320">
        <f t="shared" si="47"/>
        <v>0</v>
      </c>
      <c r="Y382" s="320"/>
      <c r="Z382" s="320"/>
      <c r="AA382" s="320"/>
      <c r="AB382" s="320">
        <f t="shared" si="48"/>
        <v>0</v>
      </c>
      <c r="AC382" s="320"/>
      <c r="AD382" s="323"/>
      <c r="AE382" s="320"/>
      <c r="AF382" s="338"/>
      <c r="AH382" s="315"/>
    </row>
    <row r="383" spans="1:34" ht="45">
      <c r="A383" s="316" t="str">
        <f t="shared" si="49"/>
        <v>Техническая поддержка (ТП) программного обеспеченияТП программного обеспечения для лотерейного оборудования</v>
      </c>
      <c r="B383" s="317" t="str">
        <f t="shared" si="50"/>
        <v>Техническая поддержка (ТП) программного обеспеченияТП программного обеспечения для лотерейного оборудования</v>
      </c>
      <c r="C383" s="318">
        <v>2011</v>
      </c>
      <c r="D383" s="318" t="s">
        <v>71</v>
      </c>
      <c r="E383" s="319" t="s">
        <v>7</v>
      </c>
      <c r="F383" s="319" t="s">
        <v>1189</v>
      </c>
      <c r="G383" s="308" t="s">
        <v>498</v>
      </c>
      <c r="H383" s="308" t="str">
        <f>VLOOKUP($B383,Справочник!$A:$I,7,0)</f>
        <v>Software technical support (TS)</v>
      </c>
      <c r="I383" s="319" t="s">
        <v>386</v>
      </c>
      <c r="J383" s="319" t="str">
        <f>VLOOKUP($B383,Справочник!$A:$I,8,0)</f>
        <v>Lottery equipment's software TS</v>
      </c>
      <c r="K383" s="319"/>
      <c r="L383" s="319">
        <f>VLOOKUP($B383,Справочник!$A:$I,9,0)</f>
        <v>0</v>
      </c>
      <c r="M383" s="324"/>
      <c r="N383" s="320" t="e">
        <f t="shared" si="51"/>
        <v>#DIV/0!</v>
      </c>
      <c r="O383" s="325"/>
      <c r="P383" s="320">
        <f t="shared" si="45"/>
        <v>0</v>
      </c>
      <c r="Q383" s="320"/>
      <c r="R383" s="320"/>
      <c r="S383" s="320"/>
      <c r="T383" s="320">
        <f t="shared" si="46"/>
        <v>0</v>
      </c>
      <c r="U383" s="320"/>
      <c r="V383" s="320"/>
      <c r="W383" s="320"/>
      <c r="X383" s="320">
        <f t="shared" si="47"/>
        <v>0</v>
      </c>
      <c r="Y383" s="320"/>
      <c r="Z383" s="320"/>
      <c r="AA383" s="320"/>
      <c r="AB383" s="320">
        <f t="shared" si="48"/>
        <v>0</v>
      </c>
      <c r="AC383" s="320"/>
      <c r="AD383" s="323"/>
      <c r="AE383" s="320"/>
      <c r="AF383" s="338"/>
      <c r="AH383" s="315"/>
    </row>
    <row r="384" spans="1:34" ht="33.75">
      <c r="A384" s="316" t="str">
        <f t="shared" si="49"/>
        <v>Техническая поддержка (ТП) программного обеспеченияТП программного обеспечения для центра обработки данных</v>
      </c>
      <c r="B384" s="317" t="str">
        <f t="shared" si="50"/>
        <v>Техническая поддержка (ТП) программного обеспеченияТП программного обеспечения для центра обработки данных</v>
      </c>
      <c r="C384" s="318">
        <v>2011</v>
      </c>
      <c r="D384" s="318" t="s">
        <v>71</v>
      </c>
      <c r="E384" s="319" t="s">
        <v>7</v>
      </c>
      <c r="F384" s="319" t="s">
        <v>1189</v>
      </c>
      <c r="G384" s="308" t="s">
        <v>498</v>
      </c>
      <c r="H384" s="308" t="str">
        <f>VLOOKUP($B384,Справочник!$A:$I,7,0)</f>
        <v>Software technical support (TS)</v>
      </c>
      <c r="I384" s="319" t="s">
        <v>387</v>
      </c>
      <c r="J384" s="319" t="str">
        <f>VLOOKUP($B384,Справочник!$A:$I,8,0)</f>
        <v>Data-center's software TS</v>
      </c>
      <c r="K384" s="319"/>
      <c r="L384" s="319">
        <f>VLOOKUP($B384,Справочник!$A:$I,9,0)</f>
        <v>0</v>
      </c>
      <c r="M384" s="324"/>
      <c r="N384" s="320" t="e">
        <f t="shared" si="51"/>
        <v>#DIV/0!</v>
      </c>
      <c r="O384" s="325"/>
      <c r="P384" s="320">
        <f t="shared" si="45"/>
        <v>0</v>
      </c>
      <c r="Q384" s="320"/>
      <c r="R384" s="320"/>
      <c r="S384" s="320"/>
      <c r="T384" s="320">
        <f t="shared" si="46"/>
        <v>0</v>
      </c>
      <c r="U384" s="320"/>
      <c r="V384" s="320"/>
      <c r="W384" s="320"/>
      <c r="X384" s="320">
        <f t="shared" si="47"/>
        <v>0</v>
      </c>
      <c r="Y384" s="320"/>
      <c r="Z384" s="320"/>
      <c r="AA384" s="320"/>
      <c r="AB384" s="320">
        <f t="shared" si="48"/>
        <v>0</v>
      </c>
      <c r="AC384" s="320"/>
      <c r="AD384" s="320"/>
      <c r="AE384" s="320"/>
      <c r="AF384" s="338"/>
      <c r="AH384" s="315"/>
    </row>
    <row r="385" spans="1:34" ht="34.5" thickBot="1">
      <c r="A385" s="316" t="str">
        <f t="shared" si="49"/>
        <v>Техническая поддержка (ТП) программного обеспеченияТП программного обеспечения для прочего оборудования</v>
      </c>
      <c r="B385" s="317" t="str">
        <f t="shared" si="50"/>
        <v>Техническая поддержка (ТП) программного обеспеченияТП программного обеспечения для прочего оборудования</v>
      </c>
      <c r="C385" s="318">
        <v>2011</v>
      </c>
      <c r="D385" s="318" t="s">
        <v>71</v>
      </c>
      <c r="E385" s="319" t="s">
        <v>7</v>
      </c>
      <c r="F385" s="319" t="s">
        <v>1189</v>
      </c>
      <c r="G385" s="308" t="s">
        <v>498</v>
      </c>
      <c r="H385" s="308" t="str">
        <f>VLOOKUP($B385,Справочник!$A:$I,7,0)</f>
        <v>Software technical support (TS)</v>
      </c>
      <c r="I385" s="319" t="s">
        <v>388</v>
      </c>
      <c r="J385" s="319" t="str">
        <f>VLOOKUP($B385,Справочник!$A:$I,8,0)</f>
        <v>Other equipment's software TS</v>
      </c>
      <c r="K385" s="319"/>
      <c r="L385" s="319">
        <f>VLOOKUP($B385,Справочник!$A:$I,9,0)</f>
        <v>0</v>
      </c>
      <c r="M385" s="324"/>
      <c r="N385" s="320" t="e">
        <f t="shared" si="51"/>
        <v>#DIV/0!</v>
      </c>
      <c r="O385" s="325"/>
      <c r="P385" s="320">
        <f t="shared" si="45"/>
        <v>0</v>
      </c>
      <c r="Q385" s="320"/>
      <c r="R385" s="320"/>
      <c r="S385" s="320"/>
      <c r="T385" s="320">
        <f t="shared" si="46"/>
        <v>0</v>
      </c>
      <c r="U385" s="320"/>
      <c r="V385" s="320"/>
      <c r="W385" s="320"/>
      <c r="X385" s="320">
        <f t="shared" si="47"/>
        <v>0</v>
      </c>
      <c r="Y385" s="320"/>
      <c r="Z385" s="320"/>
      <c r="AA385" s="320"/>
      <c r="AB385" s="320">
        <f t="shared" si="48"/>
        <v>0</v>
      </c>
      <c r="AC385" s="320"/>
      <c r="AD385" s="323"/>
      <c r="AE385" s="320"/>
      <c r="AF385" s="338"/>
    </row>
    <row r="386" spans="1:34" ht="23.25" hidden="1" thickBot="1">
      <c r="A386" s="316" t="str">
        <f t="shared" si="49"/>
        <v>Ремонт лотерейного оборудования</v>
      </c>
      <c r="B386" s="317" t="str">
        <f t="shared" si="50"/>
        <v>Ремонт лотерейного оборудования</v>
      </c>
      <c r="C386" s="318">
        <v>2011</v>
      </c>
      <c r="D386" s="318" t="s">
        <v>71</v>
      </c>
      <c r="E386" s="319" t="s">
        <v>7</v>
      </c>
      <c r="F386" s="319" t="s">
        <v>1188</v>
      </c>
      <c r="G386" s="308" t="s">
        <v>859</v>
      </c>
      <c r="H386" s="308" t="str">
        <f>VLOOKUP($B386,Справочник!$A:$I,7,0)</f>
        <v>Lottery equipment repair</v>
      </c>
      <c r="I386" s="319"/>
      <c r="J386" s="319">
        <f>VLOOKUP($B386,Справочник!$A:$I,8,0)</f>
        <v>0</v>
      </c>
      <c r="K386" s="319"/>
      <c r="L386" s="319">
        <f>VLOOKUP($B386,Справочник!$A:$I,9,0)</f>
        <v>0</v>
      </c>
      <c r="M386" s="324"/>
      <c r="N386" s="320" t="e">
        <f t="shared" si="51"/>
        <v>#DIV/0!</v>
      </c>
      <c r="O386" s="325"/>
      <c r="P386" s="320">
        <f t="shared" ref="P386:P449" si="52">AB386+AC386+AD386+AE386</f>
        <v>0</v>
      </c>
      <c r="Q386" s="366"/>
      <c r="R386" s="366"/>
      <c r="S386" s="366"/>
      <c r="T386" s="320">
        <f t="shared" si="46"/>
        <v>0</v>
      </c>
      <c r="U386" s="320"/>
      <c r="V386" s="320"/>
      <c r="W386" s="320"/>
      <c r="X386" s="320">
        <f t="shared" si="47"/>
        <v>0</v>
      </c>
      <c r="Y386" s="320"/>
      <c r="Z386" s="320"/>
      <c r="AA386" s="320"/>
      <c r="AB386" s="320">
        <f t="shared" si="48"/>
        <v>0</v>
      </c>
      <c r="AC386" s="366"/>
      <c r="AD386" s="367"/>
      <c r="AE386" s="320"/>
      <c r="AF386" s="338"/>
    </row>
    <row r="387" spans="1:34" ht="23.25" thickBot="1">
      <c r="A387" s="316" t="str">
        <f t="shared" si="49"/>
        <v>Информационная поддержка Информационная поддержка (ИТ)</v>
      </c>
      <c r="B387" s="317" t="str">
        <f t="shared" si="50"/>
        <v>Информационная поддержка Информационная поддержка (ИТ)</v>
      </c>
      <c r="C387" s="318">
        <v>2011</v>
      </c>
      <c r="D387" s="318" t="s">
        <v>71</v>
      </c>
      <c r="E387" s="319" t="s">
        <v>7</v>
      </c>
      <c r="F387" s="319" t="s">
        <v>1189</v>
      </c>
      <c r="G387" s="336" t="s">
        <v>382</v>
      </c>
      <c r="H387" s="308" t="str">
        <f>VLOOKUP($B387,Справочник!$A:$I,7,0)</f>
        <v>Informational  support</v>
      </c>
      <c r="I387" s="330" t="s">
        <v>452</v>
      </c>
      <c r="J387" s="319" t="str">
        <f>VLOOKUP($B387,Справочник!$A:$I,8,0)</f>
        <v>Costs on informational  support (IT)</v>
      </c>
      <c r="K387" s="334"/>
      <c r="L387" s="319">
        <f>VLOOKUP($B387,Справочник!$A:$I,9,0)</f>
        <v>0</v>
      </c>
      <c r="M387" s="324"/>
      <c r="N387" s="320" t="e">
        <f t="shared" si="51"/>
        <v>#DIV/0!</v>
      </c>
      <c r="O387" s="325"/>
      <c r="P387" s="320">
        <f t="shared" si="52"/>
        <v>0</v>
      </c>
      <c r="Q387" s="368"/>
      <c r="R387" s="368"/>
      <c r="S387" s="368"/>
      <c r="T387" s="320">
        <f t="shared" ref="T387:T450" si="53">Q387+R387+S387</f>
        <v>0</v>
      </c>
      <c r="U387" s="320"/>
      <c r="V387" s="320"/>
      <c r="W387" s="320"/>
      <c r="X387" s="320">
        <f t="shared" ref="X387:X450" si="54">T387+U387+V387+W387</f>
        <v>0</v>
      </c>
      <c r="Y387" s="320"/>
      <c r="Z387" s="320"/>
      <c r="AA387" s="320"/>
      <c r="AB387" s="320">
        <f t="shared" ref="AB387:AB450" si="55">X387+Y387+Z387+AA387</f>
        <v>0</v>
      </c>
      <c r="AC387" s="369"/>
      <c r="AD387" s="370"/>
      <c r="AE387" s="371"/>
      <c r="AF387" s="372"/>
    </row>
    <row r="388" spans="1:34" ht="22.5">
      <c r="A388" s="316" t="str">
        <f t="shared" si="49"/>
        <v>Командировочные расходыкомандировочные расходы (ИТ)</v>
      </c>
      <c r="B388" s="317" t="str">
        <f t="shared" si="50"/>
        <v>Командировочные расходыкомандировочные расходы (ИТ)суточные</v>
      </c>
      <c r="C388" s="318">
        <v>2011</v>
      </c>
      <c r="D388" s="318" t="s">
        <v>71</v>
      </c>
      <c r="E388" s="319" t="s">
        <v>7</v>
      </c>
      <c r="F388" s="319" t="s">
        <v>1189</v>
      </c>
      <c r="G388" s="335" t="s">
        <v>15</v>
      </c>
      <c r="H388" s="308" t="str">
        <f>VLOOKUP($B388,Справочник!$A:$I,7,0)</f>
        <v>Business trip costs</v>
      </c>
      <c r="I388" s="334" t="s">
        <v>56</v>
      </c>
      <c r="J388" s="319" t="str">
        <f>VLOOKUP($B388,Справочник!$A:$I,8,0)</f>
        <v>Business trip costs (IT)</v>
      </c>
      <c r="K388" s="334" t="s">
        <v>91</v>
      </c>
      <c r="L388" s="319" t="str">
        <f>VLOOKUP($B388,Справочник!$A:$I,9,0)</f>
        <v>daily allowance</v>
      </c>
      <c r="M388" s="324"/>
      <c r="N388" s="320" t="e">
        <f t="shared" si="51"/>
        <v>#DIV/0!</v>
      </c>
      <c r="O388" s="325"/>
      <c r="P388" s="320">
        <f t="shared" si="52"/>
        <v>0</v>
      </c>
      <c r="Q388" s="320"/>
      <c r="R388" s="320"/>
      <c r="S388" s="320"/>
      <c r="T388" s="320">
        <f t="shared" si="53"/>
        <v>0</v>
      </c>
      <c r="U388" s="320"/>
      <c r="V388" s="320"/>
      <c r="W388" s="320"/>
      <c r="X388" s="320">
        <f t="shared" si="54"/>
        <v>0</v>
      </c>
      <c r="Y388" s="320"/>
      <c r="Z388" s="320"/>
      <c r="AA388" s="320"/>
      <c r="AB388" s="320">
        <f t="shared" si="55"/>
        <v>0</v>
      </c>
      <c r="AC388" s="320"/>
      <c r="AD388" s="323"/>
      <c r="AE388" s="320"/>
      <c r="AF388" s="338"/>
    </row>
    <row r="389" spans="1:34" ht="22.5">
      <c r="A389" s="316" t="str">
        <f t="shared" si="49"/>
        <v>Командировочные расходыкомандировочные расходы (ИТ)</v>
      </c>
      <c r="B389" s="317" t="str">
        <f t="shared" si="50"/>
        <v>Командировочные расходыкомандировочные расходы (ИТ)проезд</v>
      </c>
      <c r="C389" s="318">
        <v>2011</v>
      </c>
      <c r="D389" s="318" t="s">
        <v>71</v>
      </c>
      <c r="E389" s="319" t="s">
        <v>7</v>
      </c>
      <c r="F389" s="319" t="s">
        <v>1189</v>
      </c>
      <c r="G389" s="335" t="s">
        <v>15</v>
      </c>
      <c r="H389" s="308" t="str">
        <f>VLOOKUP($B389,Справочник!$A:$I,7,0)</f>
        <v>Business trip costs</v>
      </c>
      <c r="I389" s="334" t="s">
        <v>56</v>
      </c>
      <c r="J389" s="319" t="str">
        <f>VLOOKUP($B389,Справочник!$A:$I,8,0)</f>
        <v>Business trip costs (IT)</v>
      </c>
      <c r="K389" s="334" t="s">
        <v>93</v>
      </c>
      <c r="L389" s="319" t="str">
        <f>VLOOKUP($B389,Справочник!$A:$I,9,0)</f>
        <v>transit</v>
      </c>
      <c r="M389" s="324"/>
      <c r="N389" s="320" t="e">
        <f t="shared" si="51"/>
        <v>#DIV/0!</v>
      </c>
      <c r="O389" s="325"/>
      <c r="P389" s="320">
        <f t="shared" si="52"/>
        <v>0</v>
      </c>
      <c r="Q389" s="320"/>
      <c r="R389" s="320"/>
      <c r="S389" s="320"/>
      <c r="T389" s="320">
        <f t="shared" si="53"/>
        <v>0</v>
      </c>
      <c r="U389" s="320"/>
      <c r="V389" s="320"/>
      <c r="W389" s="320"/>
      <c r="X389" s="320">
        <f t="shared" si="54"/>
        <v>0</v>
      </c>
      <c r="Y389" s="320"/>
      <c r="Z389" s="320"/>
      <c r="AA389" s="320"/>
      <c r="AB389" s="320">
        <f t="shared" si="55"/>
        <v>0</v>
      </c>
      <c r="AC389" s="320"/>
      <c r="AD389" s="323"/>
      <c r="AE389" s="320"/>
      <c r="AF389" s="338"/>
    </row>
    <row r="390" spans="1:34" ht="22.5">
      <c r="A390" s="316" t="str">
        <f t="shared" si="49"/>
        <v>Командировочные расходыкомандировочные расходы (ИТ)</v>
      </c>
      <c r="B390" s="317" t="str">
        <f t="shared" si="50"/>
        <v>Командировочные расходыкомандировочные расходы (ИТ)проживание</v>
      </c>
      <c r="C390" s="318">
        <v>2011</v>
      </c>
      <c r="D390" s="318" t="s">
        <v>71</v>
      </c>
      <c r="E390" s="319" t="s">
        <v>7</v>
      </c>
      <c r="F390" s="319" t="s">
        <v>1189</v>
      </c>
      <c r="G390" s="335" t="s">
        <v>15</v>
      </c>
      <c r="H390" s="308" t="str">
        <f>VLOOKUP($B390,Справочник!$A:$I,7,0)</f>
        <v>Business trip costs</v>
      </c>
      <c r="I390" s="334" t="s">
        <v>56</v>
      </c>
      <c r="J390" s="319" t="str">
        <f>VLOOKUP($B390,Справочник!$A:$I,8,0)</f>
        <v>Business trip costs (IT)</v>
      </c>
      <c r="K390" s="334" t="s">
        <v>92</v>
      </c>
      <c r="L390" s="319" t="str">
        <f>VLOOKUP($B390,Справочник!$A:$I,9,0)</f>
        <v>accomodation</v>
      </c>
      <c r="M390" s="324"/>
      <c r="N390" s="320" t="e">
        <f t="shared" si="51"/>
        <v>#DIV/0!</v>
      </c>
      <c r="O390" s="325"/>
      <c r="P390" s="320">
        <f t="shared" si="52"/>
        <v>0</v>
      </c>
      <c r="Q390" s="320"/>
      <c r="R390" s="320"/>
      <c r="S390" s="320"/>
      <c r="T390" s="320">
        <f t="shared" si="53"/>
        <v>0</v>
      </c>
      <c r="U390" s="320"/>
      <c r="V390" s="320"/>
      <c r="W390" s="320"/>
      <c r="X390" s="320">
        <f t="shared" si="54"/>
        <v>0</v>
      </c>
      <c r="Y390" s="320"/>
      <c r="Z390" s="320"/>
      <c r="AA390" s="320"/>
      <c r="AB390" s="320">
        <f t="shared" si="55"/>
        <v>0</v>
      </c>
      <c r="AC390" s="320"/>
      <c r="AD390" s="323"/>
      <c r="AE390" s="320"/>
      <c r="AF390" s="338"/>
    </row>
    <row r="391" spans="1:34" ht="22.5">
      <c r="A391" s="316" t="str">
        <f t="shared" si="49"/>
        <v>Командировочные расходыкомандировочные расходы (ИТ)</v>
      </c>
      <c r="B391" s="317" t="str">
        <f t="shared" si="50"/>
        <v>Командировочные расходыкомандировочные расходы (ИТ)прочие</v>
      </c>
      <c r="C391" s="318">
        <v>2011</v>
      </c>
      <c r="D391" s="318" t="s">
        <v>71</v>
      </c>
      <c r="E391" s="319" t="s">
        <v>7</v>
      </c>
      <c r="F391" s="319" t="s">
        <v>1189</v>
      </c>
      <c r="G391" s="335" t="s">
        <v>15</v>
      </c>
      <c r="H391" s="308" t="str">
        <f>VLOOKUP($B391,Справочник!$A:$I,7,0)</f>
        <v>Business trip costs</v>
      </c>
      <c r="I391" s="334" t="s">
        <v>56</v>
      </c>
      <c r="J391" s="319" t="str">
        <f>VLOOKUP($B391,Справочник!$A:$I,8,0)</f>
        <v>Business trip costs (IT)</v>
      </c>
      <c r="K391" s="334" t="s">
        <v>17</v>
      </c>
      <c r="L391" s="319" t="str">
        <f>VLOOKUP($B391,Справочник!$A:$I,9,0)</f>
        <v>others</v>
      </c>
      <c r="M391" s="324"/>
      <c r="N391" s="320" t="e">
        <f t="shared" si="51"/>
        <v>#DIV/0!</v>
      </c>
      <c r="O391" s="325"/>
      <c r="P391" s="320">
        <f t="shared" si="52"/>
        <v>0</v>
      </c>
      <c r="Q391" s="320"/>
      <c r="R391" s="320"/>
      <c r="S391" s="320"/>
      <c r="T391" s="320">
        <f t="shared" si="53"/>
        <v>0</v>
      </c>
      <c r="U391" s="320"/>
      <c r="V391" s="320"/>
      <c r="W391" s="320"/>
      <c r="X391" s="320">
        <f t="shared" si="54"/>
        <v>0</v>
      </c>
      <c r="Y391" s="320"/>
      <c r="Z391" s="320"/>
      <c r="AA391" s="320"/>
      <c r="AB391" s="320">
        <f t="shared" si="55"/>
        <v>0</v>
      </c>
      <c r="AC391" s="320"/>
      <c r="AD391" s="323"/>
      <c r="AE391" s="320"/>
      <c r="AF391" s="338"/>
    </row>
    <row r="392" spans="1:34" ht="22.5" hidden="1">
      <c r="A392" s="316" t="str">
        <f t="shared" si="49"/>
        <v>Услуги связи и ИнтернетаМобильная связь для персонала</v>
      </c>
      <c r="B392" s="317" t="str">
        <f t="shared" si="50"/>
        <v>Услуги связи и ИнтернетаМобильная связь для персоналаМобильная связь для персонала (ОМ)</v>
      </c>
      <c r="C392" s="318">
        <v>2011</v>
      </c>
      <c r="D392" s="318" t="s">
        <v>71</v>
      </c>
      <c r="E392" s="319" t="s">
        <v>7</v>
      </c>
      <c r="F392" s="319" t="s">
        <v>1188</v>
      </c>
      <c r="G392" s="336" t="s">
        <v>57</v>
      </c>
      <c r="H392" s="308" t="str">
        <f>VLOOKUP($B392,Справочник!$A:$I,7,0)</f>
        <v xml:space="preserve">Communication and Internet services </v>
      </c>
      <c r="I392" s="334" t="s">
        <v>58</v>
      </c>
      <c r="J392" s="319" t="str">
        <f>VLOOKUP($B392,Справочник!$A:$I,8,0)</f>
        <v>mobile communication for employees</v>
      </c>
      <c r="K392" s="334" t="s">
        <v>1050</v>
      </c>
      <c r="L392" s="319" t="str">
        <f>VLOOKUP($B392,Справочник!$A:$I,9,0)</f>
        <v>mobile communication for employees (MD)</v>
      </c>
      <c r="M392" s="337"/>
      <c r="N392" s="320" t="e">
        <f t="shared" si="51"/>
        <v>#DIV/0!</v>
      </c>
      <c r="O392" s="325"/>
      <c r="P392" s="320">
        <f t="shared" si="52"/>
        <v>0</v>
      </c>
      <c r="Q392" s="363"/>
      <c r="R392" s="363"/>
      <c r="S392" s="363"/>
      <c r="T392" s="320">
        <f t="shared" si="53"/>
        <v>0</v>
      </c>
      <c r="U392" s="320"/>
      <c r="V392" s="320"/>
      <c r="W392" s="320"/>
      <c r="X392" s="320">
        <f t="shared" si="54"/>
        <v>0</v>
      </c>
      <c r="Y392" s="320"/>
      <c r="Z392" s="320"/>
      <c r="AA392" s="320"/>
      <c r="AB392" s="320">
        <f t="shared" si="55"/>
        <v>0</v>
      </c>
      <c r="AC392" s="363"/>
      <c r="AD392" s="363"/>
      <c r="AE392" s="363"/>
      <c r="AF392" s="322"/>
    </row>
    <row r="393" spans="1:34" ht="22.5" hidden="1">
      <c r="A393" s="316" t="str">
        <f t="shared" si="49"/>
        <v>Услуги связи и ИнтернетаМобильная связь для персонала</v>
      </c>
      <c r="B393" s="317" t="str">
        <f t="shared" si="50"/>
        <v>Услуги связи и ИнтернетаМобильная связь для персоналаМобильная связь для персонала (ОП)</v>
      </c>
      <c r="C393" s="318">
        <v>2011</v>
      </c>
      <c r="D393" s="318" t="s">
        <v>71</v>
      </c>
      <c r="E393" s="319" t="s">
        <v>7</v>
      </c>
      <c r="F393" s="319" t="s">
        <v>1188</v>
      </c>
      <c r="G393" s="336" t="s">
        <v>57</v>
      </c>
      <c r="H393" s="308" t="str">
        <f>VLOOKUP($B393,Справочник!$A:$I,7,0)</f>
        <v xml:space="preserve">Communication and Internet services </v>
      </c>
      <c r="I393" s="334" t="s">
        <v>58</v>
      </c>
      <c r="J393" s="319" t="str">
        <f>VLOOKUP($B393,Справочник!$A:$I,8,0)</f>
        <v>mobile communication for employees</v>
      </c>
      <c r="K393" s="334" t="s">
        <v>1051</v>
      </c>
      <c r="L393" s="319" t="str">
        <f>VLOOKUP($B393,Справочник!$A:$I,9,0)</f>
        <v>mobile communication for employees (SD)</v>
      </c>
      <c r="M393" s="337"/>
      <c r="N393" s="320" t="e">
        <f t="shared" si="51"/>
        <v>#DIV/0!</v>
      </c>
      <c r="O393" s="325"/>
      <c r="P393" s="320">
        <f t="shared" si="52"/>
        <v>0</v>
      </c>
      <c r="Q393" s="363"/>
      <c r="R393" s="363"/>
      <c r="S393" s="363"/>
      <c r="T393" s="320">
        <f t="shared" si="53"/>
        <v>0</v>
      </c>
      <c r="U393" s="320"/>
      <c r="V393" s="320"/>
      <c r="W393" s="320"/>
      <c r="X393" s="320">
        <f t="shared" si="54"/>
        <v>0</v>
      </c>
      <c r="Y393" s="320"/>
      <c r="Z393" s="320"/>
      <c r="AA393" s="320"/>
      <c r="AB393" s="320">
        <f t="shared" si="55"/>
        <v>0</v>
      </c>
      <c r="AC393" s="363"/>
      <c r="AD393" s="363"/>
      <c r="AE393" s="363"/>
      <c r="AF393" s="322"/>
    </row>
    <row r="394" spans="1:34" ht="33.75" hidden="1">
      <c r="A394" s="316" t="str">
        <f t="shared" si="49"/>
        <v>Услуги связи и ИнтернетаМобильная связь для персонала</v>
      </c>
      <c r="B394" s="317" t="str">
        <f t="shared" si="50"/>
        <v>Услуги связи и ИнтернетаМобильная связь для персоналаМобильная связь для персонала (ФАО)</v>
      </c>
      <c r="C394" s="318">
        <v>2011</v>
      </c>
      <c r="D394" s="318" t="s">
        <v>71</v>
      </c>
      <c r="E394" s="319" t="s">
        <v>7</v>
      </c>
      <c r="F394" s="319" t="s">
        <v>1188</v>
      </c>
      <c r="G394" s="336" t="s">
        <v>57</v>
      </c>
      <c r="H394" s="308" t="str">
        <f>VLOOKUP($B394,Справочник!$A:$I,7,0)</f>
        <v xml:space="preserve">Communication and Internet services </v>
      </c>
      <c r="I394" s="334" t="s">
        <v>58</v>
      </c>
      <c r="J394" s="319" t="str">
        <f>VLOOKUP($B394,Справочник!$A:$I,8,0)</f>
        <v>mobile communication for employees</v>
      </c>
      <c r="K394" s="334" t="s">
        <v>712</v>
      </c>
      <c r="L394" s="319" t="str">
        <f>VLOOKUP($B394,Справочник!$A:$I,9,0)</f>
        <v>mobile communication for employees (FAD)</v>
      </c>
      <c r="M394" s="337"/>
      <c r="N394" s="320" t="e">
        <f t="shared" si="51"/>
        <v>#DIV/0!</v>
      </c>
      <c r="O394" s="325"/>
      <c r="P394" s="320">
        <f t="shared" si="52"/>
        <v>0</v>
      </c>
      <c r="Q394" s="325"/>
      <c r="R394" s="325"/>
      <c r="S394" s="325"/>
      <c r="T394" s="320">
        <f t="shared" si="53"/>
        <v>0</v>
      </c>
      <c r="U394" s="320"/>
      <c r="V394" s="320"/>
      <c r="W394" s="320"/>
      <c r="X394" s="320">
        <f t="shared" si="54"/>
        <v>0</v>
      </c>
      <c r="Y394" s="320"/>
      <c r="Z394" s="320"/>
      <c r="AA394" s="320"/>
      <c r="AB394" s="320">
        <f t="shared" si="55"/>
        <v>0</v>
      </c>
      <c r="AC394" s="325"/>
      <c r="AD394" s="326"/>
      <c r="AE394" s="325"/>
      <c r="AF394" s="322"/>
    </row>
    <row r="395" spans="1:34" ht="33.75" hidden="1">
      <c r="A395" s="316" t="str">
        <f t="shared" si="49"/>
        <v>Услуги связи и ИнтернетаМобильная связь для персонала</v>
      </c>
      <c r="B395" s="317" t="str">
        <f t="shared" si="50"/>
        <v>Услуги связи и ИнтернетаМобильная связь для персоналаМобильная связь для персонала (ЛЭД)</v>
      </c>
      <c r="C395" s="318">
        <v>2011</v>
      </c>
      <c r="D395" s="318" t="s">
        <v>71</v>
      </c>
      <c r="E395" s="319" t="s">
        <v>7</v>
      </c>
      <c r="F395" s="319" t="s">
        <v>1188</v>
      </c>
      <c r="G395" s="336" t="s">
        <v>57</v>
      </c>
      <c r="H395" s="308" t="str">
        <f>VLOOKUP($B395,Справочник!$A:$I,7,0)</f>
        <v xml:space="preserve">Communication and Internet services </v>
      </c>
      <c r="I395" s="334" t="s">
        <v>58</v>
      </c>
      <c r="J395" s="319" t="str">
        <f>VLOOKUP($B395,Справочник!$A:$I,8,0)</f>
        <v>mobile communication for employees</v>
      </c>
      <c r="K395" s="334" t="s">
        <v>713</v>
      </c>
      <c r="L395" s="319" t="str">
        <f>VLOOKUP($B395,Справочник!$A:$I,9,0)</f>
        <v>mobile communication for employees (L&amp;FD)</v>
      </c>
      <c r="M395" s="337"/>
      <c r="N395" s="320" t="e">
        <f t="shared" si="51"/>
        <v>#DIV/0!</v>
      </c>
      <c r="O395" s="325"/>
      <c r="P395" s="320">
        <f t="shared" si="52"/>
        <v>0</v>
      </c>
      <c r="Q395" s="325"/>
      <c r="R395" s="325"/>
      <c r="S395" s="325"/>
      <c r="T395" s="320">
        <f t="shared" si="53"/>
        <v>0</v>
      </c>
      <c r="U395" s="320"/>
      <c r="V395" s="320"/>
      <c r="W395" s="320"/>
      <c r="X395" s="320">
        <f t="shared" si="54"/>
        <v>0</v>
      </c>
      <c r="Y395" s="320"/>
      <c r="Z395" s="320"/>
      <c r="AA395" s="320"/>
      <c r="AB395" s="320">
        <f t="shared" si="55"/>
        <v>0</v>
      </c>
      <c r="AC395" s="325"/>
      <c r="AD395" s="326"/>
      <c r="AE395" s="325"/>
      <c r="AF395" s="322"/>
      <c r="AH395" s="315"/>
    </row>
    <row r="396" spans="1:34" ht="22.5" hidden="1">
      <c r="A396" s="316" t="str">
        <f t="shared" si="49"/>
        <v>Услуги связи и ИнтернетаМобильная связь для персонала</v>
      </c>
      <c r="B396" s="317" t="str">
        <f t="shared" si="50"/>
        <v>Услуги связи и ИнтернетаМобильная связь для персоналаМобильная связь для персонала (ИТ)</v>
      </c>
      <c r="C396" s="318">
        <v>2011</v>
      </c>
      <c r="D396" s="318" t="s">
        <v>71</v>
      </c>
      <c r="E396" s="319" t="s">
        <v>7</v>
      </c>
      <c r="F396" s="319" t="s">
        <v>1188</v>
      </c>
      <c r="G396" s="336" t="s">
        <v>57</v>
      </c>
      <c r="H396" s="308" t="str">
        <f>VLOOKUP($B396,Справочник!$A:$I,7,0)</f>
        <v xml:space="preserve">Communication and Internet services </v>
      </c>
      <c r="I396" s="334" t="s">
        <v>58</v>
      </c>
      <c r="J396" s="319" t="str">
        <f>VLOOKUP($B396,Справочник!$A:$I,8,0)</f>
        <v>mobile communication for employees</v>
      </c>
      <c r="K396" s="334" t="s">
        <v>59</v>
      </c>
      <c r="L396" s="319" t="str">
        <f>VLOOKUP($B396,Справочник!$A:$I,9,0)</f>
        <v>mobile communication for employees (IT)</v>
      </c>
      <c r="M396" s="337"/>
      <c r="N396" s="320" t="e">
        <f t="shared" si="51"/>
        <v>#DIV/0!</v>
      </c>
      <c r="O396" s="325"/>
      <c r="P396" s="320">
        <f t="shared" si="52"/>
        <v>0</v>
      </c>
      <c r="Q396" s="325"/>
      <c r="R396" s="325"/>
      <c r="S396" s="325"/>
      <c r="T396" s="320">
        <f t="shared" si="53"/>
        <v>0</v>
      </c>
      <c r="U396" s="320"/>
      <c r="V396" s="320"/>
      <c r="W396" s="320"/>
      <c r="X396" s="320">
        <f t="shared" si="54"/>
        <v>0</v>
      </c>
      <c r="Y396" s="320"/>
      <c r="Z396" s="320"/>
      <c r="AA396" s="320"/>
      <c r="AB396" s="320">
        <f t="shared" si="55"/>
        <v>0</v>
      </c>
      <c r="AC396" s="325"/>
      <c r="AD396" s="326"/>
      <c r="AE396" s="325"/>
      <c r="AF396" s="322"/>
    </row>
    <row r="397" spans="1:34" ht="22.5" hidden="1">
      <c r="A397" s="316" t="str">
        <f t="shared" si="49"/>
        <v>Услуги связи и ИнтернетаМобильная связь для персонала</v>
      </c>
      <c r="B397" s="317" t="str">
        <f t="shared" si="50"/>
        <v>Услуги связи и ИнтернетаМобильная связь для персоналаМобильная связь для персонала (ПР)</v>
      </c>
      <c r="C397" s="318">
        <v>2011</v>
      </c>
      <c r="D397" s="318" t="s">
        <v>71</v>
      </c>
      <c r="E397" s="319" t="s">
        <v>7</v>
      </c>
      <c r="F397" s="319" t="s">
        <v>1188</v>
      </c>
      <c r="G397" s="336" t="s">
        <v>57</v>
      </c>
      <c r="H397" s="308" t="str">
        <f>VLOOKUP($B397,Справочник!$A:$I,7,0)</f>
        <v xml:space="preserve">Communication and Internet services </v>
      </c>
      <c r="I397" s="334" t="s">
        <v>58</v>
      </c>
      <c r="J397" s="319" t="str">
        <f>VLOOKUP($B397,Справочник!$A:$I,8,0)</f>
        <v>mobile communication for employees</v>
      </c>
      <c r="K397" s="334" t="s">
        <v>60</v>
      </c>
      <c r="L397" s="319" t="str">
        <f>VLOOKUP($B397,Справочник!$A:$I,9,0)</f>
        <v>mobile communication for employees (PR)</v>
      </c>
      <c r="M397" s="337"/>
      <c r="N397" s="320" t="e">
        <f t="shared" si="51"/>
        <v>#DIV/0!</v>
      </c>
      <c r="O397" s="325"/>
      <c r="P397" s="320">
        <f t="shared" si="52"/>
        <v>0</v>
      </c>
      <c r="Q397" s="325"/>
      <c r="R397" s="325"/>
      <c r="S397" s="325"/>
      <c r="T397" s="320">
        <f t="shared" si="53"/>
        <v>0</v>
      </c>
      <c r="U397" s="320"/>
      <c r="V397" s="320"/>
      <c r="W397" s="320"/>
      <c r="X397" s="320">
        <f t="shared" si="54"/>
        <v>0</v>
      </c>
      <c r="Y397" s="320"/>
      <c r="Z397" s="320"/>
      <c r="AA397" s="320"/>
      <c r="AB397" s="320">
        <f t="shared" si="55"/>
        <v>0</v>
      </c>
      <c r="AC397" s="325"/>
      <c r="AD397" s="326"/>
      <c r="AE397" s="325"/>
      <c r="AF397" s="322"/>
    </row>
    <row r="398" spans="1:34" ht="33.75" hidden="1">
      <c r="A398" s="316" t="str">
        <f t="shared" si="49"/>
        <v>Услуги связи и ИнтернетаМобильная связь для персонала</v>
      </c>
      <c r="B398" s="317" t="str">
        <f t="shared" si="50"/>
        <v>Услуги связи и ИнтернетаМобильная связь для персоналаМобильная связь для персонала (Администрация)</v>
      </c>
      <c r="C398" s="318">
        <v>2011</v>
      </c>
      <c r="D398" s="318" t="s">
        <v>71</v>
      </c>
      <c r="E398" s="319" t="s">
        <v>7</v>
      </c>
      <c r="F398" s="319" t="s">
        <v>1188</v>
      </c>
      <c r="G398" s="336" t="s">
        <v>57</v>
      </c>
      <c r="H398" s="308" t="str">
        <f>VLOOKUP($B398,Справочник!$A:$I,7,0)</f>
        <v xml:space="preserve">Communication and Internet services </v>
      </c>
      <c r="I398" s="334" t="s">
        <v>58</v>
      </c>
      <c r="J398" s="319" t="str">
        <f>VLOOKUP($B398,Справочник!$A:$I,8,0)</f>
        <v>mobile communication for employees</v>
      </c>
      <c r="K398" s="334" t="s">
        <v>639</v>
      </c>
      <c r="L398" s="319" t="str">
        <f>VLOOKUP($B398,Справочник!$A:$I,9,0)</f>
        <v>mobile communication for employees (Top-management)</v>
      </c>
      <c r="M398" s="337"/>
      <c r="N398" s="320" t="e">
        <f t="shared" si="51"/>
        <v>#DIV/0!</v>
      </c>
      <c r="O398" s="325"/>
      <c r="P398" s="320">
        <f t="shared" si="52"/>
        <v>0</v>
      </c>
      <c r="Q398" s="325"/>
      <c r="R398" s="325"/>
      <c r="S398" s="325"/>
      <c r="T398" s="320">
        <f t="shared" si="53"/>
        <v>0</v>
      </c>
      <c r="U398" s="320"/>
      <c r="V398" s="320"/>
      <c r="W398" s="320"/>
      <c r="X398" s="320">
        <f t="shared" si="54"/>
        <v>0</v>
      </c>
      <c r="Y398" s="320"/>
      <c r="Z398" s="320"/>
      <c r="AA398" s="320"/>
      <c r="AB398" s="320">
        <f t="shared" si="55"/>
        <v>0</v>
      </c>
      <c r="AC398" s="325"/>
      <c r="AD398" s="326"/>
      <c r="AE398" s="325"/>
      <c r="AF398" s="322"/>
    </row>
    <row r="399" spans="1:34" ht="22.5" hidden="1">
      <c r="A399" s="316" t="str">
        <f t="shared" si="49"/>
        <v>Услуги связи и ИнтернетаМобильная связь для персонала</v>
      </c>
      <c r="B399" s="317" t="str">
        <f t="shared" si="50"/>
        <v>Услуги связи и ИнтернетаМобильная связь для персонала</v>
      </c>
      <c r="C399" s="318">
        <v>2011</v>
      </c>
      <c r="D399" s="318" t="s">
        <v>71</v>
      </c>
      <c r="E399" s="319" t="s">
        <v>7</v>
      </c>
      <c r="F399" s="319" t="s">
        <v>1187</v>
      </c>
      <c r="G399" s="336" t="s">
        <v>57</v>
      </c>
      <c r="H399" s="308" t="str">
        <f>VLOOKUP($B399,Справочник!$A:$I,7,0)</f>
        <v xml:space="preserve">Communication and Internet services </v>
      </c>
      <c r="I399" s="334" t="s">
        <v>58</v>
      </c>
      <c r="J399" s="319" t="str">
        <f>VLOOKUP($B399,Справочник!$A:$I,8,0)</f>
        <v>mobile communication for employees</v>
      </c>
      <c r="K399" s="334"/>
      <c r="L399" s="319">
        <f>VLOOKUP($B399,Справочник!$A:$I,9,0)</f>
        <v>0</v>
      </c>
      <c r="M399" s="337"/>
      <c r="N399" s="320" t="e">
        <f t="shared" si="51"/>
        <v>#DIV/0!</v>
      </c>
      <c r="O399" s="325"/>
      <c r="P399" s="320">
        <f t="shared" si="52"/>
        <v>0</v>
      </c>
      <c r="Q399" s="320"/>
      <c r="R399" s="320"/>
      <c r="S399" s="320"/>
      <c r="T399" s="320">
        <f t="shared" si="53"/>
        <v>0</v>
      </c>
      <c r="U399" s="320"/>
      <c r="V399" s="320"/>
      <c r="W399" s="320"/>
      <c r="X399" s="320">
        <f t="shared" si="54"/>
        <v>0</v>
      </c>
      <c r="Y399" s="320"/>
      <c r="Z399" s="320"/>
      <c r="AA399" s="320"/>
      <c r="AB399" s="320">
        <f t="shared" si="55"/>
        <v>0</v>
      </c>
      <c r="AC399" s="320"/>
      <c r="AD399" s="323"/>
      <c r="AE399" s="320"/>
      <c r="AF399" s="338"/>
    </row>
    <row r="400" spans="1:34" ht="22.5">
      <c r="A400" s="316" t="str">
        <f t="shared" si="49"/>
        <v>Услуги связи и ИнтернетаТелефония в офисе</v>
      </c>
      <c r="B400" s="317" t="str">
        <f t="shared" si="50"/>
        <v>Услуги связи и ИнтернетаТелефония в офисе</v>
      </c>
      <c r="C400" s="318">
        <v>2011</v>
      </c>
      <c r="D400" s="318" t="s">
        <v>71</v>
      </c>
      <c r="E400" s="319" t="s">
        <v>7</v>
      </c>
      <c r="F400" s="319" t="s">
        <v>1189</v>
      </c>
      <c r="G400" s="336" t="s">
        <v>57</v>
      </c>
      <c r="H400" s="308" t="str">
        <f>VLOOKUP($B400,Справочник!$A:$I,7,0)</f>
        <v xml:space="preserve">Communication and Internet services </v>
      </c>
      <c r="I400" s="334" t="s">
        <v>61</v>
      </c>
      <c r="J400" s="319" t="str">
        <f>VLOOKUP($B400,Справочник!$A:$I,8,0)</f>
        <v>telephony in the office</v>
      </c>
      <c r="K400" s="334"/>
      <c r="L400" s="319">
        <f>VLOOKUP($B400,Справочник!$A:$I,9,0)</f>
        <v>0</v>
      </c>
      <c r="M400" s="324"/>
      <c r="N400" s="320" t="e">
        <f t="shared" si="51"/>
        <v>#DIV/0!</v>
      </c>
      <c r="O400" s="325"/>
      <c r="P400" s="320">
        <f t="shared" si="52"/>
        <v>0</v>
      </c>
      <c r="Q400" s="325"/>
      <c r="R400" s="325"/>
      <c r="S400" s="371"/>
      <c r="T400" s="320">
        <f t="shared" si="53"/>
        <v>0</v>
      </c>
      <c r="U400" s="320"/>
      <c r="V400" s="320"/>
      <c r="W400" s="320"/>
      <c r="X400" s="320">
        <f t="shared" si="54"/>
        <v>0</v>
      </c>
      <c r="Y400" s="320"/>
      <c r="Z400" s="320"/>
      <c r="AA400" s="320"/>
      <c r="AB400" s="320">
        <f t="shared" si="55"/>
        <v>0</v>
      </c>
      <c r="AC400" s="371"/>
      <c r="AD400" s="373"/>
      <c r="AE400" s="371"/>
      <c r="AF400" s="372"/>
    </row>
    <row r="401" spans="1:34" ht="22.5">
      <c r="A401" s="316" t="str">
        <f t="shared" si="49"/>
        <v>Услуги связи и ИнтернетаТелефония на складе</v>
      </c>
      <c r="B401" s="317" t="str">
        <f t="shared" si="50"/>
        <v>Услуги связи и ИнтернетаТелефония на складе</v>
      </c>
      <c r="C401" s="318">
        <v>2011</v>
      </c>
      <c r="D401" s="318" t="s">
        <v>71</v>
      </c>
      <c r="E401" s="319" t="s">
        <v>7</v>
      </c>
      <c r="F401" s="319" t="s">
        <v>1189</v>
      </c>
      <c r="G401" s="336" t="s">
        <v>57</v>
      </c>
      <c r="H401" s="308" t="str">
        <f>VLOOKUP($B401,Справочник!$A:$I,7,0)</f>
        <v xml:space="preserve">Communication and Internet services </v>
      </c>
      <c r="I401" s="334" t="s">
        <v>62</v>
      </c>
      <c r="J401" s="319" t="str">
        <f>VLOOKUP($B401,Справочник!$A:$I,8,0)</f>
        <v>telephony in the warehouse</v>
      </c>
      <c r="K401" s="334"/>
      <c r="L401" s="319">
        <f>VLOOKUP($B401,Справочник!$A:$I,9,0)</f>
        <v>0</v>
      </c>
      <c r="M401" s="324"/>
      <c r="N401" s="320" t="e">
        <f t="shared" si="51"/>
        <v>#DIV/0!</v>
      </c>
      <c r="O401" s="325"/>
      <c r="P401" s="320">
        <f t="shared" si="52"/>
        <v>32000</v>
      </c>
      <c r="Q401" s="325"/>
      <c r="R401" s="325">
        <v>8000</v>
      </c>
      <c r="S401" s="371"/>
      <c r="T401" s="320">
        <f t="shared" si="53"/>
        <v>8000</v>
      </c>
      <c r="U401" s="320"/>
      <c r="V401" s="325">
        <v>8000</v>
      </c>
      <c r="W401" s="320"/>
      <c r="X401" s="320">
        <f t="shared" si="54"/>
        <v>16000</v>
      </c>
      <c r="Y401" s="320"/>
      <c r="Z401" s="325">
        <v>8000</v>
      </c>
      <c r="AA401" s="320"/>
      <c r="AB401" s="320">
        <f t="shared" si="55"/>
        <v>24000</v>
      </c>
      <c r="AC401" s="371"/>
      <c r="AD401" s="325">
        <v>8000</v>
      </c>
      <c r="AE401" s="371"/>
      <c r="AF401" s="372"/>
    </row>
    <row r="402" spans="1:34" ht="22.5">
      <c r="A402" s="316" t="str">
        <f t="shared" si="49"/>
        <v>Услуги связи и ИнтернетаИнтернет в офисе</v>
      </c>
      <c r="B402" s="317" t="str">
        <f t="shared" si="50"/>
        <v>Услуги связи и ИнтернетаИнтернет в офисе</v>
      </c>
      <c r="C402" s="318">
        <v>2011</v>
      </c>
      <c r="D402" s="318" t="s">
        <v>71</v>
      </c>
      <c r="E402" s="319" t="s">
        <v>7</v>
      </c>
      <c r="F402" s="319" t="s">
        <v>1189</v>
      </c>
      <c r="G402" s="336" t="s">
        <v>57</v>
      </c>
      <c r="H402" s="308" t="str">
        <f>VLOOKUP($B402,Справочник!$A:$I,7,0)</f>
        <v xml:space="preserve">Communication and Internet services </v>
      </c>
      <c r="I402" s="334" t="s">
        <v>63</v>
      </c>
      <c r="J402" s="319" t="str">
        <f>VLOOKUP($B402,Справочник!$A:$I,8,0)</f>
        <v>Internet in the office</v>
      </c>
      <c r="K402" s="334"/>
      <c r="L402" s="319">
        <f>VLOOKUP($B402,Справочник!$A:$I,9,0)</f>
        <v>0</v>
      </c>
      <c r="M402" s="324"/>
      <c r="N402" s="320" t="e">
        <f t="shared" si="51"/>
        <v>#DIV/0!</v>
      </c>
      <c r="O402" s="325"/>
      <c r="P402" s="320">
        <f t="shared" si="52"/>
        <v>0</v>
      </c>
      <c r="Q402" s="325"/>
      <c r="R402" s="325"/>
      <c r="S402" s="325"/>
      <c r="T402" s="320">
        <f t="shared" si="53"/>
        <v>0</v>
      </c>
      <c r="U402" s="320"/>
      <c r="V402" s="320"/>
      <c r="W402" s="320"/>
      <c r="X402" s="320">
        <f t="shared" si="54"/>
        <v>0</v>
      </c>
      <c r="Y402" s="320"/>
      <c r="Z402" s="320"/>
      <c r="AA402" s="320"/>
      <c r="AB402" s="320">
        <f t="shared" si="55"/>
        <v>0</v>
      </c>
      <c r="AC402" s="320"/>
      <c r="AD402" s="323"/>
      <c r="AE402" s="320"/>
      <c r="AF402" s="338"/>
    </row>
    <row r="403" spans="1:34" ht="22.5">
      <c r="A403" s="316" t="str">
        <f t="shared" si="49"/>
        <v>Услуги связи и ИнтернетаИнтернет на складе</v>
      </c>
      <c r="B403" s="317" t="str">
        <f t="shared" si="50"/>
        <v>Услуги связи и ИнтернетаИнтернет на складе</v>
      </c>
      <c r="C403" s="318">
        <v>2011</v>
      </c>
      <c r="D403" s="318" t="s">
        <v>71</v>
      </c>
      <c r="E403" s="319" t="s">
        <v>7</v>
      </c>
      <c r="F403" s="319" t="s">
        <v>1189</v>
      </c>
      <c r="G403" s="336" t="s">
        <v>57</v>
      </c>
      <c r="H403" s="308" t="str">
        <f>VLOOKUP($B403,Справочник!$A:$I,7,0)</f>
        <v xml:space="preserve">Communication and Internet services </v>
      </c>
      <c r="I403" s="334" t="s">
        <v>64</v>
      </c>
      <c r="J403" s="319" t="str">
        <f>VLOOKUP($B403,Справочник!$A:$I,8,0)</f>
        <v>Internet in the warehouse</v>
      </c>
      <c r="K403" s="334"/>
      <c r="L403" s="319">
        <f>VLOOKUP($B403,Справочник!$A:$I,9,0)</f>
        <v>0</v>
      </c>
      <c r="M403" s="324"/>
      <c r="N403" s="320" t="e">
        <f t="shared" si="51"/>
        <v>#DIV/0!</v>
      </c>
      <c r="O403" s="325"/>
      <c r="P403" s="320">
        <f t="shared" si="52"/>
        <v>0</v>
      </c>
      <c r="Q403" s="325"/>
      <c r="R403" s="325"/>
      <c r="S403" s="325"/>
      <c r="T403" s="320">
        <f t="shared" si="53"/>
        <v>0</v>
      </c>
      <c r="U403" s="320"/>
      <c r="V403" s="320"/>
      <c r="W403" s="320"/>
      <c r="X403" s="320">
        <f t="shared" si="54"/>
        <v>0</v>
      </c>
      <c r="Y403" s="320"/>
      <c r="Z403" s="320"/>
      <c r="AA403" s="320"/>
      <c r="AB403" s="320">
        <f t="shared" si="55"/>
        <v>0</v>
      </c>
      <c r="AC403" s="320"/>
      <c r="AD403" s="323"/>
      <c r="AE403" s="320"/>
      <c r="AF403" s="338"/>
    </row>
    <row r="404" spans="1:34" ht="22.5">
      <c r="A404" s="316" t="str">
        <f t="shared" si="49"/>
        <v>Услуги связи и ИнтернетаИнтернет для торговых представителей</v>
      </c>
      <c r="B404" s="317" t="str">
        <f t="shared" si="50"/>
        <v>Услуги связи и ИнтернетаИнтернет для торговых представителей</v>
      </c>
      <c r="C404" s="318">
        <v>2011</v>
      </c>
      <c r="D404" s="318" t="s">
        <v>71</v>
      </c>
      <c r="E404" s="319" t="s">
        <v>7</v>
      </c>
      <c r="F404" s="319" t="s">
        <v>1189</v>
      </c>
      <c r="G404" s="336" t="s">
        <v>57</v>
      </c>
      <c r="H404" s="308" t="str">
        <f>VLOOKUP($B404,Справочник!$A:$I,7,0)</f>
        <v xml:space="preserve">Communication and Internet services </v>
      </c>
      <c r="I404" s="334" t="s">
        <v>65</v>
      </c>
      <c r="J404" s="319" t="str">
        <f>VLOOKUP($B404,Справочник!$A:$I,8,0)</f>
        <v>internet for sales representatives</v>
      </c>
      <c r="K404" s="334"/>
      <c r="L404" s="319">
        <f>VLOOKUP($B404,Справочник!$A:$I,9,0)</f>
        <v>0</v>
      </c>
      <c r="M404" s="324"/>
      <c r="N404" s="320" t="e">
        <f t="shared" si="51"/>
        <v>#DIV/0!</v>
      </c>
      <c r="O404" s="325"/>
      <c r="P404" s="320">
        <f t="shared" si="52"/>
        <v>0</v>
      </c>
      <c r="Q404" s="325"/>
      <c r="R404" s="325"/>
      <c r="S404" s="325"/>
      <c r="T404" s="320">
        <f t="shared" si="53"/>
        <v>0</v>
      </c>
      <c r="U404" s="320"/>
      <c r="V404" s="320"/>
      <c r="W404" s="320"/>
      <c r="X404" s="320">
        <f t="shared" si="54"/>
        <v>0</v>
      </c>
      <c r="Y404" s="320"/>
      <c r="Z404" s="320"/>
      <c r="AA404" s="320"/>
      <c r="AB404" s="320">
        <f t="shared" si="55"/>
        <v>0</v>
      </c>
      <c r="AC404" s="325"/>
      <c r="AD404" s="326"/>
      <c r="AE404" s="325"/>
      <c r="AF404" s="322"/>
    </row>
    <row r="405" spans="1:34" ht="22.5" hidden="1">
      <c r="A405" s="316" t="str">
        <f t="shared" si="49"/>
        <v>Услуги связи и ИнтернетаАренда Центра обработки данных</v>
      </c>
      <c r="B405" s="317" t="str">
        <f t="shared" si="50"/>
        <v>Услуги связи и ИнтернетаАренда Центра обработки данных</v>
      </c>
      <c r="C405" s="318">
        <v>2011</v>
      </c>
      <c r="D405" s="318" t="s">
        <v>71</v>
      </c>
      <c r="E405" s="319" t="s">
        <v>7</v>
      </c>
      <c r="F405" s="319" t="s">
        <v>1187</v>
      </c>
      <c r="G405" s="336" t="s">
        <v>57</v>
      </c>
      <c r="H405" s="308" t="str">
        <f>VLOOKUP($B405,Справочник!$A:$I,7,0)</f>
        <v xml:space="preserve">Communication and Internet services </v>
      </c>
      <c r="I405" s="319" t="s">
        <v>430</v>
      </c>
      <c r="J405" s="319" t="str">
        <f>VLOOKUP($B405,Справочник!$A:$I,8,0)</f>
        <v>Data-center rent</v>
      </c>
      <c r="K405" s="334"/>
      <c r="L405" s="319">
        <f>VLOOKUP($B405,Справочник!$A:$I,9,0)</f>
        <v>0</v>
      </c>
      <c r="M405" s="349"/>
      <c r="N405" s="320" t="e">
        <f t="shared" si="51"/>
        <v>#DIV/0!</v>
      </c>
      <c r="O405" s="325"/>
      <c r="P405" s="320">
        <f t="shared" si="52"/>
        <v>0</v>
      </c>
      <c r="Q405" s="320"/>
      <c r="R405" s="325"/>
      <c r="S405" s="325"/>
      <c r="T405" s="320">
        <f t="shared" si="53"/>
        <v>0</v>
      </c>
      <c r="U405" s="320"/>
      <c r="V405" s="320"/>
      <c r="W405" s="320"/>
      <c r="X405" s="320">
        <f t="shared" si="54"/>
        <v>0</v>
      </c>
      <c r="Y405" s="320"/>
      <c r="Z405" s="320"/>
      <c r="AA405" s="320"/>
      <c r="AB405" s="320">
        <f t="shared" si="55"/>
        <v>0</v>
      </c>
      <c r="AC405" s="371"/>
      <c r="AD405" s="373"/>
      <c r="AE405" s="371"/>
      <c r="AF405" s="372"/>
    </row>
    <row r="406" spans="1:34" ht="22.5" hidden="1">
      <c r="A406" s="316" t="str">
        <f t="shared" si="49"/>
        <v>Услуги связи и ИнтернетаАренда Центра обработки данных</v>
      </c>
      <c r="B406" s="317" t="str">
        <f t="shared" si="50"/>
        <v>Услуги связи и ИнтернетаАренда Центра обработки данных</v>
      </c>
      <c r="C406" s="318">
        <v>2011</v>
      </c>
      <c r="D406" s="318" t="s">
        <v>71</v>
      </c>
      <c r="E406" s="319" t="s">
        <v>7</v>
      </c>
      <c r="F406" s="319" t="s">
        <v>1188</v>
      </c>
      <c r="G406" s="336" t="s">
        <v>57</v>
      </c>
      <c r="H406" s="308" t="str">
        <f>VLOOKUP($B406,Справочник!$A:$I,7,0)</f>
        <v xml:space="preserve">Communication and Internet services </v>
      </c>
      <c r="I406" s="319" t="s">
        <v>430</v>
      </c>
      <c r="J406" s="319" t="str">
        <f>VLOOKUP($B406,Справочник!$A:$I,8,0)</f>
        <v>Data-center rent</v>
      </c>
      <c r="K406" s="334"/>
      <c r="L406" s="319">
        <f>VLOOKUP($B406,Справочник!$A:$I,9,0)</f>
        <v>0</v>
      </c>
      <c r="M406" s="337"/>
      <c r="N406" s="320" t="e">
        <f t="shared" si="51"/>
        <v>#DIV/0!</v>
      </c>
      <c r="O406" s="325"/>
      <c r="P406" s="320">
        <f t="shared" si="52"/>
        <v>0</v>
      </c>
      <c r="Q406" s="325"/>
      <c r="R406" s="325"/>
      <c r="S406" s="325"/>
      <c r="T406" s="320">
        <f t="shared" si="53"/>
        <v>0</v>
      </c>
      <c r="U406" s="320"/>
      <c r="V406" s="320"/>
      <c r="W406" s="320"/>
      <c r="X406" s="320">
        <f t="shared" si="54"/>
        <v>0</v>
      </c>
      <c r="Y406" s="320"/>
      <c r="Z406" s="320"/>
      <c r="AA406" s="320"/>
      <c r="AB406" s="320">
        <f t="shared" si="55"/>
        <v>0</v>
      </c>
      <c r="AC406" s="371"/>
      <c r="AD406" s="373"/>
      <c r="AE406" s="371"/>
      <c r="AF406" s="372"/>
    </row>
    <row r="407" spans="1:34" ht="33.75" hidden="1">
      <c r="A407" s="316" t="str">
        <f t="shared" si="49"/>
        <v xml:space="preserve">Услуги связи и ИнтернетаАренда канала связи </v>
      </c>
      <c r="B407" s="317" t="str">
        <f t="shared" si="50"/>
        <v xml:space="preserve">Услуги связи и ИнтернетаАренда канала связи </v>
      </c>
      <c r="C407" s="318">
        <v>2011</v>
      </c>
      <c r="D407" s="318" t="s">
        <v>71</v>
      </c>
      <c r="E407" s="319" t="s">
        <v>7</v>
      </c>
      <c r="F407" s="319" t="s">
        <v>1187</v>
      </c>
      <c r="G407" s="336" t="s">
        <v>57</v>
      </c>
      <c r="H407" s="308" t="str">
        <f>VLOOKUP($B407,Справочник!$A:$I,7,0)</f>
        <v xml:space="preserve">Communication and Internet services </v>
      </c>
      <c r="I407" s="334" t="s">
        <v>432</v>
      </c>
      <c r="J407" s="319" t="str">
        <f>VLOOKUP($B407,Справочник!$A:$I,8,0)</f>
        <v>Communication channel rent(between office and data-center)</v>
      </c>
      <c r="K407" s="334"/>
      <c r="L407" s="319">
        <f>VLOOKUP($B407,Справочник!$A:$I,9,0)</f>
        <v>0</v>
      </c>
      <c r="M407" s="349"/>
      <c r="N407" s="320" t="e">
        <f t="shared" si="51"/>
        <v>#DIV/0!</v>
      </c>
      <c r="O407" s="325"/>
      <c r="P407" s="320">
        <f t="shared" si="52"/>
        <v>0</v>
      </c>
      <c r="Q407" s="320"/>
      <c r="R407" s="371"/>
      <c r="S407" s="371"/>
      <c r="T407" s="320">
        <f t="shared" si="53"/>
        <v>0</v>
      </c>
      <c r="U407" s="320"/>
      <c r="V407" s="320"/>
      <c r="W407" s="320"/>
      <c r="X407" s="320">
        <f t="shared" si="54"/>
        <v>0</v>
      </c>
      <c r="Y407" s="320"/>
      <c r="Z407" s="320"/>
      <c r="AA407" s="320"/>
      <c r="AB407" s="320">
        <f t="shared" si="55"/>
        <v>0</v>
      </c>
      <c r="AC407" s="371"/>
      <c r="AD407" s="373"/>
      <c r="AE407" s="371"/>
      <c r="AF407" s="372"/>
      <c r="AH407" s="315"/>
    </row>
    <row r="408" spans="1:34" ht="33.75" hidden="1">
      <c r="A408" s="316" t="str">
        <f t="shared" si="49"/>
        <v xml:space="preserve">Услуги связи и ИнтернетаАренда канала связи </v>
      </c>
      <c r="B408" s="317" t="str">
        <f t="shared" si="50"/>
        <v xml:space="preserve">Услуги связи и ИнтернетаАренда канала связи </v>
      </c>
      <c r="C408" s="318">
        <v>2011</v>
      </c>
      <c r="D408" s="318" t="s">
        <v>71</v>
      </c>
      <c r="E408" s="319" t="s">
        <v>7</v>
      </c>
      <c r="F408" s="319" t="s">
        <v>1188</v>
      </c>
      <c r="G408" s="336" t="s">
        <v>57</v>
      </c>
      <c r="H408" s="308" t="str">
        <f>VLOOKUP($B408,Справочник!$A:$I,7,0)</f>
        <v xml:space="preserve">Communication and Internet services </v>
      </c>
      <c r="I408" s="334" t="s">
        <v>432</v>
      </c>
      <c r="J408" s="319" t="str">
        <f>VLOOKUP($B408,Справочник!$A:$I,8,0)</f>
        <v>Communication channel rent(between office and data-center)</v>
      </c>
      <c r="K408" s="334"/>
      <c r="L408" s="319">
        <f>VLOOKUP($B408,Справочник!$A:$I,9,0)</f>
        <v>0</v>
      </c>
      <c r="M408" s="337"/>
      <c r="N408" s="320" t="e">
        <f t="shared" si="51"/>
        <v>#DIV/0!</v>
      </c>
      <c r="O408" s="325"/>
      <c r="P408" s="320">
        <f t="shared" si="52"/>
        <v>0</v>
      </c>
      <c r="Q408" s="371"/>
      <c r="R408" s="371"/>
      <c r="S408" s="371"/>
      <c r="T408" s="320">
        <f t="shared" si="53"/>
        <v>0</v>
      </c>
      <c r="U408" s="320"/>
      <c r="V408" s="320"/>
      <c r="W408" s="320"/>
      <c r="X408" s="320">
        <f t="shared" si="54"/>
        <v>0</v>
      </c>
      <c r="Y408" s="320"/>
      <c r="Z408" s="320"/>
      <c r="AA408" s="320"/>
      <c r="AB408" s="320">
        <f t="shared" si="55"/>
        <v>0</v>
      </c>
      <c r="AC408" s="371"/>
      <c r="AD408" s="373"/>
      <c r="AE408" s="371"/>
      <c r="AF408" s="372"/>
    </row>
    <row r="409" spans="1:34" ht="22.5" hidden="1">
      <c r="A409" s="316" t="str">
        <f t="shared" si="49"/>
        <v>Услуги связи и ИнтернетаДоступ в Интернет в Центре обработки данных</v>
      </c>
      <c r="B409" s="317" t="str">
        <f t="shared" si="50"/>
        <v>Услуги связи и ИнтернетаДоступ в Интернет в Центре обработки данных</v>
      </c>
      <c r="C409" s="318">
        <v>2011</v>
      </c>
      <c r="D409" s="318" t="s">
        <v>71</v>
      </c>
      <c r="E409" s="319" t="s">
        <v>7</v>
      </c>
      <c r="F409" s="319" t="s">
        <v>1188</v>
      </c>
      <c r="G409" s="336" t="s">
        <v>57</v>
      </c>
      <c r="H409" s="308" t="str">
        <f>VLOOKUP($B409,Справочник!$A:$I,7,0)</f>
        <v xml:space="preserve">Communication and Internet services </v>
      </c>
      <c r="I409" s="334" t="s">
        <v>431</v>
      </c>
      <c r="J409" s="319" t="str">
        <f>VLOOKUP($B409,Справочник!$A:$I,8,0)</f>
        <v>Access to the Internet (in Data-center)</v>
      </c>
      <c r="K409" s="334"/>
      <c r="L409" s="319">
        <f>VLOOKUP($B409,Справочник!$A:$I,9,0)</f>
        <v>0</v>
      </c>
      <c r="M409" s="337"/>
      <c r="N409" s="320" t="e">
        <f t="shared" si="51"/>
        <v>#DIV/0!</v>
      </c>
      <c r="O409" s="325"/>
      <c r="P409" s="320">
        <f t="shared" si="52"/>
        <v>0</v>
      </c>
      <c r="Q409" s="325"/>
      <c r="R409" s="325"/>
      <c r="S409" s="325"/>
      <c r="T409" s="320">
        <f t="shared" si="53"/>
        <v>0</v>
      </c>
      <c r="U409" s="320"/>
      <c r="V409" s="320"/>
      <c r="W409" s="320"/>
      <c r="X409" s="320">
        <f t="shared" si="54"/>
        <v>0</v>
      </c>
      <c r="Y409" s="320"/>
      <c r="Z409" s="320"/>
      <c r="AA409" s="320"/>
      <c r="AB409" s="320">
        <f t="shared" si="55"/>
        <v>0</v>
      </c>
      <c r="AC409" s="325"/>
      <c r="AD409" s="326"/>
      <c r="AE409" s="325"/>
      <c r="AF409" s="322"/>
    </row>
    <row r="410" spans="1:34" ht="22.5" hidden="1">
      <c r="A410" s="316" t="str">
        <f t="shared" si="49"/>
        <v>Услуги связи и ИнтернетаДоступ в Интернет в Центре обработки данных</v>
      </c>
      <c r="B410" s="317" t="str">
        <f t="shared" si="50"/>
        <v>Услуги связи и ИнтернетаДоступ в Интернет в Центре обработки данных</v>
      </c>
      <c r="C410" s="318">
        <v>2011</v>
      </c>
      <c r="D410" s="318" t="s">
        <v>71</v>
      </c>
      <c r="E410" s="319" t="s">
        <v>7</v>
      </c>
      <c r="F410" s="319" t="s">
        <v>1187</v>
      </c>
      <c r="G410" s="336" t="s">
        <v>57</v>
      </c>
      <c r="H410" s="308" t="str">
        <f>VLOOKUP($B410,Справочник!$A:$I,7,0)</f>
        <v xml:space="preserve">Communication and Internet services </v>
      </c>
      <c r="I410" s="334" t="s">
        <v>431</v>
      </c>
      <c r="J410" s="319" t="str">
        <f>VLOOKUP($B410,Справочник!$A:$I,8,0)</f>
        <v>Access to the Internet (in Data-center)</v>
      </c>
      <c r="K410" s="334"/>
      <c r="L410" s="319">
        <f>VLOOKUP($B410,Справочник!$A:$I,9,0)</f>
        <v>0</v>
      </c>
      <c r="M410" s="349"/>
      <c r="N410" s="320" t="e">
        <f t="shared" si="51"/>
        <v>#DIV/0!</v>
      </c>
      <c r="O410" s="325"/>
      <c r="P410" s="320">
        <f t="shared" si="52"/>
        <v>0</v>
      </c>
      <c r="Q410" s="325"/>
      <c r="R410" s="325"/>
      <c r="S410" s="325"/>
      <c r="T410" s="320">
        <f t="shared" si="53"/>
        <v>0</v>
      </c>
      <c r="U410" s="320"/>
      <c r="V410" s="320"/>
      <c r="W410" s="320"/>
      <c r="X410" s="320">
        <f t="shared" si="54"/>
        <v>0</v>
      </c>
      <c r="Y410" s="320"/>
      <c r="Z410" s="320"/>
      <c r="AA410" s="320"/>
      <c r="AB410" s="320">
        <f t="shared" si="55"/>
        <v>0</v>
      </c>
      <c r="AC410" s="325"/>
      <c r="AD410" s="326"/>
      <c r="AE410" s="325"/>
      <c r="AF410" s="322"/>
    </row>
    <row r="411" spans="1:34" ht="22.5">
      <c r="A411" s="316" t="str">
        <f t="shared" si="49"/>
        <v>Представительские расходыпредставительские расходы (ИТ )</v>
      </c>
      <c r="B411" s="317" t="str">
        <f t="shared" si="50"/>
        <v>Представительские расходыпредставительские расходы (ИТ )</v>
      </c>
      <c r="C411" s="318">
        <v>2011</v>
      </c>
      <c r="D411" s="318" t="s">
        <v>71</v>
      </c>
      <c r="E411" s="319" t="s">
        <v>7</v>
      </c>
      <c r="F411" s="319" t="s">
        <v>1189</v>
      </c>
      <c r="G411" s="308" t="s">
        <v>18</v>
      </c>
      <c r="H411" s="308" t="str">
        <f>VLOOKUP($B411,Справочник!$A:$I,7,0)</f>
        <v>Hospitality expenses</v>
      </c>
      <c r="I411" s="319" t="s">
        <v>67</v>
      </c>
      <c r="J411" s="319" t="str">
        <f>VLOOKUP($B411,Справочник!$A:$I,8,0)</f>
        <v>Hospitality expenses (IT)</v>
      </c>
      <c r="K411" s="334"/>
      <c r="L411" s="319">
        <f>VLOOKUP($B411,Справочник!$A:$I,9,0)</f>
        <v>0</v>
      </c>
      <c r="M411" s="324"/>
      <c r="N411" s="320" t="e">
        <f t="shared" si="51"/>
        <v>#DIV/0!</v>
      </c>
      <c r="O411" s="325"/>
      <c r="P411" s="320">
        <f t="shared" si="52"/>
        <v>0</v>
      </c>
      <c r="Q411" s="320"/>
      <c r="R411" s="320"/>
      <c r="S411" s="320"/>
      <c r="T411" s="320">
        <f t="shared" si="53"/>
        <v>0</v>
      </c>
      <c r="U411" s="320"/>
      <c r="V411" s="320"/>
      <c r="W411" s="320"/>
      <c r="X411" s="320">
        <f t="shared" si="54"/>
        <v>0</v>
      </c>
      <c r="Y411" s="320"/>
      <c r="Z411" s="320"/>
      <c r="AA411" s="320"/>
      <c r="AB411" s="320">
        <f t="shared" si="55"/>
        <v>0</v>
      </c>
      <c r="AC411" s="320"/>
      <c r="AD411" s="323"/>
      <c r="AE411" s="320"/>
      <c r="AF411" s="338"/>
    </row>
    <row r="412" spans="1:34" hidden="1">
      <c r="A412" s="316" t="str">
        <f t="shared" si="49"/>
        <v>Покупка МПЗПокупка МПЗ (ИТ)</v>
      </c>
      <c r="B412" s="317" t="str">
        <f t="shared" si="50"/>
        <v>Покупка МПЗПокупка МПЗ (ИТ)</v>
      </c>
      <c r="C412" s="318">
        <v>2011</v>
      </c>
      <c r="D412" s="318" t="s">
        <v>71</v>
      </c>
      <c r="E412" s="319" t="s">
        <v>7</v>
      </c>
      <c r="F412" s="374" t="s">
        <v>1187</v>
      </c>
      <c r="G412" s="375" t="s">
        <v>567</v>
      </c>
      <c r="H412" s="308" t="str">
        <f>VLOOKUP($B412,Справочник!$A:$I,7,0)</f>
        <v>Inventories' purchase</v>
      </c>
      <c r="I412" s="376" t="s">
        <v>569</v>
      </c>
      <c r="J412" s="319" t="str">
        <f>VLOOKUP($B412,Справочник!$A:$I,8,0)</f>
        <v>Inventories' purchase (IT)</v>
      </c>
      <c r="K412" s="376"/>
      <c r="L412" s="319">
        <f>VLOOKUP($B412,Справочник!$A:$I,9,0)</f>
        <v>0</v>
      </c>
      <c r="M412" s="337"/>
      <c r="N412" s="320" t="e">
        <f t="shared" si="51"/>
        <v>#DIV/0!</v>
      </c>
      <c r="O412" s="325"/>
      <c r="P412" s="320">
        <f t="shared" si="52"/>
        <v>0</v>
      </c>
      <c r="Q412" s="320"/>
      <c r="R412" s="320"/>
      <c r="S412" s="320"/>
      <c r="T412" s="320">
        <f t="shared" si="53"/>
        <v>0</v>
      </c>
      <c r="U412" s="320"/>
      <c r="V412" s="320"/>
      <c r="W412" s="320"/>
      <c r="X412" s="320">
        <f t="shared" si="54"/>
        <v>0</v>
      </c>
      <c r="Y412" s="320"/>
      <c r="Z412" s="320"/>
      <c r="AA412" s="320"/>
      <c r="AB412" s="320">
        <f t="shared" si="55"/>
        <v>0</v>
      </c>
      <c r="AC412" s="320"/>
      <c r="AD412" s="323"/>
      <c r="AE412" s="320"/>
      <c r="AF412" s="338"/>
    </row>
    <row r="413" spans="1:34" hidden="1">
      <c r="A413" s="316" t="str">
        <f t="shared" ref="A413:A475" si="56">G413&amp;I413</f>
        <v>Покупка МПЗПокупка МПЗ (ИТ)</v>
      </c>
      <c r="B413" s="317" t="str">
        <f t="shared" ref="B413:B475" si="57">G413&amp;I413&amp;K413</f>
        <v>Покупка МПЗПокупка МПЗ (ИТ)</v>
      </c>
      <c r="C413" s="318">
        <v>2011</v>
      </c>
      <c r="D413" s="318" t="s">
        <v>71</v>
      </c>
      <c r="E413" s="319" t="s">
        <v>7</v>
      </c>
      <c r="F413" s="374" t="s">
        <v>1187</v>
      </c>
      <c r="G413" s="375" t="s">
        <v>567</v>
      </c>
      <c r="H413" s="308" t="str">
        <f>VLOOKUP($B413,Справочник!$A:$I,7,0)</f>
        <v>Inventories' purchase</v>
      </c>
      <c r="I413" s="376" t="s">
        <v>569</v>
      </c>
      <c r="J413" s="319" t="str">
        <f>VLOOKUP($B413,Справочник!$A:$I,8,0)</f>
        <v>Inventories' purchase (IT)</v>
      </c>
      <c r="K413" s="376"/>
      <c r="L413" s="319">
        <f>VLOOKUP($B413,Справочник!$A:$I,9,0)</f>
        <v>0</v>
      </c>
      <c r="M413" s="337"/>
      <c r="N413" s="320" t="e">
        <f t="shared" si="51"/>
        <v>#DIV/0!</v>
      </c>
      <c r="O413" s="325"/>
      <c r="P413" s="320">
        <f t="shared" si="52"/>
        <v>0</v>
      </c>
      <c r="Q413" s="320"/>
      <c r="R413" s="320"/>
      <c r="S413" s="320"/>
      <c r="T413" s="320">
        <f t="shared" si="53"/>
        <v>0</v>
      </c>
      <c r="U413" s="320"/>
      <c r="V413" s="320"/>
      <c r="W413" s="320"/>
      <c r="X413" s="320">
        <f t="shared" si="54"/>
        <v>0</v>
      </c>
      <c r="Y413" s="320"/>
      <c r="Z413" s="320"/>
      <c r="AA413" s="320"/>
      <c r="AB413" s="320">
        <f t="shared" si="55"/>
        <v>0</v>
      </c>
      <c r="AC413" s="320"/>
      <c r="AD413" s="323"/>
      <c r="AE413" s="320"/>
      <c r="AF413" s="338"/>
    </row>
    <row r="414" spans="1:34" hidden="1">
      <c r="A414" s="316" t="str">
        <f t="shared" si="56"/>
        <v>Покупка МПЗПокупка МПЗ (ИТ)</v>
      </c>
      <c r="B414" s="317" t="str">
        <f t="shared" si="57"/>
        <v>Покупка МПЗПокупка МПЗ (ИТ)</v>
      </c>
      <c r="C414" s="318">
        <v>2011</v>
      </c>
      <c r="D414" s="318" t="s">
        <v>71</v>
      </c>
      <c r="E414" s="319" t="s">
        <v>7</v>
      </c>
      <c r="F414" s="374" t="s">
        <v>1187</v>
      </c>
      <c r="G414" s="375" t="s">
        <v>567</v>
      </c>
      <c r="H414" s="308" t="str">
        <f>VLOOKUP($B414,Справочник!$A:$I,7,0)</f>
        <v>Inventories' purchase</v>
      </c>
      <c r="I414" s="376" t="s">
        <v>569</v>
      </c>
      <c r="J414" s="319" t="str">
        <f>VLOOKUP($B414,Справочник!$A:$I,8,0)</f>
        <v>Inventories' purchase (IT)</v>
      </c>
      <c r="K414" s="376"/>
      <c r="L414" s="319">
        <f>VLOOKUP($B414,Справочник!$A:$I,9,0)</f>
        <v>0</v>
      </c>
      <c r="M414" s="337"/>
      <c r="N414" s="320" t="e">
        <f t="shared" si="51"/>
        <v>#DIV/0!</v>
      </c>
      <c r="O414" s="325"/>
      <c r="P414" s="320">
        <f t="shared" si="52"/>
        <v>0</v>
      </c>
      <c r="Q414" s="320"/>
      <c r="R414" s="320"/>
      <c r="S414" s="320"/>
      <c r="T414" s="320">
        <f t="shared" si="53"/>
        <v>0</v>
      </c>
      <c r="U414" s="320"/>
      <c r="V414" s="320"/>
      <c r="W414" s="320"/>
      <c r="X414" s="320">
        <f t="shared" si="54"/>
        <v>0</v>
      </c>
      <c r="Y414" s="320"/>
      <c r="Z414" s="320"/>
      <c r="AA414" s="320"/>
      <c r="AB414" s="320">
        <f t="shared" si="55"/>
        <v>0</v>
      </c>
      <c r="AC414" s="320"/>
      <c r="AD414" s="323"/>
      <c r="AE414" s="320"/>
      <c r="AF414" s="338"/>
    </row>
    <row r="415" spans="1:34" hidden="1">
      <c r="A415" s="316" t="str">
        <f t="shared" si="56"/>
        <v>Покупка МПЗПокупка МПЗ (ИТ)</v>
      </c>
      <c r="B415" s="317" t="str">
        <f t="shared" si="57"/>
        <v>Покупка МПЗПокупка МПЗ (ИТ)</v>
      </c>
      <c r="C415" s="318">
        <v>2011</v>
      </c>
      <c r="D415" s="318" t="s">
        <v>71</v>
      </c>
      <c r="E415" s="319" t="s">
        <v>7</v>
      </c>
      <c r="F415" s="374" t="s">
        <v>1187</v>
      </c>
      <c r="G415" s="375" t="s">
        <v>567</v>
      </c>
      <c r="H415" s="308" t="str">
        <f>VLOOKUP($B415,Справочник!$A:$I,7,0)</f>
        <v>Inventories' purchase</v>
      </c>
      <c r="I415" s="376" t="s">
        <v>569</v>
      </c>
      <c r="J415" s="319" t="str">
        <f>VLOOKUP($B415,Справочник!$A:$I,8,0)</f>
        <v>Inventories' purchase (IT)</v>
      </c>
      <c r="K415" s="376"/>
      <c r="L415" s="319">
        <f>VLOOKUP($B415,Справочник!$A:$I,9,0)</f>
        <v>0</v>
      </c>
      <c r="M415" s="337"/>
      <c r="N415" s="320" t="e">
        <f t="shared" si="51"/>
        <v>#DIV/0!</v>
      </c>
      <c r="O415" s="325"/>
      <c r="P415" s="320">
        <f t="shared" si="52"/>
        <v>0</v>
      </c>
      <c r="Q415" s="320"/>
      <c r="R415" s="320"/>
      <c r="S415" s="320"/>
      <c r="T415" s="320">
        <f t="shared" si="53"/>
        <v>0</v>
      </c>
      <c r="U415" s="320"/>
      <c r="V415" s="320"/>
      <c r="W415" s="320"/>
      <c r="X415" s="320">
        <f t="shared" si="54"/>
        <v>0</v>
      </c>
      <c r="Y415" s="320"/>
      <c r="Z415" s="320"/>
      <c r="AA415" s="320"/>
      <c r="AB415" s="320">
        <f t="shared" si="55"/>
        <v>0</v>
      </c>
      <c r="AC415" s="320"/>
      <c r="AD415" s="323"/>
      <c r="AE415" s="320"/>
      <c r="AF415" s="338"/>
      <c r="AH415" s="315"/>
    </row>
    <row r="416" spans="1:34" hidden="1">
      <c r="A416" s="316" t="str">
        <f t="shared" si="56"/>
        <v>Покупка МПЗПокупка МПЗ (ИТ)</v>
      </c>
      <c r="B416" s="317" t="str">
        <f t="shared" si="57"/>
        <v>Покупка МПЗПокупка МПЗ (ИТ)</v>
      </c>
      <c r="C416" s="318">
        <v>2011</v>
      </c>
      <c r="D416" s="318" t="s">
        <v>71</v>
      </c>
      <c r="E416" s="319" t="s">
        <v>7</v>
      </c>
      <c r="F416" s="374" t="s">
        <v>1187</v>
      </c>
      <c r="G416" s="375" t="s">
        <v>567</v>
      </c>
      <c r="H416" s="308" t="str">
        <f>VLOOKUP($B416,Справочник!$A:$I,7,0)</f>
        <v>Inventories' purchase</v>
      </c>
      <c r="I416" s="376" t="s">
        <v>569</v>
      </c>
      <c r="J416" s="319" t="str">
        <f>VLOOKUP($B416,Справочник!$A:$I,8,0)</f>
        <v>Inventories' purchase (IT)</v>
      </c>
      <c r="K416" s="376"/>
      <c r="L416" s="319">
        <f>VLOOKUP($B416,Справочник!$A:$I,9,0)</f>
        <v>0</v>
      </c>
      <c r="M416" s="337"/>
      <c r="N416" s="320" t="e">
        <f t="shared" si="51"/>
        <v>#DIV/0!</v>
      </c>
      <c r="O416" s="325"/>
      <c r="P416" s="320">
        <f t="shared" si="52"/>
        <v>0</v>
      </c>
      <c r="Q416" s="320"/>
      <c r="R416" s="320"/>
      <c r="S416" s="320"/>
      <c r="T416" s="320">
        <f t="shared" si="53"/>
        <v>0</v>
      </c>
      <c r="U416" s="320"/>
      <c r="V416" s="320"/>
      <c r="W416" s="320"/>
      <c r="X416" s="320">
        <f t="shared" si="54"/>
        <v>0</v>
      </c>
      <c r="Y416" s="320"/>
      <c r="Z416" s="320"/>
      <c r="AA416" s="320"/>
      <c r="AB416" s="320">
        <f t="shared" si="55"/>
        <v>0</v>
      </c>
      <c r="AC416" s="320"/>
      <c r="AD416" s="323"/>
      <c r="AE416" s="320"/>
      <c r="AF416" s="338"/>
    </row>
    <row r="417" spans="1:34" hidden="1">
      <c r="A417" s="316" t="str">
        <f t="shared" si="56"/>
        <v>Покупка МПЗПокупка МПЗ (ИТ)</v>
      </c>
      <c r="B417" s="317" t="str">
        <f t="shared" si="57"/>
        <v>Покупка МПЗПокупка МПЗ (ИТ)</v>
      </c>
      <c r="C417" s="318">
        <v>2011</v>
      </c>
      <c r="D417" s="318" t="s">
        <v>71</v>
      </c>
      <c r="E417" s="319" t="s">
        <v>7</v>
      </c>
      <c r="F417" s="374" t="s">
        <v>1187</v>
      </c>
      <c r="G417" s="375" t="s">
        <v>567</v>
      </c>
      <c r="H417" s="308" t="str">
        <f>VLOOKUP($B417,Справочник!$A:$I,7,0)</f>
        <v>Inventories' purchase</v>
      </c>
      <c r="I417" s="376" t="s">
        <v>569</v>
      </c>
      <c r="J417" s="319" t="str">
        <f>VLOOKUP($B417,Справочник!$A:$I,8,0)</f>
        <v>Inventories' purchase (IT)</v>
      </c>
      <c r="K417" s="376"/>
      <c r="L417" s="319">
        <f>VLOOKUP($B417,Справочник!$A:$I,9,0)</f>
        <v>0</v>
      </c>
      <c r="M417" s="337"/>
      <c r="N417" s="320" t="e">
        <f t="shared" si="51"/>
        <v>#DIV/0!</v>
      </c>
      <c r="O417" s="325"/>
      <c r="P417" s="320">
        <f t="shared" si="52"/>
        <v>0</v>
      </c>
      <c r="Q417" s="320"/>
      <c r="R417" s="320"/>
      <c r="S417" s="320"/>
      <c r="T417" s="320">
        <f t="shared" si="53"/>
        <v>0</v>
      </c>
      <c r="U417" s="320"/>
      <c r="V417" s="320"/>
      <c r="W417" s="320"/>
      <c r="X417" s="320">
        <f t="shared" si="54"/>
        <v>0</v>
      </c>
      <c r="Y417" s="320"/>
      <c r="Z417" s="320"/>
      <c r="AA417" s="320"/>
      <c r="AB417" s="320">
        <f t="shared" si="55"/>
        <v>0</v>
      </c>
      <c r="AC417" s="320"/>
      <c r="AD417" s="323"/>
      <c r="AE417" s="320"/>
      <c r="AF417" s="338"/>
    </row>
    <row r="418" spans="1:34" hidden="1">
      <c r="A418" s="316" t="str">
        <f t="shared" si="56"/>
        <v>Покупка МПЗПокупка МПЗ (ИТ)</v>
      </c>
      <c r="B418" s="317" t="str">
        <f t="shared" si="57"/>
        <v>Покупка МПЗПокупка МПЗ (ИТ)</v>
      </c>
      <c r="C418" s="318">
        <v>2011</v>
      </c>
      <c r="D418" s="318" t="s">
        <v>71</v>
      </c>
      <c r="E418" s="319" t="s">
        <v>7</v>
      </c>
      <c r="F418" s="374" t="s">
        <v>1187</v>
      </c>
      <c r="G418" s="375" t="s">
        <v>567</v>
      </c>
      <c r="H418" s="308" t="str">
        <f>VLOOKUP($B418,Справочник!$A:$I,7,0)</f>
        <v>Inventories' purchase</v>
      </c>
      <c r="I418" s="376" t="s">
        <v>569</v>
      </c>
      <c r="J418" s="319" t="str">
        <f>VLOOKUP($B418,Справочник!$A:$I,8,0)</f>
        <v>Inventories' purchase (IT)</v>
      </c>
      <c r="K418" s="376"/>
      <c r="L418" s="319">
        <f>VLOOKUP($B418,Справочник!$A:$I,9,0)</f>
        <v>0</v>
      </c>
      <c r="M418" s="378"/>
      <c r="N418" s="320" t="e">
        <f t="shared" si="51"/>
        <v>#DIV/0!</v>
      </c>
      <c r="O418" s="325"/>
      <c r="P418" s="320">
        <f t="shared" si="52"/>
        <v>0</v>
      </c>
      <c r="Q418" s="320"/>
      <c r="R418" s="379"/>
      <c r="S418" s="320"/>
      <c r="T418" s="320">
        <f t="shared" si="53"/>
        <v>0</v>
      </c>
      <c r="U418" s="320"/>
      <c r="V418" s="320"/>
      <c r="W418" s="320"/>
      <c r="X418" s="320">
        <f t="shared" si="54"/>
        <v>0</v>
      </c>
      <c r="Y418" s="320"/>
      <c r="Z418" s="320"/>
      <c r="AA418" s="320"/>
      <c r="AB418" s="320">
        <f t="shared" si="55"/>
        <v>0</v>
      </c>
      <c r="AC418" s="320"/>
      <c r="AD418" s="323"/>
      <c r="AE418" s="320"/>
      <c r="AF418" s="338"/>
    </row>
    <row r="419" spans="1:34" hidden="1">
      <c r="A419" s="316" t="str">
        <f t="shared" si="56"/>
        <v>Списание МПЗСписание МПЗ (ИТ)</v>
      </c>
      <c r="B419" s="317" t="str">
        <f t="shared" si="57"/>
        <v>Списание МПЗСписание МПЗ (ИТ)</v>
      </c>
      <c r="C419" s="318">
        <v>2011</v>
      </c>
      <c r="D419" s="318" t="s">
        <v>71</v>
      </c>
      <c r="E419" s="319" t="s">
        <v>7</v>
      </c>
      <c r="F419" s="374" t="s">
        <v>1188</v>
      </c>
      <c r="G419" s="375" t="s">
        <v>43</v>
      </c>
      <c r="H419" s="308" t="str">
        <f>VLOOKUP($B419,Справочник!$A:$I,7,0)</f>
        <v>Inventories writing off</v>
      </c>
      <c r="I419" s="376" t="s">
        <v>599</v>
      </c>
      <c r="J419" s="319" t="str">
        <f>VLOOKUP($B419,Справочник!$A:$I,8,0)</f>
        <v>Inventories writing off (IT)</v>
      </c>
      <c r="K419" s="334"/>
      <c r="L419" s="319">
        <f>VLOOKUP($B419,Справочник!$A:$I,9,0)</f>
        <v>0</v>
      </c>
      <c r="M419" s="337"/>
      <c r="N419" s="320" t="e">
        <f t="shared" si="51"/>
        <v>#DIV/0!</v>
      </c>
      <c r="O419" s="325"/>
      <c r="P419" s="320">
        <f t="shared" si="52"/>
        <v>0</v>
      </c>
      <c r="Q419" s="320"/>
      <c r="R419" s="320"/>
      <c r="S419" s="320"/>
      <c r="T419" s="320">
        <f t="shared" si="53"/>
        <v>0</v>
      </c>
      <c r="U419" s="320"/>
      <c r="V419" s="320"/>
      <c r="W419" s="320"/>
      <c r="X419" s="320">
        <f t="shared" si="54"/>
        <v>0</v>
      </c>
      <c r="Y419" s="320"/>
      <c r="Z419" s="320"/>
      <c r="AA419" s="320"/>
      <c r="AB419" s="320">
        <f t="shared" si="55"/>
        <v>0</v>
      </c>
      <c r="AC419" s="320"/>
      <c r="AD419" s="323"/>
      <c r="AE419" s="320"/>
      <c r="AF419" s="338"/>
    </row>
    <row r="420" spans="1:34" hidden="1">
      <c r="A420" s="316" t="str">
        <f t="shared" si="56"/>
        <v>Списание МПЗСписание МПЗ (ИТ)</v>
      </c>
      <c r="B420" s="317" t="str">
        <f t="shared" si="57"/>
        <v>Списание МПЗСписание МПЗ (ИТ)</v>
      </c>
      <c r="C420" s="318">
        <v>2011</v>
      </c>
      <c r="D420" s="318" t="s">
        <v>71</v>
      </c>
      <c r="E420" s="319" t="s">
        <v>7</v>
      </c>
      <c r="F420" s="374" t="s">
        <v>1188</v>
      </c>
      <c r="G420" s="375" t="s">
        <v>43</v>
      </c>
      <c r="H420" s="308" t="str">
        <f>VLOOKUP($B420,Справочник!$A:$I,7,0)</f>
        <v>Inventories writing off</v>
      </c>
      <c r="I420" s="376" t="s">
        <v>599</v>
      </c>
      <c r="J420" s="319" t="str">
        <f>VLOOKUP($B420,Справочник!$A:$I,8,0)</f>
        <v>Inventories writing off (IT)</v>
      </c>
      <c r="K420" s="334"/>
      <c r="L420" s="319">
        <f>VLOOKUP($B420,Справочник!$A:$I,9,0)</f>
        <v>0</v>
      </c>
      <c r="M420" s="337"/>
      <c r="N420" s="320" t="e">
        <f t="shared" si="51"/>
        <v>#DIV/0!</v>
      </c>
      <c r="O420" s="325"/>
      <c r="P420" s="320">
        <f t="shared" si="52"/>
        <v>0</v>
      </c>
      <c r="Q420" s="320"/>
      <c r="R420" s="320"/>
      <c r="S420" s="320"/>
      <c r="T420" s="320">
        <f t="shared" si="53"/>
        <v>0</v>
      </c>
      <c r="U420" s="320"/>
      <c r="V420" s="320"/>
      <c r="W420" s="320"/>
      <c r="X420" s="320">
        <f t="shared" si="54"/>
        <v>0</v>
      </c>
      <c r="Y420" s="320"/>
      <c r="Z420" s="320"/>
      <c r="AA420" s="320"/>
      <c r="AB420" s="320">
        <f t="shared" si="55"/>
        <v>0</v>
      </c>
      <c r="AC420" s="320"/>
      <c r="AD420" s="323"/>
      <c r="AE420" s="320"/>
      <c r="AF420" s="338"/>
    </row>
    <row r="421" spans="1:34" hidden="1">
      <c r="A421" s="316" t="str">
        <f t="shared" si="56"/>
        <v>Списание МПЗСписание МПЗ (ИТ)</v>
      </c>
      <c r="B421" s="317" t="str">
        <f t="shared" si="57"/>
        <v>Списание МПЗСписание МПЗ (ИТ)</v>
      </c>
      <c r="C421" s="318">
        <v>2011</v>
      </c>
      <c r="D421" s="318" t="s">
        <v>71</v>
      </c>
      <c r="E421" s="319" t="s">
        <v>7</v>
      </c>
      <c r="F421" s="374" t="s">
        <v>1188</v>
      </c>
      <c r="G421" s="375" t="s">
        <v>43</v>
      </c>
      <c r="H421" s="308" t="str">
        <f>VLOOKUP($B421,Справочник!$A:$I,7,0)</f>
        <v>Inventories writing off</v>
      </c>
      <c r="I421" s="376" t="s">
        <v>599</v>
      </c>
      <c r="J421" s="319" t="str">
        <f>VLOOKUP($B421,Справочник!$A:$I,8,0)</f>
        <v>Inventories writing off (IT)</v>
      </c>
      <c r="K421" s="334"/>
      <c r="L421" s="319">
        <f>VLOOKUP($B421,Справочник!$A:$I,9,0)</f>
        <v>0</v>
      </c>
      <c r="M421" s="337"/>
      <c r="N421" s="320" t="e">
        <f t="shared" si="51"/>
        <v>#DIV/0!</v>
      </c>
      <c r="O421" s="325"/>
      <c r="P421" s="320">
        <f t="shared" si="52"/>
        <v>0</v>
      </c>
      <c r="Q421" s="320"/>
      <c r="R421" s="320"/>
      <c r="S421" s="320"/>
      <c r="T421" s="320">
        <f t="shared" si="53"/>
        <v>0</v>
      </c>
      <c r="U421" s="320"/>
      <c r="V421" s="320"/>
      <c r="W421" s="320"/>
      <c r="X421" s="320">
        <f t="shared" si="54"/>
        <v>0</v>
      </c>
      <c r="Y421" s="320"/>
      <c r="Z421" s="320"/>
      <c r="AA421" s="320"/>
      <c r="AB421" s="320">
        <f t="shared" si="55"/>
        <v>0</v>
      </c>
      <c r="AC421" s="320"/>
      <c r="AD421" s="323"/>
      <c r="AE421" s="320"/>
      <c r="AF421" s="338"/>
    </row>
    <row r="422" spans="1:34" hidden="1">
      <c r="A422" s="316" t="str">
        <f t="shared" si="56"/>
        <v>Списание МПЗСписание МПЗ (ИТ)</v>
      </c>
      <c r="B422" s="317" t="str">
        <f t="shared" si="57"/>
        <v>Списание МПЗСписание МПЗ (ИТ)</v>
      </c>
      <c r="C422" s="318">
        <v>2011</v>
      </c>
      <c r="D422" s="318" t="s">
        <v>71</v>
      </c>
      <c r="E422" s="319" t="s">
        <v>7</v>
      </c>
      <c r="F422" s="374" t="s">
        <v>1188</v>
      </c>
      <c r="G422" s="375" t="s">
        <v>43</v>
      </c>
      <c r="H422" s="308" t="str">
        <f>VLOOKUP($B422,Справочник!$A:$I,7,0)</f>
        <v>Inventories writing off</v>
      </c>
      <c r="I422" s="376" t="s">
        <v>599</v>
      </c>
      <c r="J422" s="319" t="str">
        <f>VLOOKUP($B422,Справочник!$A:$I,8,0)</f>
        <v>Inventories writing off (IT)</v>
      </c>
      <c r="K422" s="334"/>
      <c r="L422" s="319">
        <f>VLOOKUP($B422,Справочник!$A:$I,9,0)</f>
        <v>0</v>
      </c>
      <c r="M422" s="337"/>
      <c r="N422" s="320" t="e">
        <f t="shared" si="51"/>
        <v>#DIV/0!</v>
      </c>
      <c r="O422" s="325"/>
      <c r="P422" s="320">
        <f t="shared" si="52"/>
        <v>0</v>
      </c>
      <c r="Q422" s="320"/>
      <c r="R422" s="320"/>
      <c r="S422" s="320"/>
      <c r="T422" s="320">
        <f t="shared" si="53"/>
        <v>0</v>
      </c>
      <c r="U422" s="320"/>
      <c r="V422" s="320"/>
      <c r="W422" s="320"/>
      <c r="X422" s="320">
        <f t="shared" si="54"/>
        <v>0</v>
      </c>
      <c r="Y422" s="320"/>
      <c r="Z422" s="320"/>
      <c r="AA422" s="320"/>
      <c r="AB422" s="320">
        <f t="shared" si="55"/>
        <v>0</v>
      </c>
      <c r="AC422" s="320"/>
      <c r="AD422" s="323"/>
      <c r="AE422" s="320"/>
      <c r="AF422" s="338"/>
    </row>
    <row r="423" spans="1:34" hidden="1">
      <c r="A423" s="316" t="str">
        <f t="shared" si="56"/>
        <v>Списание МПЗСписание МПЗ (ИТ)</v>
      </c>
      <c r="B423" s="317" t="str">
        <f t="shared" si="57"/>
        <v>Списание МПЗСписание МПЗ (ИТ)</v>
      </c>
      <c r="C423" s="318">
        <v>2011</v>
      </c>
      <c r="D423" s="318" t="s">
        <v>71</v>
      </c>
      <c r="E423" s="319" t="s">
        <v>7</v>
      </c>
      <c r="F423" s="374" t="s">
        <v>1188</v>
      </c>
      <c r="G423" s="375" t="s">
        <v>43</v>
      </c>
      <c r="H423" s="308" t="str">
        <f>VLOOKUP($B423,Справочник!$A:$I,7,0)</f>
        <v>Inventories writing off</v>
      </c>
      <c r="I423" s="376" t="s">
        <v>599</v>
      </c>
      <c r="J423" s="319" t="str">
        <f>VLOOKUP($B423,Справочник!$A:$I,8,0)</f>
        <v>Inventories writing off (IT)</v>
      </c>
      <c r="K423" s="334"/>
      <c r="L423" s="319">
        <f>VLOOKUP($B423,Справочник!$A:$I,9,0)</f>
        <v>0</v>
      </c>
      <c r="M423" s="337"/>
      <c r="N423" s="320" t="e">
        <f t="shared" ref="N423:N486" si="58">P423/O423</f>
        <v>#DIV/0!</v>
      </c>
      <c r="O423" s="325"/>
      <c r="P423" s="320">
        <f t="shared" si="52"/>
        <v>0</v>
      </c>
      <c r="Q423" s="320"/>
      <c r="R423" s="320"/>
      <c r="S423" s="320"/>
      <c r="T423" s="320">
        <f t="shared" si="53"/>
        <v>0</v>
      </c>
      <c r="U423" s="320"/>
      <c r="V423" s="320"/>
      <c r="W423" s="320"/>
      <c r="X423" s="320">
        <f t="shared" si="54"/>
        <v>0</v>
      </c>
      <c r="Y423" s="320"/>
      <c r="Z423" s="320"/>
      <c r="AA423" s="320"/>
      <c r="AB423" s="320">
        <f t="shared" si="55"/>
        <v>0</v>
      </c>
      <c r="AC423" s="320"/>
      <c r="AD423" s="323"/>
      <c r="AE423" s="320"/>
      <c r="AF423" s="338"/>
    </row>
    <row r="424" spans="1:34" hidden="1">
      <c r="A424" s="316" t="str">
        <f t="shared" si="56"/>
        <v>Списание МПЗСписание МПЗ (ИТ)</v>
      </c>
      <c r="B424" s="317" t="str">
        <f t="shared" si="57"/>
        <v>Списание МПЗСписание МПЗ (ИТ)</v>
      </c>
      <c r="C424" s="318">
        <v>2011</v>
      </c>
      <c r="D424" s="318" t="s">
        <v>71</v>
      </c>
      <c r="E424" s="319" t="s">
        <v>7</v>
      </c>
      <c r="F424" s="374" t="s">
        <v>1188</v>
      </c>
      <c r="G424" s="375" t="s">
        <v>43</v>
      </c>
      <c r="H424" s="308" t="str">
        <f>VLOOKUP($B424,Справочник!$A:$I,7,0)</f>
        <v>Inventories writing off</v>
      </c>
      <c r="I424" s="376" t="s">
        <v>599</v>
      </c>
      <c r="J424" s="319" t="str">
        <f>VLOOKUP($B424,Справочник!$A:$I,8,0)</f>
        <v>Inventories writing off (IT)</v>
      </c>
      <c r="K424" s="334"/>
      <c r="L424" s="319">
        <f>VLOOKUP($B424,Справочник!$A:$I,9,0)</f>
        <v>0</v>
      </c>
      <c r="M424" s="337"/>
      <c r="N424" s="320" t="e">
        <f t="shared" si="58"/>
        <v>#DIV/0!</v>
      </c>
      <c r="O424" s="325"/>
      <c r="P424" s="320">
        <f t="shared" si="52"/>
        <v>0</v>
      </c>
      <c r="Q424" s="320"/>
      <c r="R424" s="320"/>
      <c r="S424" s="320"/>
      <c r="T424" s="320">
        <f t="shared" si="53"/>
        <v>0</v>
      </c>
      <c r="U424" s="320"/>
      <c r="V424" s="320"/>
      <c r="W424" s="320"/>
      <c r="X424" s="320">
        <f t="shared" si="54"/>
        <v>0</v>
      </c>
      <c r="Y424" s="320"/>
      <c r="Z424" s="320"/>
      <c r="AA424" s="320"/>
      <c r="AB424" s="320">
        <f t="shared" si="55"/>
        <v>0</v>
      </c>
      <c r="AC424" s="320"/>
      <c r="AD424" s="323"/>
      <c r="AE424" s="320"/>
      <c r="AF424" s="338"/>
    </row>
    <row r="425" spans="1:34" hidden="1">
      <c r="A425" s="316" t="str">
        <f t="shared" si="56"/>
        <v>Списание МПЗСписание МПЗ (ИТ)</v>
      </c>
      <c r="B425" s="317" t="str">
        <f t="shared" si="57"/>
        <v>Списание МПЗСписание МПЗ (ИТ)</v>
      </c>
      <c r="C425" s="318">
        <v>2011</v>
      </c>
      <c r="D425" s="318" t="s">
        <v>71</v>
      </c>
      <c r="E425" s="319" t="s">
        <v>7</v>
      </c>
      <c r="F425" s="374" t="s">
        <v>1188</v>
      </c>
      <c r="G425" s="375" t="s">
        <v>43</v>
      </c>
      <c r="H425" s="308" t="str">
        <f>VLOOKUP($B425,Справочник!$A:$I,7,0)</f>
        <v>Inventories writing off</v>
      </c>
      <c r="I425" s="376" t="s">
        <v>599</v>
      </c>
      <c r="J425" s="319" t="str">
        <f>VLOOKUP($B425,Справочник!$A:$I,8,0)</f>
        <v>Inventories writing off (IT)</v>
      </c>
      <c r="K425" s="334"/>
      <c r="L425" s="319">
        <f>VLOOKUP($B425,Справочник!$A:$I,9,0)</f>
        <v>0</v>
      </c>
      <c r="M425" s="337"/>
      <c r="N425" s="320" t="e">
        <f t="shared" si="58"/>
        <v>#DIV/0!</v>
      </c>
      <c r="O425" s="325"/>
      <c r="P425" s="320">
        <f t="shared" si="52"/>
        <v>0</v>
      </c>
      <c r="Q425" s="380"/>
      <c r="R425" s="379"/>
      <c r="S425" s="380"/>
      <c r="T425" s="320">
        <f t="shared" si="53"/>
        <v>0</v>
      </c>
      <c r="U425" s="320"/>
      <c r="V425" s="320"/>
      <c r="W425" s="320"/>
      <c r="X425" s="320">
        <f t="shared" si="54"/>
        <v>0</v>
      </c>
      <c r="Y425" s="320"/>
      <c r="Z425" s="320"/>
      <c r="AA425" s="320"/>
      <c r="AB425" s="320">
        <f t="shared" si="55"/>
        <v>0</v>
      </c>
      <c r="AC425" s="380"/>
      <c r="AD425" s="381"/>
      <c r="AE425" s="320"/>
      <c r="AF425" s="338"/>
    </row>
    <row r="426" spans="1:34" ht="45" hidden="1">
      <c r="A426" s="316" t="str">
        <f t="shared" si="56"/>
        <v>Инвестиционные затраты приобретение  оборудования/имущества (ИТ)</v>
      </c>
      <c r="B426" s="317" t="str">
        <f t="shared" si="57"/>
        <v>Инвестиционные затраты приобретение  оборудования/имущества (ИТ)Приобретение лотерейного оборудования/имущества (ИТ)</v>
      </c>
      <c r="C426" s="318">
        <v>2011</v>
      </c>
      <c r="D426" s="318" t="s">
        <v>71</v>
      </c>
      <c r="E426" s="319" t="s">
        <v>7</v>
      </c>
      <c r="F426" s="319" t="s">
        <v>1187</v>
      </c>
      <c r="G426" s="336" t="s">
        <v>283</v>
      </c>
      <c r="H426" s="308" t="str">
        <f>VLOOKUP($B426,Справочник!$A:$I,7,0)</f>
        <v xml:space="preserve">Investment costs </v>
      </c>
      <c r="I426" s="319" t="s">
        <v>247</v>
      </c>
      <c r="J426" s="319" t="str">
        <f>VLOOKUP($B426,Справочник!$A:$I,8,0)</f>
        <v>Equipment/property acquisition (IT)</v>
      </c>
      <c r="K426" s="319" t="s">
        <v>541</v>
      </c>
      <c r="L426" s="319" t="str">
        <f>VLOOKUP($B426,Справочник!$A:$I,9,0)</f>
        <v>Lottery equipment/property acquisition (IT)</v>
      </c>
      <c r="M426" s="324"/>
      <c r="N426" s="320" t="e">
        <f t="shared" si="58"/>
        <v>#DIV/0!</v>
      </c>
      <c r="O426" s="325"/>
      <c r="P426" s="320">
        <f t="shared" si="52"/>
        <v>0</v>
      </c>
      <c r="Q426" s="363"/>
      <c r="R426" s="363"/>
      <c r="S426" s="363"/>
      <c r="T426" s="320">
        <f t="shared" si="53"/>
        <v>0</v>
      </c>
      <c r="U426" s="320"/>
      <c r="V426" s="320"/>
      <c r="W426" s="320"/>
      <c r="X426" s="320">
        <f t="shared" si="54"/>
        <v>0</v>
      </c>
      <c r="Y426" s="320"/>
      <c r="Z426" s="320"/>
      <c r="AA426" s="320"/>
      <c r="AB426" s="320">
        <f t="shared" si="55"/>
        <v>0</v>
      </c>
      <c r="AC426" s="363"/>
      <c r="AD426" s="364"/>
      <c r="AE426" s="325"/>
      <c r="AF426" s="322"/>
      <c r="AH426" s="315"/>
    </row>
    <row r="427" spans="1:34" ht="45" hidden="1">
      <c r="A427" s="316" t="str">
        <f t="shared" si="56"/>
        <v>Инвестиционные затраты приобретение  оборудования/имущества (ИТ)</v>
      </c>
      <c r="B427" s="317" t="str">
        <f t="shared" si="57"/>
        <v>Инвестиционные затраты приобретение  оборудования/имущества (ИТ)Приобретение серверного оборудования/имущества (ИТ)</v>
      </c>
      <c r="C427" s="318">
        <v>2011</v>
      </c>
      <c r="D427" s="318" t="s">
        <v>71</v>
      </c>
      <c r="E427" s="319" t="s">
        <v>7</v>
      </c>
      <c r="F427" s="319" t="s">
        <v>1187</v>
      </c>
      <c r="G427" s="336" t="s">
        <v>283</v>
      </c>
      <c r="H427" s="308" t="str">
        <f>VLOOKUP($B427,Справочник!$A:$I,7,0)</f>
        <v xml:space="preserve">Investment costs </v>
      </c>
      <c r="I427" s="319" t="s">
        <v>247</v>
      </c>
      <c r="J427" s="319" t="str">
        <f>VLOOKUP($B427,Справочник!$A:$I,8,0)</f>
        <v>Equipment/property acquisition (IT)</v>
      </c>
      <c r="K427" s="319" t="s">
        <v>552</v>
      </c>
      <c r="L427" s="319" t="str">
        <f>VLOOKUP($B427,Справочник!$A:$I,9,0)</f>
        <v>Server equipment/property acquisition (IT)</v>
      </c>
      <c r="M427" s="324"/>
      <c r="N427" s="320" t="e">
        <f t="shared" si="58"/>
        <v>#DIV/0!</v>
      </c>
      <c r="O427" s="325"/>
      <c r="P427" s="320">
        <f t="shared" si="52"/>
        <v>0</v>
      </c>
      <c r="Q427" s="325"/>
      <c r="R427" s="325"/>
      <c r="S427" s="371"/>
      <c r="T427" s="320">
        <f t="shared" si="53"/>
        <v>0</v>
      </c>
      <c r="U427" s="320"/>
      <c r="V427" s="320"/>
      <c r="W427" s="320"/>
      <c r="X427" s="320">
        <f t="shared" si="54"/>
        <v>0</v>
      </c>
      <c r="Y427" s="320"/>
      <c r="Z427" s="320"/>
      <c r="AA427" s="320"/>
      <c r="AB427" s="320">
        <f t="shared" si="55"/>
        <v>0</v>
      </c>
      <c r="AC427" s="371"/>
      <c r="AD427" s="373"/>
      <c r="AE427" s="371"/>
      <c r="AF427" s="372"/>
    </row>
    <row r="428" spans="1:34" ht="45" hidden="1">
      <c r="A428" s="316" t="str">
        <f t="shared" si="56"/>
        <v>Инвестиционные затраты приобретение  оборудования/имущества (ИТ)</v>
      </c>
      <c r="B428" s="317" t="str">
        <f t="shared" si="57"/>
        <v>Инвестиционные затраты приобретение  оборудования/имущества (ИТ)Приобретение компьютерного оборудования/имущества (ИТ)</v>
      </c>
      <c r="C428" s="318">
        <v>2011</v>
      </c>
      <c r="D428" s="318" t="s">
        <v>71</v>
      </c>
      <c r="E428" s="319" t="s">
        <v>7</v>
      </c>
      <c r="F428" s="319" t="s">
        <v>1187</v>
      </c>
      <c r="G428" s="336" t="s">
        <v>283</v>
      </c>
      <c r="H428" s="308" t="str">
        <f>VLOOKUP($B428,Справочник!$A:$I,7,0)</f>
        <v xml:space="preserve">Investment costs </v>
      </c>
      <c r="I428" s="319" t="s">
        <v>247</v>
      </c>
      <c r="J428" s="319" t="str">
        <f>VLOOKUP($B428,Справочник!$A:$I,8,0)</f>
        <v>Equipment/property acquisition (IT)</v>
      </c>
      <c r="K428" s="319" t="s">
        <v>536</v>
      </c>
      <c r="L428" s="319" t="str">
        <f>VLOOKUP($B428,Справочник!$A:$I,9,0)</f>
        <v>Computer equipment/property acquisition (IT)</v>
      </c>
      <c r="M428" s="324"/>
      <c r="N428" s="320" t="e">
        <f t="shared" si="58"/>
        <v>#DIV/0!</v>
      </c>
      <c r="O428" s="325"/>
      <c r="P428" s="320">
        <f t="shared" si="52"/>
        <v>0</v>
      </c>
      <c r="Q428" s="325"/>
      <c r="R428" s="325"/>
      <c r="S428" s="371"/>
      <c r="T428" s="320">
        <f t="shared" si="53"/>
        <v>0</v>
      </c>
      <c r="U428" s="320"/>
      <c r="V428" s="320"/>
      <c r="W428" s="320"/>
      <c r="X428" s="320">
        <f t="shared" si="54"/>
        <v>0</v>
      </c>
      <c r="Y428" s="320"/>
      <c r="Z428" s="320"/>
      <c r="AA428" s="320"/>
      <c r="AB428" s="320">
        <f t="shared" si="55"/>
        <v>0</v>
      </c>
      <c r="AC428" s="371"/>
      <c r="AD428" s="382"/>
      <c r="AE428" s="371"/>
      <c r="AF428" s="372"/>
      <c r="AH428" s="315"/>
    </row>
    <row r="429" spans="1:34" ht="45" hidden="1">
      <c r="A429" s="316" t="str">
        <f t="shared" si="56"/>
        <v>Инвестиционные затраты приобретение  оборудования/имущества (ИТ)</v>
      </c>
      <c r="B429" s="317" t="str">
        <f t="shared" si="57"/>
        <v>Инвестиционные затраты приобретение  оборудования/имущества (ИТ)Приобретение прочего оборудования/имущества (ИТ)</v>
      </c>
      <c r="C429" s="318">
        <v>2011</v>
      </c>
      <c r="D429" s="318" t="s">
        <v>71</v>
      </c>
      <c r="E429" s="319" t="s">
        <v>7</v>
      </c>
      <c r="F429" s="319" t="s">
        <v>1187</v>
      </c>
      <c r="G429" s="375" t="s">
        <v>283</v>
      </c>
      <c r="H429" s="308" t="str">
        <f>VLOOKUP($B429,Справочник!$A:$I,7,0)</f>
        <v xml:space="preserve">Investment costs </v>
      </c>
      <c r="I429" s="374" t="s">
        <v>247</v>
      </c>
      <c r="J429" s="319" t="str">
        <f>VLOOKUP($B429,Справочник!$A:$I,8,0)</f>
        <v>Equipment/property acquisition (IT)</v>
      </c>
      <c r="K429" s="374" t="s">
        <v>543</v>
      </c>
      <c r="L429" s="319" t="str">
        <f>VLOOKUP($B429,Справочник!$A:$I,9,0)</f>
        <v>Other equipment/property acuisition (IT)</v>
      </c>
      <c r="M429" s="324"/>
      <c r="N429" s="320" t="e">
        <f t="shared" si="58"/>
        <v>#DIV/0!</v>
      </c>
      <c r="O429" s="325"/>
      <c r="P429" s="320">
        <f t="shared" si="52"/>
        <v>0</v>
      </c>
      <c r="Q429" s="325"/>
      <c r="R429" s="325"/>
      <c r="S429" s="371"/>
      <c r="T429" s="320">
        <f t="shared" si="53"/>
        <v>0</v>
      </c>
      <c r="U429" s="320"/>
      <c r="V429" s="320"/>
      <c r="W429" s="320"/>
      <c r="X429" s="320">
        <f t="shared" si="54"/>
        <v>0</v>
      </c>
      <c r="Y429" s="320"/>
      <c r="Z429" s="320"/>
      <c r="AA429" s="320"/>
      <c r="AB429" s="320">
        <f t="shared" si="55"/>
        <v>0</v>
      </c>
      <c r="AC429" s="320"/>
      <c r="AD429" s="323"/>
      <c r="AE429" s="320"/>
      <c r="AF429" s="338"/>
    </row>
    <row r="430" spans="1:34" ht="33.75" hidden="1">
      <c r="A430" s="316" t="str">
        <f t="shared" si="56"/>
        <v>Инвестиционные затраты приобретение  оборудования/имущества (ИТ)</v>
      </c>
      <c r="B430" s="317" t="str">
        <f t="shared" si="57"/>
        <v>Инвестиционные затраты приобретение  оборудования/имущества (ИТ)Монтаж оборудования/имущества (ИТ)</v>
      </c>
      <c r="C430" s="318">
        <v>2011</v>
      </c>
      <c r="D430" s="318" t="s">
        <v>71</v>
      </c>
      <c r="E430" s="319" t="s">
        <v>7</v>
      </c>
      <c r="F430" s="319" t="s">
        <v>1187</v>
      </c>
      <c r="G430" s="336" t="s">
        <v>283</v>
      </c>
      <c r="H430" s="308" t="str">
        <f>VLOOKUP($B430,Справочник!$A:$I,7,0)</f>
        <v xml:space="preserve">Investment costs </v>
      </c>
      <c r="I430" s="319" t="s">
        <v>247</v>
      </c>
      <c r="J430" s="319" t="str">
        <f>VLOOKUP($B430,Справочник!$A:$I,8,0)</f>
        <v>Equipment/property acquisition (IT)</v>
      </c>
      <c r="K430" s="319" t="s">
        <v>535</v>
      </c>
      <c r="L430" s="319" t="str">
        <f>VLOOKUP($B430,Справочник!$A:$I,9,0)</f>
        <v>Equipment/property installation (IT)</v>
      </c>
      <c r="M430" s="324"/>
      <c r="N430" s="320" t="e">
        <f t="shared" si="58"/>
        <v>#DIV/0!</v>
      </c>
      <c r="O430" s="325"/>
      <c r="P430" s="320">
        <f t="shared" si="52"/>
        <v>0</v>
      </c>
      <c r="Q430" s="379"/>
      <c r="R430" s="379"/>
      <c r="S430" s="379"/>
      <c r="T430" s="320">
        <f t="shared" si="53"/>
        <v>0</v>
      </c>
      <c r="U430" s="320"/>
      <c r="V430" s="320"/>
      <c r="W430" s="320"/>
      <c r="X430" s="320">
        <f t="shared" si="54"/>
        <v>0</v>
      </c>
      <c r="Y430" s="320"/>
      <c r="Z430" s="320"/>
      <c r="AA430" s="320"/>
      <c r="AB430" s="320">
        <f t="shared" si="55"/>
        <v>0</v>
      </c>
      <c r="AC430" s="379"/>
      <c r="AD430" s="382"/>
      <c r="AE430" s="379"/>
      <c r="AF430" s="383"/>
    </row>
    <row r="431" spans="1:34" ht="33.75" hidden="1">
      <c r="A431" s="316" t="str">
        <f t="shared" si="56"/>
        <v>Инвестиционные затраты Приобретение программного обеспечения (ПО) (ИТ)</v>
      </c>
      <c r="B431" s="317" t="str">
        <f t="shared" si="57"/>
        <v>Инвестиционные затраты Приобретение программного обеспечения (ПО) (ИТ)Приобретение ПО для лотерейного оборудования</v>
      </c>
      <c r="C431" s="318">
        <v>2011</v>
      </c>
      <c r="D431" s="318" t="s">
        <v>71</v>
      </c>
      <c r="E431" s="319" t="s">
        <v>7</v>
      </c>
      <c r="F431" s="319" t="s">
        <v>1187</v>
      </c>
      <c r="G431" s="336" t="s">
        <v>283</v>
      </c>
      <c r="H431" s="308" t="str">
        <f>VLOOKUP($B431,Справочник!$A:$I,7,0)</f>
        <v xml:space="preserve">Investment costs </v>
      </c>
      <c r="I431" s="319" t="s">
        <v>560</v>
      </c>
      <c r="J431" s="319" t="str">
        <f>VLOOKUP($B431,Справочник!$A:$I,8,0)</f>
        <v>Software acquisition (IT)</v>
      </c>
      <c r="K431" s="319" t="s">
        <v>554</v>
      </c>
      <c r="L431" s="319" t="str">
        <f>VLOOKUP($B431,Справочник!$A:$I,9,0)</f>
        <v>Software for lottery equipment acquisition</v>
      </c>
      <c r="M431" s="324"/>
      <c r="N431" s="320" t="e">
        <f t="shared" si="58"/>
        <v>#DIV/0!</v>
      </c>
      <c r="O431" s="325"/>
      <c r="P431" s="320">
        <f t="shared" si="52"/>
        <v>0</v>
      </c>
      <c r="Q431" s="325"/>
      <c r="R431" s="325"/>
      <c r="S431" s="371"/>
      <c r="T431" s="320">
        <f t="shared" si="53"/>
        <v>0</v>
      </c>
      <c r="U431" s="320"/>
      <c r="V431" s="320"/>
      <c r="W431" s="320"/>
      <c r="X431" s="320">
        <f t="shared" si="54"/>
        <v>0</v>
      </c>
      <c r="Y431" s="320"/>
      <c r="Z431" s="320"/>
      <c r="AA431" s="320"/>
      <c r="AB431" s="320">
        <f t="shared" si="55"/>
        <v>0</v>
      </c>
      <c r="AC431" s="371"/>
      <c r="AD431" s="373"/>
      <c r="AE431" s="371"/>
      <c r="AF431" s="372"/>
    </row>
    <row r="432" spans="1:34" ht="33.75" hidden="1">
      <c r="A432" s="316" t="str">
        <f t="shared" si="56"/>
        <v>Инвестиционные затраты Приобретение программного обеспечения (ПО) (ИТ)</v>
      </c>
      <c r="B432" s="317" t="str">
        <f t="shared" si="57"/>
        <v>Инвестиционные затраты Приобретение программного обеспечения (ПО) (ИТ)Приобретение ПО для серверного оборудования</v>
      </c>
      <c r="C432" s="318">
        <v>2011</v>
      </c>
      <c r="D432" s="318" t="s">
        <v>71</v>
      </c>
      <c r="E432" s="319" t="s">
        <v>7</v>
      </c>
      <c r="F432" s="319" t="s">
        <v>1187</v>
      </c>
      <c r="G432" s="336" t="s">
        <v>283</v>
      </c>
      <c r="H432" s="308" t="str">
        <f>VLOOKUP($B432,Справочник!$A:$I,7,0)</f>
        <v xml:space="preserve">Investment costs </v>
      </c>
      <c r="I432" s="319" t="s">
        <v>560</v>
      </c>
      <c r="J432" s="319" t="str">
        <f>VLOOKUP($B432,Справочник!$A:$I,8,0)</f>
        <v>Software acquisition (IT)</v>
      </c>
      <c r="K432" s="319" t="s">
        <v>558</v>
      </c>
      <c r="L432" s="319" t="str">
        <f>VLOOKUP($B432,Справочник!$A:$I,9,0)</f>
        <v>Software for server equipment acquisition</v>
      </c>
      <c r="M432" s="324"/>
      <c r="N432" s="320" t="e">
        <f t="shared" si="58"/>
        <v>#DIV/0!</v>
      </c>
      <c r="O432" s="325"/>
      <c r="P432" s="320">
        <f t="shared" si="52"/>
        <v>0</v>
      </c>
      <c r="Q432" s="325"/>
      <c r="R432" s="371"/>
      <c r="S432" s="371"/>
      <c r="T432" s="320">
        <f t="shared" si="53"/>
        <v>0</v>
      </c>
      <c r="U432" s="320"/>
      <c r="V432" s="320"/>
      <c r="W432" s="320"/>
      <c r="X432" s="320">
        <f t="shared" si="54"/>
        <v>0</v>
      </c>
      <c r="Y432" s="320"/>
      <c r="Z432" s="320"/>
      <c r="AA432" s="320"/>
      <c r="AB432" s="320">
        <f t="shared" si="55"/>
        <v>0</v>
      </c>
      <c r="AC432" s="371"/>
      <c r="AD432" s="373"/>
      <c r="AE432" s="371"/>
      <c r="AF432" s="372"/>
    </row>
    <row r="433" spans="1:34" ht="33.75" hidden="1">
      <c r="A433" s="316" t="str">
        <f t="shared" si="56"/>
        <v>Инвестиционные затраты Приобретение программного обеспечения (ПО) (ИТ)</v>
      </c>
      <c r="B433" s="317" t="str">
        <f t="shared" si="57"/>
        <v>Инвестиционные затраты Приобретение программного обеспечения (ПО) (ИТ)Приобретение ПО для прочего оборудования</v>
      </c>
      <c r="C433" s="318">
        <v>2011</v>
      </c>
      <c r="D433" s="318" t="s">
        <v>71</v>
      </c>
      <c r="E433" s="319" t="s">
        <v>7</v>
      </c>
      <c r="F433" s="374" t="s">
        <v>1187</v>
      </c>
      <c r="G433" s="375" t="s">
        <v>283</v>
      </c>
      <c r="H433" s="308" t="str">
        <f>VLOOKUP($B433,Справочник!$A:$I,7,0)</f>
        <v xml:space="preserve">Investment costs </v>
      </c>
      <c r="I433" s="374" t="s">
        <v>560</v>
      </c>
      <c r="J433" s="319" t="str">
        <f>VLOOKUP($B433,Справочник!$A:$I,8,0)</f>
        <v>Software acquisition (IT)</v>
      </c>
      <c r="K433" s="374" t="s">
        <v>556</v>
      </c>
      <c r="L433" s="319" t="str">
        <f>VLOOKUP($B433,Справочник!$A:$I,9,0)</f>
        <v>Software for other equipment acquisition</v>
      </c>
      <c r="M433" s="324"/>
      <c r="N433" s="320" t="e">
        <f t="shared" si="58"/>
        <v>#DIV/0!</v>
      </c>
      <c r="O433" s="325"/>
      <c r="P433" s="320">
        <f t="shared" si="52"/>
        <v>0</v>
      </c>
      <c r="Q433" s="371"/>
      <c r="R433" s="325"/>
      <c r="S433" s="325"/>
      <c r="T433" s="320">
        <f t="shared" si="53"/>
        <v>0</v>
      </c>
      <c r="U433" s="320"/>
      <c r="V433" s="320"/>
      <c r="W433" s="320"/>
      <c r="X433" s="320">
        <f t="shared" si="54"/>
        <v>0</v>
      </c>
      <c r="Y433" s="320"/>
      <c r="Z433" s="320"/>
      <c r="AA433" s="320"/>
      <c r="AB433" s="320">
        <f t="shared" si="55"/>
        <v>0</v>
      </c>
      <c r="AC433" s="379"/>
      <c r="AD433" s="373"/>
      <c r="AE433" s="371"/>
      <c r="AF433" s="372"/>
    </row>
    <row r="434" spans="1:34" ht="33.75" hidden="1">
      <c r="A434" s="316" t="str">
        <f t="shared" si="56"/>
        <v>Инвестиционные затраты Приобретение программного обеспечения (ПО) (ИТ)</v>
      </c>
      <c r="B434" s="317" t="str">
        <f t="shared" si="57"/>
        <v>Инвестиционные затраты Приобретение программного обеспечения (ПО) (ИТ)Приобретение ПО для прочего оборудования</v>
      </c>
      <c r="C434" s="318">
        <v>2011</v>
      </c>
      <c r="D434" s="318" t="s">
        <v>71</v>
      </c>
      <c r="E434" s="319" t="s">
        <v>7</v>
      </c>
      <c r="F434" s="374" t="s">
        <v>1187</v>
      </c>
      <c r="G434" s="375" t="s">
        <v>283</v>
      </c>
      <c r="H434" s="308" t="str">
        <f>VLOOKUP($B434,Справочник!$A:$I,7,0)</f>
        <v xml:space="preserve">Investment costs </v>
      </c>
      <c r="I434" s="374" t="s">
        <v>560</v>
      </c>
      <c r="J434" s="319" t="str">
        <f>VLOOKUP($B434,Справочник!$A:$I,8,0)</f>
        <v>Software acquisition (IT)</v>
      </c>
      <c r="K434" s="374" t="s">
        <v>556</v>
      </c>
      <c r="L434" s="319" t="str">
        <f>VLOOKUP($B434,Справочник!$A:$I,9,0)</f>
        <v>Software for other equipment acquisition</v>
      </c>
      <c r="M434" s="324"/>
      <c r="N434" s="320" t="e">
        <f t="shared" si="58"/>
        <v>#DIV/0!</v>
      </c>
      <c r="O434" s="325"/>
      <c r="P434" s="320">
        <f t="shared" si="52"/>
        <v>0</v>
      </c>
      <c r="Q434" s="371"/>
      <c r="R434" s="379"/>
      <c r="S434" s="325"/>
      <c r="T434" s="320">
        <f t="shared" si="53"/>
        <v>0</v>
      </c>
      <c r="U434" s="320"/>
      <c r="V434" s="320"/>
      <c r="W434" s="320"/>
      <c r="X434" s="320">
        <f t="shared" si="54"/>
        <v>0</v>
      </c>
      <c r="Y434" s="320"/>
      <c r="Z434" s="320"/>
      <c r="AA434" s="320"/>
      <c r="AB434" s="320">
        <f t="shared" si="55"/>
        <v>0</v>
      </c>
      <c r="AC434" s="371"/>
      <c r="AD434" s="373"/>
      <c r="AE434" s="379"/>
      <c r="AF434" s="385"/>
      <c r="AH434" s="315"/>
    </row>
    <row r="435" spans="1:34" ht="22.5" hidden="1">
      <c r="A435" s="316" t="str">
        <f t="shared" si="56"/>
        <v>Программное обеспечение (ПО)ПО для лотерейного оборудования</v>
      </c>
      <c r="B435" s="317" t="str">
        <f t="shared" si="57"/>
        <v>Программное обеспечение (ПО)ПО для лотерейного оборудования</v>
      </c>
      <c r="C435" s="318">
        <v>2011</v>
      </c>
      <c r="D435" s="318" t="s">
        <v>71</v>
      </c>
      <c r="E435" s="319" t="s">
        <v>7</v>
      </c>
      <c r="F435" s="319" t="s">
        <v>1188</v>
      </c>
      <c r="G435" s="336" t="s">
        <v>400</v>
      </c>
      <c r="H435" s="308" t="str">
        <f>VLOOKUP($B435,Справочник!$A:$I,7,0)</f>
        <v>Software</v>
      </c>
      <c r="I435" s="330" t="s">
        <v>900</v>
      </c>
      <c r="J435" s="319" t="str">
        <f>VLOOKUP($B435,Справочник!$A:$I,8,0)</f>
        <v>Software for lottery equipment</v>
      </c>
      <c r="K435" s="319"/>
      <c r="L435" s="319">
        <f>VLOOKUP($B435,Справочник!$A:$I,9,0)</f>
        <v>0</v>
      </c>
      <c r="M435" s="324"/>
      <c r="N435" s="320" t="e">
        <f t="shared" si="58"/>
        <v>#DIV/0!</v>
      </c>
      <c r="O435" s="325"/>
      <c r="P435" s="320">
        <f t="shared" si="52"/>
        <v>0</v>
      </c>
      <c r="Q435" s="320"/>
      <c r="R435" s="320"/>
      <c r="S435" s="320"/>
      <c r="T435" s="320">
        <f t="shared" si="53"/>
        <v>0</v>
      </c>
      <c r="U435" s="320"/>
      <c r="V435" s="320"/>
      <c r="W435" s="320"/>
      <c r="X435" s="320">
        <f t="shared" si="54"/>
        <v>0</v>
      </c>
      <c r="Y435" s="320"/>
      <c r="Z435" s="320"/>
      <c r="AA435" s="320"/>
      <c r="AB435" s="320">
        <f t="shared" si="55"/>
        <v>0</v>
      </c>
      <c r="AC435" s="320"/>
      <c r="AD435" s="320"/>
      <c r="AE435" s="320"/>
      <c r="AF435" s="338"/>
      <c r="AH435" s="315"/>
    </row>
    <row r="436" spans="1:34" ht="22.5" hidden="1">
      <c r="A436" s="316" t="str">
        <f t="shared" si="56"/>
        <v>Программное обеспечение (ПО)ПО для серверного оборудования</v>
      </c>
      <c r="B436" s="317" t="str">
        <f t="shared" si="57"/>
        <v>Программное обеспечение (ПО)ПО для серверного оборудования</v>
      </c>
      <c r="C436" s="318">
        <v>2011</v>
      </c>
      <c r="D436" s="318" t="s">
        <v>71</v>
      </c>
      <c r="E436" s="319" t="s">
        <v>7</v>
      </c>
      <c r="F436" s="319" t="s">
        <v>1188</v>
      </c>
      <c r="G436" s="336" t="s">
        <v>400</v>
      </c>
      <c r="H436" s="308" t="str">
        <f>VLOOKUP($B436,Справочник!$A:$I,7,0)</f>
        <v>Software</v>
      </c>
      <c r="I436" s="330" t="s">
        <v>901</v>
      </c>
      <c r="J436" s="319" t="str">
        <f>VLOOKUP($B436,Справочник!$A:$I,8,0)</f>
        <v>Software for server equipment</v>
      </c>
      <c r="K436" s="319"/>
      <c r="L436" s="319">
        <f>VLOOKUP($B436,Справочник!$A:$I,9,0)</f>
        <v>0</v>
      </c>
      <c r="M436" s="324"/>
      <c r="N436" s="320" t="e">
        <f t="shared" si="58"/>
        <v>#DIV/0!</v>
      </c>
      <c r="O436" s="325"/>
      <c r="P436" s="320">
        <f t="shared" si="52"/>
        <v>0</v>
      </c>
      <c r="Q436" s="320"/>
      <c r="R436" s="320"/>
      <c r="S436" s="320"/>
      <c r="T436" s="320">
        <f t="shared" si="53"/>
        <v>0</v>
      </c>
      <c r="U436" s="320"/>
      <c r="V436" s="320"/>
      <c r="W436" s="320"/>
      <c r="X436" s="320">
        <f t="shared" si="54"/>
        <v>0</v>
      </c>
      <c r="Y436" s="320"/>
      <c r="Z436" s="320"/>
      <c r="AA436" s="320"/>
      <c r="AB436" s="320">
        <f t="shared" si="55"/>
        <v>0</v>
      </c>
      <c r="AC436" s="320"/>
      <c r="AD436" s="320"/>
      <c r="AE436" s="320"/>
      <c r="AF436" s="338"/>
      <c r="AH436" s="315"/>
    </row>
    <row r="437" spans="1:34" ht="22.5" hidden="1">
      <c r="A437" s="316" t="str">
        <f t="shared" si="56"/>
        <v>Программное обеспечение (ПО)ПО для прочего оборудования</v>
      </c>
      <c r="B437" s="317" t="str">
        <f t="shared" si="57"/>
        <v>Программное обеспечение (ПО)ПО для прочего оборудования</v>
      </c>
      <c r="C437" s="318">
        <v>2011</v>
      </c>
      <c r="D437" s="318" t="s">
        <v>71</v>
      </c>
      <c r="E437" s="319" t="s">
        <v>7</v>
      </c>
      <c r="F437" s="319" t="s">
        <v>1188</v>
      </c>
      <c r="G437" s="336" t="s">
        <v>400</v>
      </c>
      <c r="H437" s="308" t="str">
        <f>VLOOKUP($B437,Справочник!$A:$I,7,0)</f>
        <v>Software</v>
      </c>
      <c r="I437" s="330" t="s">
        <v>902</v>
      </c>
      <c r="J437" s="319" t="str">
        <f>VLOOKUP($B437,Справочник!$A:$I,8,0)</f>
        <v>Software for other equipment</v>
      </c>
      <c r="K437" s="319"/>
      <c r="L437" s="319">
        <f>VLOOKUP($B437,Справочник!$A:$I,9,0)</f>
        <v>0</v>
      </c>
      <c r="M437" s="324"/>
      <c r="N437" s="320" t="e">
        <f t="shared" si="58"/>
        <v>#DIV/0!</v>
      </c>
      <c r="O437" s="325"/>
      <c r="P437" s="320">
        <f t="shared" si="52"/>
        <v>0</v>
      </c>
      <c r="Q437" s="320"/>
      <c r="R437" s="320"/>
      <c r="S437" s="320"/>
      <c r="T437" s="320">
        <f t="shared" si="53"/>
        <v>0</v>
      </c>
      <c r="U437" s="320"/>
      <c r="V437" s="320"/>
      <c r="W437" s="320"/>
      <c r="X437" s="320">
        <f t="shared" si="54"/>
        <v>0</v>
      </c>
      <c r="Y437" s="320"/>
      <c r="Z437" s="320"/>
      <c r="AA437" s="320"/>
      <c r="AB437" s="320">
        <f t="shared" si="55"/>
        <v>0</v>
      </c>
      <c r="AC437" s="320"/>
      <c r="AD437" s="320"/>
      <c r="AE437" s="320"/>
      <c r="AF437" s="338"/>
      <c r="AH437" s="315"/>
    </row>
    <row r="438" spans="1:34" ht="22.5">
      <c r="A438" s="316" t="str">
        <f t="shared" si="56"/>
        <v xml:space="preserve">Услуги сторонних организацийуслуги сторонних организаций (ИТ) </v>
      </c>
      <c r="B438" s="317" t="str">
        <f t="shared" si="57"/>
        <v xml:space="preserve">Услуги сторонних организацийуслуги сторонних организаций (ИТ) </v>
      </c>
      <c r="C438" s="318">
        <v>2011</v>
      </c>
      <c r="D438" s="318" t="s">
        <v>71</v>
      </c>
      <c r="E438" s="319" t="s">
        <v>7</v>
      </c>
      <c r="F438" s="319" t="s">
        <v>1189</v>
      </c>
      <c r="G438" s="336" t="s">
        <v>36</v>
      </c>
      <c r="H438" s="308" t="str">
        <f>VLOOKUP($B438,Справочник!$A:$I,7,0)</f>
        <v>Outsourced services</v>
      </c>
      <c r="I438" s="330" t="s">
        <v>249</v>
      </c>
      <c r="J438" s="319" t="str">
        <f>VLOOKUP($B438,Справочник!$A:$I,8,0)</f>
        <v xml:space="preserve">Outsourced services (IT) </v>
      </c>
      <c r="K438" s="319"/>
      <c r="L438" s="319">
        <f>VLOOKUP($B438,Справочник!$A:$I,9,0)</f>
        <v>0</v>
      </c>
      <c r="M438" s="324"/>
      <c r="N438" s="320" t="e">
        <f t="shared" si="58"/>
        <v>#DIV/0!</v>
      </c>
      <c r="O438" s="325"/>
      <c r="P438" s="320">
        <f t="shared" si="52"/>
        <v>0</v>
      </c>
      <c r="Q438" s="379"/>
      <c r="R438" s="379"/>
      <c r="S438" s="379"/>
      <c r="T438" s="320">
        <f t="shared" si="53"/>
        <v>0</v>
      </c>
      <c r="U438" s="320"/>
      <c r="V438" s="320"/>
      <c r="W438" s="320"/>
      <c r="X438" s="320">
        <f t="shared" si="54"/>
        <v>0</v>
      </c>
      <c r="Y438" s="320"/>
      <c r="Z438" s="320"/>
      <c r="AA438" s="320"/>
      <c r="AB438" s="320">
        <f t="shared" si="55"/>
        <v>0</v>
      </c>
      <c r="AC438" s="379"/>
      <c r="AD438" s="382"/>
      <c r="AE438" s="379"/>
      <c r="AF438" s="338"/>
      <c r="AH438" s="315"/>
    </row>
    <row r="439" spans="1:34" ht="22.5" hidden="1">
      <c r="A439" s="316" t="str">
        <f t="shared" si="56"/>
        <v>Обучение сотрудниковобучение сотрудников (ИТ)</v>
      </c>
      <c r="B439" s="317" t="str">
        <f t="shared" si="57"/>
        <v>Обучение сотрудниковобучение сотрудников (ИТ)</v>
      </c>
      <c r="C439" s="318">
        <v>2011</v>
      </c>
      <c r="D439" s="318" t="s">
        <v>71</v>
      </c>
      <c r="E439" s="319" t="s">
        <v>7</v>
      </c>
      <c r="F439" s="319" t="s">
        <v>1187</v>
      </c>
      <c r="G439" s="335" t="s">
        <v>489</v>
      </c>
      <c r="H439" s="308" t="str">
        <f>VLOOKUP($B439,Справочник!$A:$I,7,0)</f>
        <v>Еmployees' training</v>
      </c>
      <c r="I439" s="334" t="s">
        <v>66</v>
      </c>
      <c r="J439" s="319" t="str">
        <f>VLOOKUP($B439,Справочник!$A:$I,8,0)</f>
        <v>employees' training (IT)</v>
      </c>
      <c r="K439" s="319"/>
      <c r="L439" s="319">
        <f>VLOOKUP($B439,Справочник!$A:$I,9,0)</f>
        <v>0</v>
      </c>
      <c r="M439" s="324"/>
      <c r="N439" s="320" t="e">
        <f t="shared" si="58"/>
        <v>#DIV/0!</v>
      </c>
      <c r="O439" s="325"/>
      <c r="P439" s="320">
        <f t="shared" si="52"/>
        <v>0</v>
      </c>
      <c r="Q439" s="320"/>
      <c r="R439" s="320"/>
      <c r="S439" s="320"/>
      <c r="T439" s="320">
        <f t="shared" si="53"/>
        <v>0</v>
      </c>
      <c r="U439" s="320"/>
      <c r="V439" s="320"/>
      <c r="W439" s="320"/>
      <c r="X439" s="320">
        <f t="shared" si="54"/>
        <v>0</v>
      </c>
      <c r="Y439" s="320"/>
      <c r="Z439" s="320"/>
      <c r="AA439" s="320"/>
      <c r="AB439" s="320">
        <f t="shared" si="55"/>
        <v>0</v>
      </c>
      <c r="AC439" s="320"/>
      <c r="AD439" s="323"/>
      <c r="AE439" s="320"/>
      <c r="AF439" s="338"/>
      <c r="AH439" s="315"/>
    </row>
    <row r="440" spans="1:34" ht="22.5" hidden="1">
      <c r="A440" s="316" t="str">
        <f t="shared" si="56"/>
        <v>Обучение сотрудниковобучение сотрудников (ИТ)</v>
      </c>
      <c r="B440" s="317" t="str">
        <f t="shared" si="57"/>
        <v>Обучение сотрудниковобучение сотрудников (ИТ)</v>
      </c>
      <c r="C440" s="318">
        <v>2011</v>
      </c>
      <c r="D440" s="318" t="s">
        <v>71</v>
      </c>
      <c r="E440" s="319" t="s">
        <v>7</v>
      </c>
      <c r="F440" s="319" t="s">
        <v>1188</v>
      </c>
      <c r="G440" s="335" t="s">
        <v>489</v>
      </c>
      <c r="H440" s="308" t="str">
        <f>VLOOKUP($B440,Справочник!$A:$I,7,0)</f>
        <v>Еmployees' training</v>
      </c>
      <c r="I440" s="334" t="s">
        <v>66</v>
      </c>
      <c r="J440" s="319" t="str">
        <f>VLOOKUP($B440,Справочник!$A:$I,8,0)</f>
        <v>employees' training (IT)</v>
      </c>
      <c r="K440" s="319"/>
      <c r="L440" s="319">
        <f>VLOOKUP($B440,Справочник!$A:$I,9,0)</f>
        <v>0</v>
      </c>
      <c r="M440" s="324"/>
      <c r="N440" s="320" t="e">
        <f t="shared" si="58"/>
        <v>#DIV/0!</v>
      </c>
      <c r="O440" s="325"/>
      <c r="P440" s="320">
        <f t="shared" si="52"/>
        <v>0</v>
      </c>
      <c r="Q440" s="320"/>
      <c r="R440" s="320"/>
      <c r="S440" s="320"/>
      <c r="T440" s="320">
        <f t="shared" si="53"/>
        <v>0</v>
      </c>
      <c r="U440" s="320"/>
      <c r="V440" s="320"/>
      <c r="W440" s="320"/>
      <c r="X440" s="320">
        <f t="shared" si="54"/>
        <v>0</v>
      </c>
      <c r="Y440" s="320"/>
      <c r="Z440" s="320"/>
      <c r="AA440" s="320"/>
      <c r="AB440" s="320">
        <f t="shared" si="55"/>
        <v>0</v>
      </c>
      <c r="AC440" s="320"/>
      <c r="AD440" s="323"/>
      <c r="AE440" s="320"/>
      <c r="AF440" s="338"/>
      <c r="AH440" s="315"/>
    </row>
    <row r="441" spans="1:34" hidden="1">
      <c r="A441" s="316" t="str">
        <f t="shared" si="56"/>
        <v>Расходы на оплату трудаЗаработная плата (ИТ)</v>
      </c>
      <c r="B441" s="317" t="str">
        <f t="shared" si="57"/>
        <v>Расходы на оплату трудаЗаработная плата (ИТ)</v>
      </c>
      <c r="C441" s="318">
        <v>2011</v>
      </c>
      <c r="D441" s="318" t="s">
        <v>71</v>
      </c>
      <c r="E441" s="319" t="s">
        <v>7</v>
      </c>
      <c r="F441" s="319" t="s">
        <v>1187</v>
      </c>
      <c r="G441" s="335" t="s">
        <v>32</v>
      </c>
      <c r="H441" s="308" t="str">
        <f>VLOOKUP($B441,Справочник!$A:$I,7,0)</f>
        <v>Payroll costs</v>
      </c>
      <c r="I441" s="334" t="s">
        <v>407</v>
      </c>
      <c r="J441" s="319" t="str">
        <f>VLOOKUP($B441,Справочник!$A:$I,8,0)</f>
        <v>salary (IT)</v>
      </c>
      <c r="K441" s="319"/>
      <c r="L441" s="319">
        <f>VLOOKUP($B441,Справочник!$A:$I,9,0)</f>
        <v>0</v>
      </c>
      <c r="M441" s="324"/>
      <c r="N441" s="320" t="e">
        <f t="shared" si="58"/>
        <v>#DIV/0!</v>
      </c>
      <c r="O441" s="325"/>
      <c r="P441" s="320">
        <f t="shared" si="52"/>
        <v>0</v>
      </c>
      <c r="Q441" s="320"/>
      <c r="R441" s="320"/>
      <c r="S441" s="320"/>
      <c r="T441" s="320">
        <f t="shared" si="53"/>
        <v>0</v>
      </c>
      <c r="U441" s="320"/>
      <c r="V441" s="320"/>
      <c r="W441" s="320"/>
      <c r="X441" s="320">
        <f t="shared" si="54"/>
        <v>0</v>
      </c>
      <c r="Y441" s="320"/>
      <c r="Z441" s="320"/>
      <c r="AA441" s="320"/>
      <c r="AB441" s="320">
        <f t="shared" si="55"/>
        <v>0</v>
      </c>
      <c r="AC441" s="320"/>
      <c r="AD441" s="320"/>
      <c r="AE441" s="320"/>
      <c r="AF441" s="338"/>
      <c r="AH441" s="315"/>
    </row>
    <row r="442" spans="1:34" hidden="1">
      <c r="A442" s="316" t="str">
        <f t="shared" si="56"/>
        <v>Расходы на оплату трудаНДФЛ (ИТ)</v>
      </c>
      <c r="B442" s="317" t="str">
        <f t="shared" si="57"/>
        <v>Расходы на оплату трудаНДФЛ (ИТ)</v>
      </c>
      <c r="C442" s="318">
        <v>2011</v>
      </c>
      <c r="D442" s="318" t="s">
        <v>71</v>
      </c>
      <c r="E442" s="319" t="s">
        <v>7</v>
      </c>
      <c r="F442" s="319" t="s">
        <v>1187</v>
      </c>
      <c r="G442" s="335" t="s">
        <v>32</v>
      </c>
      <c r="H442" s="308" t="str">
        <f>VLOOKUP($B442,Справочник!$A:$I,7,0)</f>
        <v>Payroll costs</v>
      </c>
      <c r="I442" s="334" t="s">
        <v>1047</v>
      </c>
      <c r="J442" s="319" t="str">
        <f>VLOOKUP($B442,Справочник!$A:$I,8,0)</f>
        <v>Personal Income Tax (IT)</v>
      </c>
      <c r="K442" s="319"/>
      <c r="L442" s="319">
        <f>VLOOKUP($B442,Справочник!$A:$I,9,0)</f>
        <v>0</v>
      </c>
      <c r="M442" s="324"/>
      <c r="N442" s="320" t="e">
        <f t="shared" si="58"/>
        <v>#DIV/0!</v>
      </c>
      <c r="O442" s="325"/>
      <c r="P442" s="320">
        <f t="shared" si="52"/>
        <v>0</v>
      </c>
      <c r="Q442" s="320"/>
      <c r="R442" s="320"/>
      <c r="S442" s="320"/>
      <c r="T442" s="320">
        <f t="shared" si="53"/>
        <v>0</v>
      </c>
      <c r="U442" s="320"/>
      <c r="V442" s="320"/>
      <c r="W442" s="320"/>
      <c r="X442" s="320">
        <f t="shared" si="54"/>
        <v>0</v>
      </c>
      <c r="Y442" s="320"/>
      <c r="Z442" s="320"/>
      <c r="AA442" s="320"/>
      <c r="AB442" s="320">
        <f t="shared" si="55"/>
        <v>0</v>
      </c>
      <c r="AC442" s="320"/>
      <c r="AD442" s="320"/>
      <c r="AE442" s="320"/>
      <c r="AF442" s="338"/>
      <c r="AH442" s="315"/>
    </row>
    <row r="443" spans="1:34" hidden="1">
      <c r="A443" s="316" t="str">
        <f t="shared" si="56"/>
        <v>Расходы на оплату трудаПрочие выплаты (ИТ)</v>
      </c>
      <c r="B443" s="317" t="str">
        <f t="shared" si="57"/>
        <v>Расходы на оплату трудаПрочие выплаты (ИТ)</v>
      </c>
      <c r="C443" s="318">
        <v>2011</v>
      </c>
      <c r="D443" s="318" t="s">
        <v>71</v>
      </c>
      <c r="E443" s="319" t="s">
        <v>7</v>
      </c>
      <c r="F443" s="319" t="s">
        <v>1187</v>
      </c>
      <c r="G443" s="335" t="s">
        <v>32</v>
      </c>
      <c r="H443" s="308" t="str">
        <f>VLOOKUP($B443,Справочник!$A:$I,7,0)</f>
        <v>Payroll costs</v>
      </c>
      <c r="I443" s="334" t="s">
        <v>405</v>
      </c>
      <c r="J443" s="319" t="str">
        <f>VLOOKUP($B443,Справочник!$A:$I,8,0)</f>
        <v>compensation (IT)</v>
      </c>
      <c r="K443" s="319"/>
      <c r="L443" s="319">
        <f>VLOOKUP($B443,Справочник!$A:$I,9,0)</f>
        <v>0</v>
      </c>
      <c r="M443" s="324"/>
      <c r="N443" s="320" t="e">
        <f t="shared" si="58"/>
        <v>#DIV/0!</v>
      </c>
      <c r="O443" s="325"/>
      <c r="P443" s="320">
        <f t="shared" si="52"/>
        <v>0</v>
      </c>
      <c r="Q443" s="320"/>
      <c r="R443" s="320"/>
      <c r="S443" s="320"/>
      <c r="T443" s="320">
        <f t="shared" si="53"/>
        <v>0</v>
      </c>
      <c r="U443" s="320"/>
      <c r="V443" s="320"/>
      <c r="W443" s="320"/>
      <c r="X443" s="320">
        <f t="shared" si="54"/>
        <v>0</v>
      </c>
      <c r="Y443" s="320"/>
      <c r="Z443" s="320"/>
      <c r="AA443" s="320"/>
      <c r="AB443" s="320">
        <f t="shared" si="55"/>
        <v>0</v>
      </c>
      <c r="AC443" s="320"/>
      <c r="AD443" s="320"/>
      <c r="AE443" s="320"/>
      <c r="AF443" s="338"/>
      <c r="AH443" s="315"/>
    </row>
    <row r="444" spans="1:34" hidden="1">
      <c r="A444" s="316" t="str">
        <f t="shared" si="56"/>
        <v>Расходы на оплату трудаЗаработная плата (ИТ)</v>
      </c>
      <c r="B444" s="317" t="str">
        <f t="shared" si="57"/>
        <v>Расходы на оплату трудаЗаработная плата (ИТ)</v>
      </c>
      <c r="C444" s="318">
        <v>2011</v>
      </c>
      <c r="D444" s="318" t="s">
        <v>71</v>
      </c>
      <c r="E444" s="319" t="s">
        <v>7</v>
      </c>
      <c r="F444" s="319" t="s">
        <v>1188</v>
      </c>
      <c r="G444" s="335" t="s">
        <v>32</v>
      </c>
      <c r="H444" s="308" t="str">
        <f>VLOOKUP($B444,Справочник!$A:$I,7,0)</f>
        <v>Payroll costs</v>
      </c>
      <c r="I444" s="334" t="s">
        <v>407</v>
      </c>
      <c r="J444" s="319" t="str">
        <f>VLOOKUP($B444,Справочник!$A:$I,8,0)</f>
        <v>salary (IT)</v>
      </c>
      <c r="K444" s="319"/>
      <c r="L444" s="319">
        <f>VLOOKUP($B444,Справочник!$A:$I,9,0)</f>
        <v>0</v>
      </c>
      <c r="M444" s="324"/>
      <c r="N444" s="320" t="e">
        <f t="shared" si="58"/>
        <v>#DIV/0!</v>
      </c>
      <c r="O444" s="325"/>
      <c r="P444" s="320">
        <f t="shared" si="52"/>
        <v>0</v>
      </c>
      <c r="Q444" s="320"/>
      <c r="R444" s="320"/>
      <c r="S444" s="320"/>
      <c r="T444" s="320">
        <f t="shared" si="53"/>
        <v>0</v>
      </c>
      <c r="U444" s="320"/>
      <c r="V444" s="320"/>
      <c r="W444" s="320"/>
      <c r="X444" s="320">
        <f t="shared" si="54"/>
        <v>0</v>
      </c>
      <c r="Y444" s="320"/>
      <c r="Z444" s="320"/>
      <c r="AA444" s="320"/>
      <c r="AB444" s="320">
        <f t="shared" si="55"/>
        <v>0</v>
      </c>
      <c r="AC444" s="320"/>
      <c r="AD444" s="320"/>
      <c r="AE444" s="320"/>
      <c r="AF444" s="338"/>
      <c r="AH444" s="315"/>
    </row>
    <row r="445" spans="1:34" hidden="1">
      <c r="A445" s="316" t="str">
        <f t="shared" si="56"/>
        <v>Расходы на оплату трудаПрочие выплаты (ИТ)</v>
      </c>
      <c r="B445" s="317" t="str">
        <f t="shared" si="57"/>
        <v>Расходы на оплату трудаПрочие выплаты (ИТ)</v>
      </c>
      <c r="C445" s="318">
        <v>2011</v>
      </c>
      <c r="D445" s="318" t="s">
        <v>71</v>
      </c>
      <c r="E445" s="319" t="s">
        <v>7</v>
      </c>
      <c r="F445" s="319" t="s">
        <v>1188</v>
      </c>
      <c r="G445" s="335" t="s">
        <v>32</v>
      </c>
      <c r="H445" s="308" t="str">
        <f>VLOOKUP($B445,Справочник!$A:$I,7,0)</f>
        <v>Payroll costs</v>
      </c>
      <c r="I445" s="334" t="s">
        <v>405</v>
      </c>
      <c r="J445" s="319" t="str">
        <f>VLOOKUP($B445,Справочник!$A:$I,8,0)</f>
        <v>compensation (IT)</v>
      </c>
      <c r="K445" s="319"/>
      <c r="L445" s="319">
        <f>VLOOKUP($B445,Справочник!$A:$I,9,0)</f>
        <v>0</v>
      </c>
      <c r="M445" s="324"/>
      <c r="N445" s="320" t="e">
        <f t="shared" si="58"/>
        <v>#DIV/0!</v>
      </c>
      <c r="O445" s="325"/>
      <c r="P445" s="320">
        <f t="shared" si="52"/>
        <v>0</v>
      </c>
      <c r="Q445" s="320"/>
      <c r="R445" s="320"/>
      <c r="S445" s="320"/>
      <c r="T445" s="320">
        <f t="shared" si="53"/>
        <v>0</v>
      </c>
      <c r="U445" s="320"/>
      <c r="V445" s="320"/>
      <c r="W445" s="320"/>
      <c r="X445" s="320">
        <f t="shared" si="54"/>
        <v>0</v>
      </c>
      <c r="Y445" s="320"/>
      <c r="Z445" s="320"/>
      <c r="AA445" s="320"/>
      <c r="AB445" s="320">
        <f t="shared" si="55"/>
        <v>0</v>
      </c>
      <c r="AC445" s="320"/>
      <c r="AD445" s="320"/>
      <c r="AE445" s="320"/>
      <c r="AF445" s="338"/>
      <c r="AH445" s="315"/>
    </row>
    <row r="446" spans="1:34" hidden="1">
      <c r="A446" s="316" t="str">
        <f t="shared" si="56"/>
        <v>Налоги с ФОТналоги с ФОТ (ИТ)</v>
      </c>
      <c r="B446" s="317" t="str">
        <f t="shared" si="57"/>
        <v>Налоги с ФОТналоги с ФОТ (ИТ)</v>
      </c>
      <c r="C446" s="318">
        <v>2011</v>
      </c>
      <c r="D446" s="318" t="s">
        <v>598</v>
      </c>
      <c r="E446" s="319" t="s">
        <v>7</v>
      </c>
      <c r="F446" s="319" t="s">
        <v>1187</v>
      </c>
      <c r="G446" s="335" t="s">
        <v>33</v>
      </c>
      <c r="H446" s="308" t="str">
        <f>VLOOKUP($B446,Справочник!$A:$I,7,0)</f>
        <v>Payroll taxes</v>
      </c>
      <c r="I446" s="334" t="s">
        <v>34</v>
      </c>
      <c r="J446" s="319" t="str">
        <f>VLOOKUP($B446,Справочник!$A:$I,8,0)</f>
        <v>Payroll taxes (IT)</v>
      </c>
      <c r="K446" s="319"/>
      <c r="L446" s="319">
        <f>VLOOKUP($B446,Справочник!$A:$I,9,0)</f>
        <v>0</v>
      </c>
      <c r="M446" s="339"/>
      <c r="N446" s="320" t="e">
        <f t="shared" si="58"/>
        <v>#DIV/0!</v>
      </c>
      <c r="O446" s="325"/>
      <c r="P446" s="320">
        <f t="shared" si="52"/>
        <v>0</v>
      </c>
      <c r="Q446" s="320"/>
      <c r="R446" s="320"/>
      <c r="S446" s="320"/>
      <c r="T446" s="320">
        <f t="shared" si="53"/>
        <v>0</v>
      </c>
      <c r="U446" s="320"/>
      <c r="V446" s="320"/>
      <c r="W446" s="320"/>
      <c r="X446" s="320">
        <f t="shared" si="54"/>
        <v>0</v>
      </c>
      <c r="Y446" s="320"/>
      <c r="Z446" s="320"/>
      <c r="AA446" s="320"/>
      <c r="AB446" s="320">
        <f t="shared" si="55"/>
        <v>0</v>
      </c>
      <c r="AC446" s="320"/>
      <c r="AD446" s="320"/>
      <c r="AE446" s="320"/>
      <c r="AF446" s="338"/>
      <c r="AH446" s="315"/>
    </row>
    <row r="447" spans="1:34" hidden="1">
      <c r="A447" s="316" t="str">
        <f t="shared" si="56"/>
        <v>Налоги с ФОТналоги с ФОТ (ИТ)</v>
      </c>
      <c r="B447" s="317" t="str">
        <f t="shared" si="57"/>
        <v>Налоги с ФОТналоги с ФОТ (ИТ)</v>
      </c>
      <c r="C447" s="318">
        <v>2011</v>
      </c>
      <c r="D447" s="318" t="s">
        <v>598</v>
      </c>
      <c r="E447" s="319" t="s">
        <v>7</v>
      </c>
      <c r="F447" s="319" t="s">
        <v>1188</v>
      </c>
      <c r="G447" s="335" t="s">
        <v>33</v>
      </c>
      <c r="H447" s="308" t="str">
        <f>VLOOKUP($B447,Справочник!$A:$I,7,0)</f>
        <v>Payroll taxes</v>
      </c>
      <c r="I447" s="334" t="s">
        <v>34</v>
      </c>
      <c r="J447" s="319" t="str">
        <f>VLOOKUP($B447,Справочник!$A:$I,8,0)</f>
        <v>Payroll taxes (IT)</v>
      </c>
      <c r="K447" s="319"/>
      <c r="L447" s="319">
        <f>VLOOKUP($B447,Справочник!$A:$I,9,0)</f>
        <v>0</v>
      </c>
      <c r="M447" s="339"/>
      <c r="N447" s="320" t="e">
        <f t="shared" si="58"/>
        <v>#DIV/0!</v>
      </c>
      <c r="O447" s="325"/>
      <c r="P447" s="320">
        <f t="shared" si="52"/>
        <v>0</v>
      </c>
      <c r="Q447" s="320"/>
      <c r="R447" s="320"/>
      <c r="S447" s="320"/>
      <c r="T447" s="320">
        <f t="shared" si="53"/>
        <v>0</v>
      </c>
      <c r="U447" s="320"/>
      <c r="V447" s="320"/>
      <c r="W447" s="320"/>
      <c r="X447" s="320">
        <f t="shared" si="54"/>
        <v>0</v>
      </c>
      <c r="Y447" s="320"/>
      <c r="Z447" s="320"/>
      <c r="AA447" s="320"/>
      <c r="AB447" s="320">
        <f t="shared" si="55"/>
        <v>0</v>
      </c>
      <c r="AC447" s="320"/>
      <c r="AD447" s="320"/>
      <c r="AE447" s="320"/>
      <c r="AF447" s="338"/>
      <c r="AH447" s="315"/>
    </row>
    <row r="448" spans="1:34" ht="22.5">
      <c r="A448" s="316" t="str">
        <f t="shared" si="56"/>
        <v>Почтовые расходыПрочая рассылка документации (ИТ)</v>
      </c>
      <c r="B448" s="317" t="str">
        <f t="shared" si="57"/>
        <v>Почтовые расходыПрочая рассылка документации (ИТ)</v>
      </c>
      <c r="C448" s="318">
        <v>2011</v>
      </c>
      <c r="D448" s="318" t="s">
        <v>71</v>
      </c>
      <c r="E448" s="319" t="s">
        <v>7</v>
      </c>
      <c r="F448" s="319" t="s">
        <v>1189</v>
      </c>
      <c r="G448" s="336" t="s">
        <v>28</v>
      </c>
      <c r="H448" s="308" t="str">
        <f>VLOOKUP($B448,Справочник!$A:$I,7,0)</f>
        <v>Post</v>
      </c>
      <c r="I448" s="319" t="s">
        <v>401</v>
      </c>
      <c r="J448" s="319" t="str">
        <f>VLOOKUP($B448,Справочник!$A:$I,8,0)</f>
        <v>other dispatch (IT)</v>
      </c>
      <c r="K448" s="334"/>
      <c r="L448" s="319">
        <f>VLOOKUP($B448,Справочник!$A:$I,9,0)</f>
        <v>0</v>
      </c>
      <c r="M448" s="324"/>
      <c r="N448" s="320" t="e">
        <f t="shared" si="58"/>
        <v>#DIV/0!</v>
      </c>
      <c r="O448" s="325"/>
      <c r="P448" s="320">
        <f t="shared" si="52"/>
        <v>0</v>
      </c>
      <c r="Q448" s="351"/>
      <c r="R448" s="351"/>
      <c r="S448" s="351"/>
      <c r="T448" s="320">
        <f t="shared" si="53"/>
        <v>0</v>
      </c>
      <c r="U448" s="320"/>
      <c r="V448" s="320"/>
      <c r="W448" s="320"/>
      <c r="X448" s="320">
        <f t="shared" si="54"/>
        <v>0</v>
      </c>
      <c r="Y448" s="320"/>
      <c r="Z448" s="320"/>
      <c r="AA448" s="320"/>
      <c r="AB448" s="320">
        <f t="shared" si="55"/>
        <v>0</v>
      </c>
      <c r="AC448" s="351"/>
      <c r="AD448" s="386"/>
      <c r="AE448" s="351"/>
      <c r="AF448" s="387"/>
      <c r="AH448" s="315"/>
    </row>
    <row r="449" spans="1:34" ht="34.5" thickBot="1">
      <c r="A449" s="316" t="str">
        <f t="shared" si="56"/>
        <v>Прочие расходыпрочие расходы (ИТ)</v>
      </c>
      <c r="B449" s="317" t="str">
        <f t="shared" si="57"/>
        <v>Прочие расходыпрочие расходы (ИТ)компенсация за аренду личного а/м (ИТ)</v>
      </c>
      <c r="C449" s="318">
        <v>2011</v>
      </c>
      <c r="D449" s="318" t="s">
        <v>71</v>
      </c>
      <c r="E449" s="319" t="s">
        <v>7</v>
      </c>
      <c r="F449" s="319" t="s">
        <v>1189</v>
      </c>
      <c r="G449" s="308" t="s">
        <v>19</v>
      </c>
      <c r="H449" s="308" t="str">
        <f>VLOOKUP($B449,Справочник!$A:$I,7,0)</f>
        <v>Miscellaneous expenses</v>
      </c>
      <c r="I449" s="319" t="s">
        <v>69</v>
      </c>
      <c r="J449" s="319" t="str">
        <f>VLOOKUP($B449,Справочник!$A:$I,8,0)</f>
        <v>Miscellaneous expenses (IT)</v>
      </c>
      <c r="K449" s="319" t="s">
        <v>908</v>
      </c>
      <c r="L449" s="319" t="str">
        <f>VLOOKUP($B449,Справочник!$A:$I,9,0)</f>
        <v>Compensation for personal car rent (IT)</v>
      </c>
      <c r="M449" s="324"/>
      <c r="N449" s="320" t="e">
        <f t="shared" si="58"/>
        <v>#DIV/0!</v>
      </c>
      <c r="O449" s="325"/>
      <c r="P449" s="320">
        <f t="shared" si="52"/>
        <v>0</v>
      </c>
      <c r="Q449" s="351"/>
      <c r="R449" s="351"/>
      <c r="S449" s="351"/>
      <c r="T449" s="320">
        <f t="shared" si="53"/>
        <v>0</v>
      </c>
      <c r="U449" s="320"/>
      <c r="V449" s="320"/>
      <c r="W449" s="320"/>
      <c r="X449" s="320">
        <f t="shared" si="54"/>
        <v>0</v>
      </c>
      <c r="Y449" s="320"/>
      <c r="Z449" s="320"/>
      <c r="AA449" s="320"/>
      <c r="AB449" s="320">
        <f t="shared" si="55"/>
        <v>0</v>
      </c>
      <c r="AC449" s="351"/>
      <c r="AD449" s="386"/>
      <c r="AE449" s="351"/>
      <c r="AF449" s="387"/>
      <c r="AH449" s="315"/>
    </row>
    <row r="450" spans="1:34" ht="23.25" thickBot="1">
      <c r="A450" s="316" t="str">
        <f t="shared" si="56"/>
        <v>Прочие расходыпрочие расходы (ИТ)</v>
      </c>
      <c r="B450" s="317" t="str">
        <f t="shared" si="57"/>
        <v>Прочие расходыпрочие расходы (ИТ)прочие расходы отдела (ИТ)</v>
      </c>
      <c r="C450" s="318">
        <v>2011</v>
      </c>
      <c r="D450" s="318" t="s">
        <v>71</v>
      </c>
      <c r="E450" s="319" t="s">
        <v>7</v>
      </c>
      <c r="F450" s="319" t="s">
        <v>1189</v>
      </c>
      <c r="G450" s="308" t="s">
        <v>19</v>
      </c>
      <c r="H450" s="308" t="str">
        <f>VLOOKUP($B450,Справочник!$A:$I,7,0)</f>
        <v>Miscellaneous expenses</v>
      </c>
      <c r="I450" s="319" t="s">
        <v>69</v>
      </c>
      <c r="J450" s="319" t="str">
        <f>VLOOKUP($B450,Справочник!$A:$I,8,0)</f>
        <v>Miscellaneous expenses (IT)</v>
      </c>
      <c r="K450" s="319" t="s">
        <v>907</v>
      </c>
      <c r="L450" s="319" t="str">
        <f>VLOOKUP($B450,Справочник!$A:$I,9,0)</f>
        <v>Other expenses of department (IT)</v>
      </c>
      <c r="M450" s="324"/>
      <c r="N450" s="320" t="e">
        <f t="shared" si="58"/>
        <v>#DIV/0!</v>
      </c>
      <c r="O450" s="325"/>
      <c r="P450" s="320">
        <f t="shared" ref="P450:P513" si="59">AB450+AC450+AD450+AE450</f>
        <v>0</v>
      </c>
      <c r="Q450" s="388"/>
      <c r="R450" s="388"/>
      <c r="S450" s="388"/>
      <c r="T450" s="320">
        <f t="shared" si="53"/>
        <v>0</v>
      </c>
      <c r="U450" s="320"/>
      <c r="V450" s="320"/>
      <c r="W450" s="320"/>
      <c r="X450" s="320">
        <f t="shared" si="54"/>
        <v>0</v>
      </c>
      <c r="Y450" s="320"/>
      <c r="Z450" s="320"/>
      <c r="AA450" s="320"/>
      <c r="AB450" s="320">
        <f t="shared" si="55"/>
        <v>0</v>
      </c>
      <c r="AC450" s="388"/>
      <c r="AD450" s="389"/>
      <c r="AE450" s="379"/>
      <c r="AF450" s="385"/>
      <c r="AH450" s="315"/>
    </row>
    <row r="451" spans="1:34" hidden="1">
      <c r="A451" s="316" t="str">
        <f t="shared" si="56"/>
        <v/>
      </c>
      <c r="B451" s="317" t="str">
        <f t="shared" si="57"/>
        <v/>
      </c>
      <c r="C451" s="340"/>
      <c r="D451" s="341"/>
      <c r="E451" s="341"/>
      <c r="F451" s="341"/>
      <c r="G451" s="390"/>
      <c r="H451" s="308"/>
      <c r="I451" s="341"/>
      <c r="J451" s="319"/>
      <c r="K451" s="341"/>
      <c r="L451" s="319"/>
      <c r="M451" s="344"/>
      <c r="N451" s="320" t="e">
        <f t="shared" si="58"/>
        <v>#DIV/0!</v>
      </c>
      <c r="O451" s="345"/>
      <c r="P451" s="320">
        <f t="shared" si="59"/>
        <v>0</v>
      </c>
      <c r="Q451" s="345"/>
      <c r="R451" s="345"/>
      <c r="S451" s="345"/>
      <c r="T451" s="320">
        <f t="shared" ref="T451:T514" si="60">Q451+R451+S451</f>
        <v>0</v>
      </c>
      <c r="U451" s="320"/>
      <c r="V451" s="320"/>
      <c r="W451" s="320"/>
      <c r="X451" s="320">
        <f t="shared" ref="X451:X514" si="61">T451+U451+V451+W451</f>
        <v>0</v>
      </c>
      <c r="Y451" s="320"/>
      <c r="Z451" s="320"/>
      <c r="AA451" s="320"/>
      <c r="AB451" s="320">
        <f t="shared" ref="AB451:AB514" si="62">X451+Y451+Z451+AA451</f>
        <v>0</v>
      </c>
      <c r="AC451" s="345"/>
      <c r="AD451" s="346"/>
      <c r="AE451" s="345"/>
      <c r="AF451" s="322"/>
      <c r="AH451" s="315"/>
    </row>
    <row r="452" spans="1:34" ht="22.5">
      <c r="A452" s="316" t="str">
        <f t="shared" si="56"/>
        <v>Прочие операционные доходыдоход от продажи основных средств</v>
      </c>
      <c r="B452" s="317" t="str">
        <f t="shared" si="57"/>
        <v>Прочие операционные доходыдоход от продажи основных средств</v>
      </c>
      <c r="C452" s="318">
        <v>2011</v>
      </c>
      <c r="D452" s="318" t="s">
        <v>598</v>
      </c>
      <c r="E452" s="319" t="s">
        <v>54</v>
      </c>
      <c r="F452" s="319" t="s">
        <v>1189</v>
      </c>
      <c r="G452" s="308" t="s">
        <v>20</v>
      </c>
      <c r="H452" s="308" t="str">
        <f>VLOOKUP($B452,Справочник!$A:$I,7,0)</f>
        <v>Other operating incomes</v>
      </c>
      <c r="I452" s="319" t="s">
        <v>21</v>
      </c>
      <c r="J452" s="319" t="str">
        <f>VLOOKUP($B452,Справочник!$A:$I,8,0)</f>
        <v>income from permanent assets' sale</v>
      </c>
      <c r="K452" s="319"/>
      <c r="L452" s="319">
        <f>VLOOKUP($B452,Справочник!$A:$I,9,0)</f>
        <v>0</v>
      </c>
      <c r="M452" s="324"/>
      <c r="N452" s="320" t="e">
        <f t="shared" si="58"/>
        <v>#DIV/0!</v>
      </c>
      <c r="O452" s="325"/>
      <c r="P452" s="320">
        <f t="shared" si="59"/>
        <v>0</v>
      </c>
      <c r="Q452" s="325"/>
      <c r="R452" s="325"/>
      <c r="S452" s="325"/>
      <c r="T452" s="320">
        <f t="shared" si="60"/>
        <v>0</v>
      </c>
      <c r="U452" s="320"/>
      <c r="V452" s="320"/>
      <c r="W452" s="320"/>
      <c r="X452" s="320">
        <f t="shared" si="61"/>
        <v>0</v>
      </c>
      <c r="Y452" s="320"/>
      <c r="Z452" s="320"/>
      <c r="AA452" s="320"/>
      <c r="AB452" s="320">
        <f t="shared" si="62"/>
        <v>0</v>
      </c>
      <c r="AC452" s="325"/>
      <c r="AD452" s="326"/>
      <c r="AE452" s="325"/>
      <c r="AF452" s="322"/>
      <c r="AH452" s="315"/>
    </row>
    <row r="453" spans="1:34" ht="22.5">
      <c r="A453" s="316" t="str">
        <f t="shared" si="56"/>
        <v>Прочие операционные доходыКупля-продажа валюты (доходы)</v>
      </c>
      <c r="B453" s="317" t="str">
        <f t="shared" si="57"/>
        <v>Прочие операционные доходыКупля-продажа валюты (доходы)</v>
      </c>
      <c r="C453" s="318">
        <v>2011</v>
      </c>
      <c r="D453" s="318" t="s">
        <v>598</v>
      </c>
      <c r="E453" s="319" t="s">
        <v>54</v>
      </c>
      <c r="F453" s="319" t="s">
        <v>1189</v>
      </c>
      <c r="G453" s="308" t="s">
        <v>20</v>
      </c>
      <c r="H453" s="308" t="str">
        <f>VLOOKUP($B453,Справочник!$A:$I,7,0)</f>
        <v>Other operating incomes</v>
      </c>
      <c r="I453" s="319" t="s">
        <v>869</v>
      </c>
      <c r="J453" s="319" t="str">
        <f>VLOOKUP($B453,Справочник!$A:$I,8,0)</f>
        <v>currency buy/sell (incomes)</v>
      </c>
      <c r="K453" s="319"/>
      <c r="L453" s="319">
        <f>VLOOKUP($B453,Справочник!$A:$I,9,0)</f>
        <v>0</v>
      </c>
      <c r="M453" s="324"/>
      <c r="N453" s="320" t="e">
        <f t="shared" si="58"/>
        <v>#DIV/0!</v>
      </c>
      <c r="O453" s="325"/>
      <c r="P453" s="320">
        <f t="shared" si="59"/>
        <v>0</v>
      </c>
      <c r="Q453" s="325"/>
      <c r="R453" s="325"/>
      <c r="S453" s="325"/>
      <c r="T453" s="320">
        <f t="shared" si="60"/>
        <v>0</v>
      </c>
      <c r="U453" s="320"/>
      <c r="V453" s="320"/>
      <c r="W453" s="320"/>
      <c r="X453" s="320">
        <f t="shared" si="61"/>
        <v>0</v>
      </c>
      <c r="Y453" s="320"/>
      <c r="Z453" s="320"/>
      <c r="AA453" s="320"/>
      <c r="AB453" s="320">
        <f t="shared" si="62"/>
        <v>0</v>
      </c>
      <c r="AC453" s="325"/>
      <c r="AD453" s="326"/>
      <c r="AE453" s="325"/>
      <c r="AF453" s="322"/>
      <c r="AH453" s="315"/>
    </row>
    <row r="454" spans="1:34" ht="22.5">
      <c r="A454" s="316" t="str">
        <f t="shared" si="56"/>
        <v>Прочие операционные доходыПрочие</v>
      </c>
      <c r="B454" s="317" t="str">
        <f t="shared" si="57"/>
        <v>Прочие операционные доходыПрочие</v>
      </c>
      <c r="C454" s="318">
        <v>2011</v>
      </c>
      <c r="D454" s="318" t="s">
        <v>598</v>
      </c>
      <c r="E454" s="319" t="s">
        <v>54</v>
      </c>
      <c r="F454" s="319" t="s">
        <v>1189</v>
      </c>
      <c r="G454" s="308" t="s">
        <v>20</v>
      </c>
      <c r="H454" s="308" t="str">
        <f>VLOOKUP($B454,Справочник!$A:$I,7,0)</f>
        <v>Other operating incomes</v>
      </c>
      <c r="I454" s="319" t="s">
        <v>378</v>
      </c>
      <c r="J454" s="319" t="str">
        <f>VLOOKUP($B454,Справочник!$A:$I,8,0)</f>
        <v>others</v>
      </c>
      <c r="K454" s="319"/>
      <c r="L454" s="319">
        <f>VLOOKUP($B454,Справочник!$A:$I,9,0)</f>
        <v>0</v>
      </c>
      <c r="M454" s="324"/>
      <c r="N454" s="320" t="e">
        <f t="shared" si="58"/>
        <v>#DIV/0!</v>
      </c>
      <c r="O454" s="325"/>
      <c r="P454" s="320">
        <f t="shared" si="59"/>
        <v>0</v>
      </c>
      <c r="Q454" s="325"/>
      <c r="R454" s="325"/>
      <c r="S454" s="325"/>
      <c r="T454" s="320">
        <f t="shared" si="60"/>
        <v>0</v>
      </c>
      <c r="U454" s="320"/>
      <c r="V454" s="320"/>
      <c r="W454" s="320"/>
      <c r="X454" s="320">
        <f t="shared" si="61"/>
        <v>0</v>
      </c>
      <c r="Y454" s="320"/>
      <c r="Z454" s="320"/>
      <c r="AA454" s="320"/>
      <c r="AB454" s="320">
        <f t="shared" si="62"/>
        <v>0</v>
      </c>
      <c r="AC454" s="325"/>
      <c r="AD454" s="326"/>
      <c r="AE454" s="325"/>
      <c r="AF454" s="322"/>
      <c r="AH454" s="315"/>
    </row>
    <row r="455" spans="1:34" ht="22.5">
      <c r="A455" s="316" t="str">
        <f t="shared" si="56"/>
        <v>Внереализационные доходыкурсовая разница положительная</v>
      </c>
      <c r="B455" s="317" t="str">
        <f t="shared" si="57"/>
        <v>Внереализационные доходыкурсовая разница положительная</v>
      </c>
      <c r="C455" s="318">
        <v>2011</v>
      </c>
      <c r="D455" s="318" t="s">
        <v>598</v>
      </c>
      <c r="E455" s="319" t="s">
        <v>54</v>
      </c>
      <c r="F455" s="319" t="s">
        <v>1189</v>
      </c>
      <c r="G455" s="308" t="s">
        <v>22</v>
      </c>
      <c r="H455" s="308" t="str">
        <f>VLOOKUP($B455,Справочник!$A:$I,7,0)</f>
        <v>Non-trade incomes</v>
      </c>
      <c r="I455" s="334" t="s">
        <v>23</v>
      </c>
      <c r="J455" s="319" t="str">
        <f>VLOOKUP($B455,Справочник!$A:$I,8,0)</f>
        <v>Currency exchange gain</v>
      </c>
      <c r="K455" s="334"/>
      <c r="L455" s="319">
        <f>VLOOKUP($B455,Справочник!$A:$I,9,0)</f>
        <v>0</v>
      </c>
      <c r="M455" s="324"/>
      <c r="N455" s="320" t="e">
        <f t="shared" si="58"/>
        <v>#DIV/0!</v>
      </c>
      <c r="O455" s="325"/>
      <c r="P455" s="320">
        <f t="shared" si="59"/>
        <v>0</v>
      </c>
      <c r="Q455" s="325"/>
      <c r="R455" s="325"/>
      <c r="S455" s="325"/>
      <c r="T455" s="320">
        <f t="shared" si="60"/>
        <v>0</v>
      </c>
      <c r="U455" s="320"/>
      <c r="V455" s="320"/>
      <c r="W455" s="320"/>
      <c r="X455" s="320">
        <f t="shared" si="61"/>
        <v>0</v>
      </c>
      <c r="Y455" s="320"/>
      <c r="Z455" s="320"/>
      <c r="AA455" s="320"/>
      <c r="AB455" s="320">
        <f t="shared" si="62"/>
        <v>0</v>
      </c>
      <c r="AC455" s="325"/>
      <c r="AD455" s="326"/>
      <c r="AE455" s="325"/>
      <c r="AF455" s="322"/>
      <c r="AH455" s="315"/>
    </row>
    <row r="456" spans="1:34">
      <c r="A456" s="316" t="str">
        <f t="shared" si="56"/>
        <v>Внереализационные доходыпроценты по депозиту</v>
      </c>
      <c r="B456" s="317" t="str">
        <f t="shared" si="57"/>
        <v>Внереализационные доходыпроценты по депозиту</v>
      </c>
      <c r="C456" s="318">
        <v>2011</v>
      </c>
      <c r="D456" s="318" t="s">
        <v>598</v>
      </c>
      <c r="E456" s="319" t="s">
        <v>54</v>
      </c>
      <c r="F456" s="319" t="s">
        <v>1189</v>
      </c>
      <c r="G456" s="308" t="s">
        <v>22</v>
      </c>
      <c r="H456" s="308" t="str">
        <f>VLOOKUP($B456,Справочник!$A:$I,7,0)</f>
        <v>Non-trade incomes</v>
      </c>
      <c r="I456" s="334" t="s">
        <v>24</v>
      </c>
      <c r="J456" s="319" t="str">
        <f>VLOOKUP($B456,Справочник!$A:$I,8,0)</f>
        <v>Interest on deposit</v>
      </c>
      <c r="K456" s="334"/>
      <c r="L456" s="319">
        <f>VLOOKUP($B456,Справочник!$A:$I,9,0)</f>
        <v>0</v>
      </c>
      <c r="M456" s="324"/>
      <c r="N456" s="320" t="e">
        <f t="shared" si="58"/>
        <v>#DIV/0!</v>
      </c>
      <c r="O456" s="325"/>
      <c r="P456" s="320">
        <f t="shared" si="59"/>
        <v>0</v>
      </c>
      <c r="Q456" s="325"/>
      <c r="R456" s="325"/>
      <c r="S456" s="325"/>
      <c r="T456" s="320">
        <f t="shared" si="60"/>
        <v>0</v>
      </c>
      <c r="U456" s="320"/>
      <c r="V456" s="320"/>
      <c r="W456" s="320"/>
      <c r="X456" s="320">
        <f t="shared" si="61"/>
        <v>0</v>
      </c>
      <c r="Y456" s="320"/>
      <c r="Z456" s="320"/>
      <c r="AA456" s="320"/>
      <c r="AB456" s="320">
        <f t="shared" si="62"/>
        <v>0</v>
      </c>
      <c r="AC456" s="325"/>
      <c r="AD456" s="326"/>
      <c r="AE456" s="325"/>
      <c r="AF456" s="322"/>
      <c r="AH456" s="315"/>
    </row>
    <row r="457" spans="1:34" ht="33.75">
      <c r="A457" s="316" t="str">
        <f t="shared" si="56"/>
        <v>Внереализационные доходыпроценты по договорам займа и прочим договорам</v>
      </c>
      <c r="B457" s="317" t="str">
        <f t="shared" si="57"/>
        <v>Внереализационные доходыпроценты по договорам займа и прочим договорам</v>
      </c>
      <c r="C457" s="318">
        <v>2011</v>
      </c>
      <c r="D457" s="318" t="s">
        <v>598</v>
      </c>
      <c r="E457" s="319" t="s">
        <v>54</v>
      </c>
      <c r="F457" s="319" t="s">
        <v>1189</v>
      </c>
      <c r="G457" s="308" t="s">
        <v>22</v>
      </c>
      <c r="H457" s="308" t="str">
        <f>VLOOKUP($B457,Справочник!$A:$I,7,0)</f>
        <v>Non-trade incomes</v>
      </c>
      <c r="I457" s="334" t="s">
        <v>25</v>
      </c>
      <c r="J457" s="319" t="str">
        <f>VLOOKUP($B457,Справочник!$A:$I,8,0)</f>
        <v>Interest on loan and other contracts</v>
      </c>
      <c r="K457" s="334"/>
      <c r="L457" s="319">
        <f>VLOOKUP($B457,Справочник!$A:$I,9,0)</f>
        <v>0</v>
      </c>
      <c r="M457" s="324"/>
      <c r="N457" s="320" t="e">
        <f t="shared" si="58"/>
        <v>#DIV/0!</v>
      </c>
      <c r="O457" s="325"/>
      <c r="P457" s="320">
        <f t="shared" si="59"/>
        <v>0</v>
      </c>
      <c r="Q457" s="325"/>
      <c r="R457" s="325"/>
      <c r="S457" s="325"/>
      <c r="T457" s="320">
        <f t="shared" si="60"/>
        <v>0</v>
      </c>
      <c r="U457" s="320"/>
      <c r="V457" s="320"/>
      <c r="W457" s="320"/>
      <c r="X457" s="320">
        <f t="shared" si="61"/>
        <v>0</v>
      </c>
      <c r="Y457" s="320"/>
      <c r="Z457" s="320"/>
      <c r="AA457" s="320"/>
      <c r="AB457" s="320">
        <f t="shared" si="62"/>
        <v>0</v>
      </c>
      <c r="AC457" s="325"/>
      <c r="AD457" s="326"/>
      <c r="AE457" s="325"/>
      <c r="AF457" s="322"/>
      <c r="AH457" s="315"/>
    </row>
    <row r="458" spans="1:34">
      <c r="A458" s="316" t="str">
        <f t="shared" si="56"/>
        <v>Внереализационные доходыштрафы, пени, неустойки</v>
      </c>
      <c r="B458" s="317" t="str">
        <f t="shared" si="57"/>
        <v>Внереализационные доходыштрафы, пени, неустойки</v>
      </c>
      <c r="C458" s="318">
        <v>2011</v>
      </c>
      <c r="D458" s="318" t="s">
        <v>598</v>
      </c>
      <c r="E458" s="319" t="s">
        <v>54</v>
      </c>
      <c r="F458" s="319" t="s">
        <v>1189</v>
      </c>
      <c r="G458" s="308" t="s">
        <v>22</v>
      </c>
      <c r="H458" s="308" t="str">
        <f>VLOOKUP($B458,Справочник!$A:$I,7,0)</f>
        <v>Non-trade incomes</v>
      </c>
      <c r="I458" s="319" t="s">
        <v>26</v>
      </c>
      <c r="J458" s="319" t="str">
        <f>VLOOKUP($B458,Справочник!$A:$I,8,0)</f>
        <v>Fines, penalties</v>
      </c>
      <c r="K458" s="319"/>
      <c r="L458" s="319">
        <f>VLOOKUP($B458,Справочник!$A:$I,9,0)</f>
        <v>0</v>
      </c>
      <c r="M458" s="324"/>
      <c r="N458" s="320" t="e">
        <f t="shared" si="58"/>
        <v>#DIV/0!</v>
      </c>
      <c r="O458" s="325"/>
      <c r="P458" s="320">
        <f t="shared" si="59"/>
        <v>0</v>
      </c>
      <c r="Q458" s="325"/>
      <c r="R458" s="325"/>
      <c r="S458" s="325"/>
      <c r="T458" s="320">
        <f t="shared" si="60"/>
        <v>0</v>
      </c>
      <c r="U458" s="320"/>
      <c r="V458" s="320"/>
      <c r="W458" s="320"/>
      <c r="X458" s="320">
        <f t="shared" si="61"/>
        <v>0</v>
      </c>
      <c r="Y458" s="320"/>
      <c r="Z458" s="320"/>
      <c r="AA458" s="320"/>
      <c r="AB458" s="320">
        <f t="shared" si="62"/>
        <v>0</v>
      </c>
      <c r="AC458" s="325"/>
      <c r="AD458" s="326"/>
      <c r="AE458" s="325"/>
      <c r="AF458" s="322"/>
      <c r="AH458" s="315"/>
    </row>
    <row r="459" spans="1:34">
      <c r="A459" s="316" t="str">
        <f t="shared" si="56"/>
        <v>Внереализационные доходыпрочие</v>
      </c>
      <c r="B459" s="317" t="str">
        <f t="shared" si="57"/>
        <v>Внереализационные доходыпрочие</v>
      </c>
      <c r="C459" s="318">
        <v>2011</v>
      </c>
      <c r="D459" s="318" t="s">
        <v>598</v>
      </c>
      <c r="E459" s="319" t="s">
        <v>54</v>
      </c>
      <c r="F459" s="319" t="s">
        <v>1189</v>
      </c>
      <c r="G459" s="308" t="s">
        <v>22</v>
      </c>
      <c r="H459" s="308" t="str">
        <f>VLOOKUP($B459,Справочник!$A:$I,7,0)</f>
        <v>Non-trade incomes</v>
      </c>
      <c r="I459" s="319" t="s">
        <v>17</v>
      </c>
      <c r="J459" s="319" t="str">
        <f>VLOOKUP($B459,Справочник!$A:$I,8,0)</f>
        <v>others</v>
      </c>
      <c r="K459" s="319"/>
      <c r="L459" s="319">
        <f>VLOOKUP($B459,Справочник!$A:$I,9,0)</f>
        <v>0</v>
      </c>
      <c r="M459" s="324"/>
      <c r="N459" s="320" t="e">
        <f t="shared" si="58"/>
        <v>#DIV/0!</v>
      </c>
      <c r="O459" s="325"/>
      <c r="P459" s="320">
        <f t="shared" si="59"/>
        <v>0</v>
      </c>
      <c r="Q459" s="325"/>
      <c r="R459" s="325"/>
      <c r="S459" s="325"/>
      <c r="T459" s="320">
        <f t="shared" si="60"/>
        <v>0</v>
      </c>
      <c r=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 <f t="shared" si="62"/>
        <v>0</v>
      </c>
      <c r="AC459" s="325"/>
      <c r="AD459" s="326"/>
      <c r="AE459" s="325"/>
      <c r="AF459" s="322"/>
      <c r="AH459" s="315"/>
    </row>
    <row r="460" spans="1:34" ht="22.5" hidden="1">
      <c r="A460" s="316" t="str">
        <f t="shared" si="56"/>
        <v>Взнос наличных денег в банк</v>
      </c>
      <c r="B460" s="317" t="str">
        <f t="shared" si="57"/>
        <v>Взнос наличных денег в банк</v>
      </c>
      <c r="C460" s="318">
        <v>2011</v>
      </c>
      <c r="D460" s="318" t="s">
        <v>598</v>
      </c>
      <c r="E460" s="319" t="s">
        <v>54</v>
      </c>
      <c r="F460" s="319" t="s">
        <v>1187</v>
      </c>
      <c r="G460" s="308" t="s">
        <v>745</v>
      </c>
      <c r="H460" s="308" t="str">
        <f>VLOOKUP($B460,Справочник!$A:$I,7,0)</f>
        <v>Input of cash on bank account</v>
      </c>
      <c r="I460" s="319"/>
      <c r="J460" s="319">
        <f>VLOOKUP($B460,Справочник!$A:$I,8,0)</f>
        <v>0</v>
      </c>
      <c r="K460" s="319"/>
      <c r="L460" s="319">
        <f>VLOOKUP($B460,Справочник!$A:$I,9,0)</f>
        <v>0</v>
      </c>
      <c r="M460" s="324"/>
      <c r="N460" s="320" t="e">
        <f t="shared" si="58"/>
        <v>#DIV/0!</v>
      </c>
      <c r="O460" s="325"/>
      <c r="P460" s="320">
        <f t="shared" si="59"/>
        <v>0</v>
      </c>
      <c r="Q460" s="325"/>
      <c r="R460" s="325"/>
      <c r="S460" s="325"/>
      <c r="T460" s="320">
        <f t="shared" si="60"/>
        <v>0</v>
      </c>
      <c r="U460" s="320"/>
      <c r="V460" s="320"/>
      <c r="W460" s="320"/>
      <c r="X460" s="320">
        <f t="shared" si="61"/>
        <v>0</v>
      </c>
      <c r="Y460" s="320"/>
      <c r="Z460" s="320"/>
      <c r="AA460" s="320"/>
      <c r="AB460" s="320">
        <f t="shared" si="62"/>
        <v>0</v>
      </c>
      <c r="AC460" s="325"/>
      <c r="AD460" s="326"/>
      <c r="AE460" s="325"/>
      <c r="AF460" s="322"/>
      <c r="AH460" s="315"/>
    </row>
    <row r="461" spans="1:34" ht="22.5">
      <c r="A461" s="316" t="str">
        <f t="shared" si="56"/>
        <v>Почтовые расходыРассылка документации агентам (ФАО)</v>
      </c>
      <c r="B461" s="317" t="str">
        <f t="shared" si="57"/>
        <v>Почтовые расходыРассылка документации агентам (ФАО)</v>
      </c>
      <c r="C461" s="318">
        <v>2011</v>
      </c>
      <c r="D461" s="318" t="s">
        <v>598</v>
      </c>
      <c r="E461" s="319" t="s">
        <v>7</v>
      </c>
      <c r="F461" s="319" t="s">
        <v>1189</v>
      </c>
      <c r="G461" s="308" t="s">
        <v>28</v>
      </c>
      <c r="H461" s="308" t="str">
        <f>VLOOKUP($B461,Справочник!$A:$I,7,0)</f>
        <v>Post</v>
      </c>
      <c r="I461" s="319" t="s">
        <v>653</v>
      </c>
      <c r="J461" s="319" t="str">
        <f>VLOOKUP($B461,Справочник!$A:$I,8,0)</f>
        <v>dispatch to agents (FAD)</v>
      </c>
      <c r="K461" s="319"/>
      <c r="L461" s="319">
        <f>VLOOKUP($B461,Справочник!$A:$I,9,0)</f>
        <v>0</v>
      </c>
      <c r="M461" s="324"/>
      <c r="N461" s="320" t="e">
        <f t="shared" si="58"/>
        <v>#DIV/0!</v>
      </c>
      <c r="O461" s="325"/>
      <c r="P461" s="320">
        <f t="shared" si="59"/>
        <v>0</v>
      </c>
      <c r="Q461" s="325"/>
      <c r="R461" s="325"/>
      <c r="S461" s="325"/>
      <c r="T461" s="320">
        <f t="shared" si="60"/>
        <v>0</v>
      </c>
      <c r="U461" s="320"/>
      <c r="V461" s="320"/>
      <c r="W461" s="320"/>
      <c r="X461" s="320">
        <f t="shared" si="61"/>
        <v>0</v>
      </c>
      <c r="Y461" s="320"/>
      <c r="Z461" s="320"/>
      <c r="AA461" s="320"/>
      <c r="AB461" s="320">
        <f t="shared" si="62"/>
        <v>0</v>
      </c>
      <c r="AC461" s="325"/>
      <c r="AD461" s="325"/>
      <c r="AE461" s="325"/>
      <c r="AF461" s="322"/>
      <c r="AH461" s="315"/>
    </row>
    <row r="462" spans="1:34" ht="22.5">
      <c r="A462" s="316" t="str">
        <f t="shared" si="56"/>
        <v>Почтовые расходыПрочая рассылка документации (ФАО)</v>
      </c>
      <c r="B462" s="317" t="str">
        <f t="shared" si="57"/>
        <v>Почтовые расходыПрочая рассылка документации (ФАО)</v>
      </c>
      <c r="C462" s="318">
        <v>2011</v>
      </c>
      <c r="D462" s="318" t="s">
        <v>598</v>
      </c>
      <c r="E462" s="319" t="s">
        <v>7</v>
      </c>
      <c r="F462" s="319" t="s">
        <v>1189</v>
      </c>
      <c r="G462" s="308" t="s">
        <v>28</v>
      </c>
      <c r="H462" s="308" t="str">
        <f>VLOOKUP($B462,Справочник!$A:$I,7,0)</f>
        <v>Post</v>
      </c>
      <c r="I462" s="319" t="s">
        <v>652</v>
      </c>
      <c r="J462" s="319" t="str">
        <f>VLOOKUP($B462,Справочник!$A:$I,8,0)</f>
        <v>other dispatch (FAD)</v>
      </c>
      <c r="K462" s="319"/>
      <c r="L462" s="319">
        <f>VLOOKUP($B462,Справочник!$A:$I,9,0)</f>
        <v>0</v>
      </c>
      <c r="M462" s="324"/>
      <c r="N462" s="320" t="e">
        <f t="shared" si="58"/>
        <v>#DIV/0!</v>
      </c>
      <c r="O462" s="325"/>
      <c r="P462" s="320">
        <f t="shared" si="59"/>
        <v>0</v>
      </c>
      <c r="Q462" s="325"/>
      <c r="R462" s="325"/>
      <c r="S462" s="325"/>
      <c r="T462" s="320">
        <f t="shared" si="60"/>
        <v>0</v>
      </c>
      <c r="U462" s="320"/>
      <c r="V462" s="320"/>
      <c r="W462" s="320"/>
      <c r="X462" s="320">
        <f t="shared" si="61"/>
        <v>0</v>
      </c>
      <c r="Y462" s="320"/>
      <c r="Z462" s="320"/>
      <c r="AA462" s="320"/>
      <c r="AB462" s="320">
        <f t="shared" si="62"/>
        <v>0</v>
      </c>
      <c r="AC462" s="325"/>
      <c r="AD462" s="326"/>
      <c r="AE462" s="325"/>
      <c r="AF462" s="322"/>
      <c r="AH462" s="315"/>
    </row>
    <row r="463" spans="1:34" hidden="1">
      <c r="A463" s="316" t="str">
        <f t="shared" si="56"/>
        <v>Аудит</v>
      </c>
      <c r="B463" s="317" t="str">
        <f t="shared" si="57"/>
        <v>Аудит</v>
      </c>
      <c r="C463" s="318">
        <v>2011</v>
      </c>
      <c r="D463" s="318" t="s">
        <v>598</v>
      </c>
      <c r="E463" s="319" t="s">
        <v>7</v>
      </c>
      <c r="F463" s="319" t="s">
        <v>1188</v>
      </c>
      <c r="G463" s="336" t="s">
        <v>435</v>
      </c>
      <c r="H463" s="308" t="str">
        <f>VLOOKUP($B463,Справочник!$A:$I,7,0)</f>
        <v>Audit</v>
      </c>
      <c r="I463" s="334"/>
      <c r="J463" s="319">
        <f>VLOOKUP($B463,Справочник!$A:$I,8,0)</f>
        <v>0</v>
      </c>
      <c r="K463" s="334"/>
      <c r="L463" s="319">
        <f>VLOOKUP($B463,Справочник!$A:$I,9,0)</f>
        <v>0</v>
      </c>
      <c r="M463" s="324"/>
      <c r="N463" s="320" t="e">
        <f t="shared" si="58"/>
        <v>#DIV/0!</v>
      </c>
      <c r="O463" s="325"/>
      <c r="P463" s="320">
        <f t="shared" si="59"/>
        <v>0</v>
      </c>
      <c r="Q463" s="325"/>
      <c r="R463" s="325"/>
      <c r="S463" s="325"/>
      <c r="T463" s="320">
        <f t="shared" si="60"/>
        <v>0</v>
      </c>
      <c r="U463" s="320"/>
      <c r="V463" s="320"/>
      <c r="W463" s="320"/>
      <c r="X463" s="320">
        <f t="shared" si="61"/>
        <v>0</v>
      </c>
      <c r="Y463" s="320"/>
      <c r="Z463" s="320"/>
      <c r="AA463" s="320"/>
      <c r="AB463" s="320">
        <f t="shared" si="62"/>
        <v>0</v>
      </c>
      <c r="AC463" s="325"/>
      <c r="AD463" s="326"/>
      <c r="AE463" s="325"/>
      <c r="AF463" s="322"/>
      <c r="AH463" s="315"/>
    </row>
    <row r="464" spans="1:34" hidden="1">
      <c r="A464" s="316" t="str">
        <f t="shared" si="56"/>
        <v>Аудит</v>
      </c>
      <c r="B464" s="317" t="str">
        <f t="shared" si="57"/>
        <v>Аудит</v>
      </c>
      <c r="C464" s="318">
        <v>2011</v>
      </c>
      <c r="D464" s="318" t="s">
        <v>598</v>
      </c>
      <c r="E464" s="319" t="s">
        <v>7</v>
      </c>
      <c r="F464" s="319" t="s">
        <v>1187</v>
      </c>
      <c r="G464" s="336" t="s">
        <v>435</v>
      </c>
      <c r="H464" s="308" t="str">
        <f>VLOOKUP($B464,Справочник!$A:$I,7,0)</f>
        <v>Audit</v>
      </c>
      <c r="I464" s="334"/>
      <c r="J464" s="319">
        <f>VLOOKUP($B464,Справочник!$A:$I,8,0)</f>
        <v>0</v>
      </c>
      <c r="K464" s="334"/>
      <c r="L464" s="319">
        <f>VLOOKUP($B464,Справочник!$A:$I,9,0)</f>
        <v>0</v>
      </c>
      <c r="M464" s="324"/>
      <c r="N464" s="320" t="e">
        <f t="shared" si="58"/>
        <v>#DIV/0!</v>
      </c>
      <c r="O464" s="325"/>
      <c r="P464" s="320">
        <f t="shared" si="59"/>
        <v>0</v>
      </c>
      <c r="Q464" s="325"/>
      <c r="R464" s="325"/>
      <c r="S464" s="325"/>
      <c r="T464" s="320">
        <f t="shared" si="60"/>
        <v>0</v>
      </c>
      <c r="U464" s="320"/>
      <c r="V464" s="320"/>
      <c r="W464" s="320"/>
      <c r="X464" s="320">
        <f t="shared" si="61"/>
        <v>0</v>
      </c>
      <c r="Y464" s="320"/>
      <c r="Z464" s="320"/>
      <c r="AA464" s="320"/>
      <c r="AB464" s="320">
        <f t="shared" si="62"/>
        <v>0</v>
      </c>
      <c r="AC464" s="325"/>
      <c r="AD464" s="326"/>
      <c r="AE464" s="325"/>
      <c r="AF464" s="322"/>
      <c r="AH464" s="315"/>
    </row>
    <row r="465" spans="1:34" ht="22.5" hidden="1">
      <c r="A465" s="316" t="str">
        <f t="shared" si="56"/>
        <v>АмортизацияАмортизация лотерейного оборудования/имущества</v>
      </c>
      <c r="B465" s="317" t="str">
        <f t="shared" si="57"/>
        <v>АмортизацияАмортизация лотерейного оборудования/имущества</v>
      </c>
      <c r="C465" s="318">
        <v>2011</v>
      </c>
      <c r="D465" s="318" t="s">
        <v>598</v>
      </c>
      <c r="E465" s="319" t="s">
        <v>7</v>
      </c>
      <c r="F465" s="319" t="s">
        <v>1188</v>
      </c>
      <c r="G465" s="336" t="s">
        <v>31</v>
      </c>
      <c r="H465" s="308" t="str">
        <f>VLOOKUP($B465,Справочник!$A:$I,7,0)</f>
        <v>Amortization</v>
      </c>
      <c r="I465" s="334" t="s">
        <v>433</v>
      </c>
      <c r="J465" s="319" t="str">
        <f>VLOOKUP($B465,Справочник!$A:$I,8,0)</f>
        <v>amortization of lottery equipment/property</v>
      </c>
      <c r="K465" s="391"/>
      <c r="L465" s="319">
        <f>VLOOKUP($B465,Справочник!$A:$I,9,0)</f>
        <v>0</v>
      </c>
      <c r="M465" s="392"/>
      <c r="N465" s="320" t="e">
        <f t="shared" si="58"/>
        <v>#DIV/0!</v>
      </c>
      <c r="O465" s="325"/>
      <c r="P465" s="320">
        <f t="shared" si="59"/>
        <v>0</v>
      </c>
      <c r="Q465" s="325"/>
      <c r="R465" s="325"/>
      <c r="S465" s="325"/>
      <c r="T465" s="320">
        <f t="shared" si="60"/>
        <v>0</v>
      </c>
      <c r="U465" s="320"/>
      <c r="V465" s="320"/>
      <c r="W465" s="320"/>
      <c r="X465" s="320">
        <f t="shared" si="61"/>
        <v>0</v>
      </c>
      <c r="Y465" s="320"/>
      <c r="Z465" s="320"/>
      <c r="AA465" s="320"/>
      <c r="AB465" s="320">
        <f t="shared" si="62"/>
        <v>0</v>
      </c>
      <c r="AC465" s="325"/>
      <c r="AD465" s="325"/>
      <c r="AE465" s="325"/>
      <c r="AF465" s="322"/>
      <c r="AH465" s="315"/>
    </row>
    <row r="466" spans="1:34" hidden="1">
      <c r="A466" s="316" t="str">
        <f t="shared" si="56"/>
        <v>АмортизацияПрочая амортизация</v>
      </c>
      <c r="B466" s="317" t="str">
        <f t="shared" si="57"/>
        <v>АмортизацияПрочая амортизация</v>
      </c>
      <c r="C466" s="318">
        <v>2011</v>
      </c>
      <c r="D466" s="318" t="s">
        <v>598</v>
      </c>
      <c r="E466" s="319" t="s">
        <v>7</v>
      </c>
      <c r="F466" s="319" t="s">
        <v>1188</v>
      </c>
      <c r="G466" s="336" t="s">
        <v>31</v>
      </c>
      <c r="H466" s="308" t="str">
        <f>VLOOKUP($B466,Справочник!$A:$I,7,0)</f>
        <v>Amortization</v>
      </c>
      <c r="I466" s="334" t="s">
        <v>434</v>
      </c>
      <c r="J466" s="319" t="str">
        <f>VLOOKUP($B466,Справочник!$A:$I,8,0)</f>
        <v>other amortization</v>
      </c>
      <c r="K466" s="391"/>
      <c r="L466" s="319">
        <f>VLOOKUP($B466,Справочник!$A:$I,9,0)</f>
        <v>0</v>
      </c>
      <c r="M466" s="392"/>
      <c r="N466" s="320" t="e">
        <f t="shared" si="58"/>
        <v>#DIV/0!</v>
      </c>
      <c r="O466" s="325"/>
      <c r="P466" s="320">
        <f t="shared" si="59"/>
        <v>0</v>
      </c>
      <c r="Q466" s="325"/>
      <c r="R466" s="325"/>
      <c r="S466" s="325"/>
      <c r="T466" s="320">
        <f t="shared" si="60"/>
        <v>0</v>
      </c>
      <c r="U466" s="320"/>
      <c r="V466" s="320"/>
      <c r="W466" s="320"/>
      <c r="X466" s="320">
        <f t="shared" si="61"/>
        <v>0</v>
      </c>
      <c r="Y466" s="320"/>
      <c r="Z466" s="320"/>
      <c r="AA466" s="320"/>
      <c r="AB466" s="320">
        <f t="shared" si="62"/>
        <v>0</v>
      </c>
      <c r="AC466" s="325"/>
      <c r="AD466" s="325"/>
      <c r="AE466" s="325"/>
      <c r="AF466" s="322"/>
      <c r="AH466" s="315"/>
    </row>
    <row r="467" spans="1:34" hidden="1">
      <c r="A467" s="316" t="str">
        <f t="shared" si="56"/>
        <v>Расходы на оплату трудаЗаработная плата (ФАО)</v>
      </c>
      <c r="B467" s="317" t="str">
        <f t="shared" si="57"/>
        <v>Расходы на оплату трудаЗаработная плата (ФАО)</v>
      </c>
      <c r="C467" s="318">
        <v>2011</v>
      </c>
      <c r="D467" s="318" t="s">
        <v>598</v>
      </c>
      <c r="E467" s="319" t="s">
        <v>7</v>
      </c>
      <c r="F467" s="319" t="s">
        <v>1187</v>
      </c>
      <c r="G467" s="335" t="s">
        <v>32</v>
      </c>
      <c r="H467" s="308" t="str">
        <f>VLOOKUP($B467,Справочник!$A:$I,7,0)</f>
        <v>Payroll costs</v>
      </c>
      <c r="I467" s="334" t="s">
        <v>656</v>
      </c>
      <c r="J467" s="319" t="str">
        <f>VLOOKUP($B467,Справочник!$A:$I,8,0)</f>
        <v>salary (FAD)</v>
      </c>
      <c r="K467" s="334"/>
      <c r="L467" s="319">
        <f>VLOOKUP($B467,Справочник!$A:$I,9,0)</f>
        <v>0</v>
      </c>
      <c r="M467" s="324"/>
      <c r="N467" s="320" t="e">
        <f t="shared" si="58"/>
        <v>#DIV/0!</v>
      </c>
      <c r="O467" s="371"/>
      <c r="P467" s="320">
        <f t="shared" si="59"/>
        <v>0</v>
      </c>
      <c r="Q467" s="371"/>
      <c r="R467" s="320"/>
      <c r="S467" s="320"/>
      <c r="T467" s="320">
        <f t="shared" si="60"/>
        <v>0</v>
      </c>
      <c r="U467" s="320"/>
      <c r="V467" s="320"/>
      <c r="W467" s="320"/>
      <c r="X467" s="320">
        <f t="shared" si="61"/>
        <v>0</v>
      </c>
      <c r="Y467" s="320"/>
      <c r="Z467" s="320"/>
      <c r="AA467" s="320"/>
      <c r="AB467" s="320">
        <f t="shared" si="62"/>
        <v>0</v>
      </c>
      <c r="AC467" s="320"/>
      <c r="AD467" s="320"/>
      <c r="AE467" s="320"/>
      <c r="AF467" s="322"/>
      <c r="AH467" s="315"/>
    </row>
    <row r="468" spans="1:34" hidden="1">
      <c r="A468" s="316" t="str">
        <f t="shared" si="56"/>
        <v>Расходы на оплату трудаНДФЛ (ФАО)</v>
      </c>
      <c r="B468" s="317" t="str">
        <f t="shared" si="57"/>
        <v>Расходы на оплату трудаНДФЛ (ФАО)</v>
      </c>
      <c r="C468" s="318">
        <v>2011</v>
      </c>
      <c r="D468" s="318" t="s">
        <v>598</v>
      </c>
      <c r="E468" s="319" t="s">
        <v>7</v>
      </c>
      <c r="F468" s="319" t="s">
        <v>1187</v>
      </c>
      <c r="G468" s="335" t="s">
        <v>32</v>
      </c>
      <c r="H468" s="308" t="str">
        <f>VLOOKUP($B468,Справочник!$A:$I,7,0)</f>
        <v>Payroll costs</v>
      </c>
      <c r="I468" s="334" t="s">
        <v>1048</v>
      </c>
      <c r="J468" s="319" t="str">
        <f>VLOOKUP($B468,Справочник!$A:$I,8,0)</f>
        <v>Personal Income Tax (FAD)</v>
      </c>
      <c r="K468" s="334"/>
      <c r="L468" s="319">
        <f>VLOOKUP($B468,Справочник!$A:$I,9,0)</f>
        <v>0</v>
      </c>
      <c r="M468" s="324"/>
      <c r="N468" s="320" t="e">
        <f t="shared" si="58"/>
        <v>#DIV/0!</v>
      </c>
      <c r="O468" s="371"/>
      <c r="P468" s="320">
        <f t="shared" si="59"/>
        <v>0</v>
      </c>
      <c r="Q468" s="371"/>
      <c r="R468" s="320"/>
      <c r="S468" s="320"/>
      <c r="T468" s="320">
        <f t="shared" si="60"/>
        <v>0</v>
      </c>
      <c r="U468" s="320"/>
      <c r="V468" s="320"/>
      <c r="W468" s="320"/>
      <c r="X468" s="320">
        <f t="shared" si="61"/>
        <v>0</v>
      </c>
      <c r="Y468" s="320"/>
      <c r="Z468" s="320"/>
      <c r="AA468" s="320"/>
      <c r="AB468" s="320">
        <f t="shared" si="62"/>
        <v>0</v>
      </c>
      <c r="AC468" s="320"/>
      <c r="AD468" s="320"/>
      <c r="AE468" s="320"/>
      <c r="AF468" s="322"/>
      <c r="AH468" s="315"/>
    </row>
    <row r="469" spans="1:34" hidden="1">
      <c r="A469" s="316" t="str">
        <f t="shared" si="56"/>
        <v>Расходы на оплату трудаПрочие выплаты (ФАО)</v>
      </c>
      <c r="B469" s="317" t="str">
        <f t="shared" si="57"/>
        <v>Расходы на оплату трудаПрочие выплаты (ФАО)</v>
      </c>
      <c r="C469" s="318">
        <v>2011</v>
      </c>
      <c r="D469" s="318" t="s">
        <v>598</v>
      </c>
      <c r="E469" s="319" t="s">
        <v>7</v>
      </c>
      <c r="F469" s="319" t="s">
        <v>1187</v>
      </c>
      <c r="G469" s="335" t="s">
        <v>32</v>
      </c>
      <c r="H469" s="308" t="str">
        <f>VLOOKUP($B469,Справочник!$A:$I,7,0)</f>
        <v>Payroll costs</v>
      </c>
      <c r="I469" s="334" t="s">
        <v>657</v>
      </c>
      <c r="J469" s="319" t="str">
        <f>VLOOKUP($B469,Справочник!$A:$I,8,0)</f>
        <v>compensation (FAD)</v>
      </c>
      <c r="K469" s="334"/>
      <c r="L469" s="319">
        <f>VLOOKUP($B469,Справочник!$A:$I,9,0)</f>
        <v>0</v>
      </c>
      <c r="M469" s="324"/>
      <c r="N469" s="320" t="e">
        <f t="shared" si="58"/>
        <v>#DIV/0!</v>
      </c>
      <c r="O469" s="371"/>
      <c r="P469" s="320">
        <f t="shared" si="59"/>
        <v>0</v>
      </c>
      <c r="Q469" s="371"/>
      <c r="R469" s="320"/>
      <c r="S469" s="320"/>
      <c r="T469" s="320">
        <f t="shared" si="60"/>
        <v>0</v>
      </c>
      <c r="U469" s="320"/>
      <c r="V469" s="320"/>
      <c r="W469" s="320"/>
      <c r="X469" s="320">
        <f t="shared" si="61"/>
        <v>0</v>
      </c>
      <c r="Y469" s="320"/>
      <c r="Z469" s="320"/>
      <c r="AA469" s="320"/>
      <c r="AB469" s="320">
        <f t="shared" si="62"/>
        <v>0</v>
      </c>
      <c r="AC469" s="320"/>
      <c r="AD469" s="320"/>
      <c r="AE469" s="320"/>
      <c r="AF469" s="322"/>
      <c r="AH469" s="315"/>
    </row>
    <row r="470" spans="1:34" hidden="1">
      <c r="A470" s="316" t="str">
        <f t="shared" si="56"/>
        <v>Расходы на оплату трудаЗаработная плата (ФАО)</v>
      </c>
      <c r="B470" s="317" t="str">
        <f t="shared" si="57"/>
        <v>Расходы на оплату трудаЗаработная плата (ФАО)</v>
      </c>
      <c r="C470" s="318">
        <v>2011</v>
      </c>
      <c r="D470" s="318" t="s">
        <v>598</v>
      </c>
      <c r="E470" s="319" t="s">
        <v>7</v>
      </c>
      <c r="F470" s="319" t="s">
        <v>1188</v>
      </c>
      <c r="G470" s="335" t="s">
        <v>32</v>
      </c>
      <c r="H470" s="308" t="str">
        <f>VLOOKUP($B470,Справочник!$A:$I,7,0)</f>
        <v>Payroll costs</v>
      </c>
      <c r="I470" s="334" t="s">
        <v>656</v>
      </c>
      <c r="J470" s="319" t="str">
        <f>VLOOKUP($B470,Справочник!$A:$I,8,0)</f>
        <v>salary (FAD)</v>
      </c>
      <c r="K470" s="334"/>
      <c r="L470" s="319">
        <f>VLOOKUP($B470,Справочник!$A:$I,9,0)</f>
        <v>0</v>
      </c>
      <c r="M470" s="324"/>
      <c r="N470" s="320" t="e">
        <f t="shared" si="58"/>
        <v>#DIV/0!</v>
      </c>
      <c r="O470" s="371"/>
      <c r="P470" s="320">
        <f t="shared" si="59"/>
        <v>0</v>
      </c>
      <c r="Q470" s="320"/>
      <c r="R470" s="320"/>
      <c r="S470" s="320"/>
      <c r="T470" s="320">
        <f t="shared" si="60"/>
        <v>0</v>
      </c>
      <c r="U470" s="320"/>
      <c r="V470" s="320"/>
      <c r="W470" s="320"/>
      <c r="X470" s="320">
        <f t="shared" si="61"/>
        <v>0</v>
      </c>
      <c r="Y470" s="320"/>
      <c r="Z470" s="320"/>
      <c r="AA470" s="320"/>
      <c r="AB470" s="320">
        <f t="shared" si="62"/>
        <v>0</v>
      </c>
      <c r="AC470" s="320"/>
      <c r="AD470" s="320"/>
      <c r="AE470" s="320"/>
      <c r="AF470" s="322"/>
      <c r="AH470" s="315"/>
    </row>
    <row r="471" spans="1:34" ht="22.5">
      <c r="A471" s="316" t="str">
        <f t="shared" si="56"/>
        <v>Командировочные расходыкомандировочные расходы (ФАО)</v>
      </c>
      <c r="B471" s="317" t="str">
        <f t="shared" si="57"/>
        <v>Командировочные расходыкомандировочные расходы (ФАО)суточные</v>
      </c>
      <c r="C471" s="318">
        <v>2011</v>
      </c>
      <c r="D471" s="318" t="s">
        <v>598</v>
      </c>
      <c r="E471" s="319" t="s">
        <v>7</v>
      </c>
      <c r="F471" s="319" t="s">
        <v>1189</v>
      </c>
      <c r="G471" s="335" t="s">
        <v>15</v>
      </c>
      <c r="H471" s="308" t="str">
        <f>VLOOKUP($B471,Справочник!$A:$I,7,0)</f>
        <v>Business trip costs</v>
      </c>
      <c r="I471" s="334" t="s">
        <v>667</v>
      </c>
      <c r="J471" s="319" t="str">
        <f>VLOOKUP($B471,Справочник!$A:$I,8,0)</f>
        <v>Business trip costs (FAD)</v>
      </c>
      <c r="K471" s="334" t="s">
        <v>91</v>
      </c>
      <c r="L471" s="319" t="str">
        <f>VLOOKUP($B471,Справочник!$A:$I,9,0)</f>
        <v>daily allowance</v>
      </c>
      <c r="M471" s="324"/>
      <c r="N471" s="320" t="e">
        <f t="shared" si="58"/>
        <v>#DIV/0!</v>
      </c>
      <c r="O471" s="325"/>
      <c r="P471" s="320">
        <f t="shared" si="59"/>
        <v>0</v>
      </c>
      <c r="Q471" s="325"/>
      <c r="R471" s="325"/>
      <c r="S471" s="325"/>
      <c r="T471" s="320">
        <f t="shared" si="60"/>
        <v>0</v>
      </c>
      <c r="U471" s="320"/>
      <c r="V471" s="320"/>
      <c r="W471" s="320"/>
      <c r="X471" s="320">
        <f t="shared" si="61"/>
        <v>0</v>
      </c>
      <c r="Y471" s="320"/>
      <c r="Z471" s="320"/>
      <c r="AA471" s="320"/>
      <c r="AB471" s="320">
        <f t="shared" si="62"/>
        <v>0</v>
      </c>
      <c r="AC471" s="325"/>
      <c r="AD471" s="325"/>
      <c r="AE471" s="325"/>
      <c r="AF471" s="322"/>
      <c r="AH471" s="315"/>
    </row>
    <row r="472" spans="1:34" ht="22.5">
      <c r="A472" s="316" t="str">
        <f t="shared" si="56"/>
        <v>Командировочные расходыкомандировочные расходы (ФАО)</v>
      </c>
      <c r="B472" s="317" t="str">
        <f t="shared" si="57"/>
        <v>Командировочные расходыкомандировочные расходы (ФАО)проживание</v>
      </c>
      <c r="C472" s="318">
        <v>2011</v>
      </c>
      <c r="D472" s="318" t="s">
        <v>598</v>
      </c>
      <c r="E472" s="319" t="s">
        <v>7</v>
      </c>
      <c r="F472" s="319" t="s">
        <v>1189</v>
      </c>
      <c r="G472" s="335" t="s">
        <v>15</v>
      </c>
      <c r="H472" s="308" t="str">
        <f>VLOOKUP($B472,Справочник!$A:$I,7,0)</f>
        <v>Business trip costs</v>
      </c>
      <c r="I472" s="334" t="s">
        <v>667</v>
      </c>
      <c r="J472" s="319" t="str">
        <f>VLOOKUP($B472,Справочник!$A:$I,8,0)</f>
        <v>Business trip costs (FAD)</v>
      </c>
      <c r="K472" s="334" t="s">
        <v>92</v>
      </c>
      <c r="L472" s="319" t="str">
        <f>VLOOKUP($B472,Справочник!$A:$I,9,0)</f>
        <v>accomodation</v>
      </c>
      <c r="M472" s="324"/>
      <c r="N472" s="320" t="e">
        <f t="shared" si="58"/>
        <v>#DIV/0!</v>
      </c>
      <c r="O472" s="325"/>
      <c r="P472" s="320">
        <f t="shared" si="59"/>
        <v>0</v>
      </c>
      <c r="Q472" s="325"/>
      <c r="R472" s="325"/>
      <c r="S472" s="325"/>
      <c r="T472" s="320">
        <f t="shared" si="60"/>
        <v>0</v>
      </c>
      <c r="U472" s="320"/>
      <c r="V472" s="320"/>
      <c r="W472" s="320"/>
      <c r="X472" s="320">
        <f t="shared" si="61"/>
        <v>0</v>
      </c>
      <c r="Y472" s="320"/>
      <c r="Z472" s="320"/>
      <c r="AA472" s="320"/>
      <c r="AB472" s="320">
        <f t="shared" si="62"/>
        <v>0</v>
      </c>
      <c r="AC472" s="325"/>
      <c r="AD472" s="325"/>
      <c r="AE472" s="325"/>
      <c r="AF472" s="322"/>
      <c r="AH472" s="315"/>
    </row>
    <row r="473" spans="1:34" ht="22.5">
      <c r="A473" s="316" t="str">
        <f t="shared" si="56"/>
        <v>Командировочные расходыкомандировочные расходы (ФАО)</v>
      </c>
      <c r="B473" s="317" t="str">
        <f t="shared" si="57"/>
        <v>Командировочные расходыкомандировочные расходы (ФАО)проезд</v>
      </c>
      <c r="C473" s="318">
        <v>2011</v>
      </c>
      <c r="D473" s="318" t="s">
        <v>598</v>
      </c>
      <c r="E473" s="319" t="s">
        <v>7</v>
      </c>
      <c r="F473" s="319" t="s">
        <v>1189</v>
      </c>
      <c r="G473" s="335" t="s">
        <v>15</v>
      </c>
      <c r="H473" s="308" t="str">
        <f>VLOOKUP($B473,Справочник!$A:$I,7,0)</f>
        <v>Business trip costs</v>
      </c>
      <c r="I473" s="334" t="s">
        <v>667</v>
      </c>
      <c r="J473" s="319" t="str">
        <f>VLOOKUP($B473,Справочник!$A:$I,8,0)</f>
        <v>Business trip costs (FAD)</v>
      </c>
      <c r="K473" s="334" t="s">
        <v>93</v>
      </c>
      <c r="L473" s="319" t="str">
        <f>VLOOKUP($B473,Справочник!$A:$I,9,0)</f>
        <v>transit</v>
      </c>
      <c r="M473" s="324"/>
      <c r="N473" s="320" t="e">
        <f t="shared" si="58"/>
        <v>#DIV/0!</v>
      </c>
      <c r="O473" s="325"/>
      <c r="P473" s="320">
        <f t="shared" si="59"/>
        <v>0</v>
      </c>
      <c r="Q473" s="325"/>
      <c r="R473" s="325"/>
      <c r="S473" s="325"/>
      <c r="T473" s="320">
        <f t="shared" si="60"/>
        <v>0</v>
      </c>
      <c r="U473" s="320"/>
      <c r="V473" s="320"/>
      <c r="W473" s="320"/>
      <c r="X473" s="320">
        <f t="shared" si="61"/>
        <v>0</v>
      </c>
      <c r="Y473" s="320"/>
      <c r="Z473" s="320"/>
      <c r="AA473" s="320"/>
      <c r="AB473" s="320">
        <f t="shared" si="62"/>
        <v>0</v>
      </c>
      <c r="AC473" s="325"/>
      <c r="AD473" s="325"/>
      <c r="AE473" s="325"/>
      <c r="AF473" s="322"/>
      <c r="AH473" s="315"/>
    </row>
    <row r="474" spans="1:34" ht="22.5">
      <c r="A474" s="316" t="str">
        <f t="shared" si="56"/>
        <v>Командировочные расходыкомандировочные расходы (ФАО)</v>
      </c>
      <c r="B474" s="317" t="str">
        <f t="shared" si="57"/>
        <v>Командировочные расходыкомандировочные расходы (ФАО)прочие</v>
      </c>
      <c r="C474" s="318">
        <v>2011</v>
      </c>
      <c r="D474" s="318" t="s">
        <v>598</v>
      </c>
      <c r="E474" s="319" t="s">
        <v>7</v>
      </c>
      <c r="F474" s="319" t="s">
        <v>1189</v>
      </c>
      <c r="G474" s="335" t="s">
        <v>15</v>
      </c>
      <c r="H474" s="308" t="str">
        <f>VLOOKUP($B474,Справочник!$A:$I,7,0)</f>
        <v>Business trip costs</v>
      </c>
      <c r="I474" s="334" t="s">
        <v>667</v>
      </c>
      <c r="J474" s="319" t="str">
        <f>VLOOKUP($B474,Справочник!$A:$I,8,0)</f>
        <v>Business trip costs (FAD)</v>
      </c>
      <c r="K474" s="334" t="s">
        <v>17</v>
      </c>
      <c r="L474" s="319" t="str">
        <f>VLOOKUP($B474,Справочник!$A:$I,9,0)</f>
        <v>others</v>
      </c>
      <c r="M474" s="324"/>
      <c r="N474" s="320" t="e">
        <f t="shared" si="58"/>
        <v>#DIV/0!</v>
      </c>
      <c r="O474" s="325"/>
      <c r="P474" s="320">
        <f t="shared" si="59"/>
        <v>0</v>
      </c>
      <c r="Q474" s="325"/>
      <c r="R474" s="325"/>
      <c r="S474" s="325"/>
      <c r="T474" s="320">
        <f t="shared" si="60"/>
        <v>0</v>
      </c>
      <c r="U474" s="320"/>
      <c r="V474" s="320"/>
      <c r="W474" s="320"/>
      <c r="X474" s="320">
        <f t="shared" si="61"/>
        <v>0</v>
      </c>
      <c r="Y474" s="320"/>
      <c r="Z474" s="320"/>
      <c r="AA474" s="320"/>
      <c r="AB474" s="320">
        <f t="shared" si="62"/>
        <v>0</v>
      </c>
      <c r="AC474" s="325"/>
      <c r="AD474" s="326"/>
      <c r="AE474" s="325"/>
      <c r="AF474" s="322"/>
      <c r="AH474" s="315"/>
    </row>
    <row r="475" spans="1:34" ht="22.5">
      <c r="A475" s="316" t="str">
        <f t="shared" si="56"/>
        <v xml:space="preserve">Консультационные услугиКонсультационные услуги (ФАО) </v>
      </c>
      <c r="B475" s="317" t="str">
        <f t="shared" si="57"/>
        <v xml:space="preserve">Консультационные услугиКонсультационные услуги (ФАО) </v>
      </c>
      <c r="C475" s="318">
        <v>2011</v>
      </c>
      <c r="D475" s="318" t="s">
        <v>598</v>
      </c>
      <c r="E475" s="319" t="s">
        <v>7</v>
      </c>
      <c r="F475" s="319" t="s">
        <v>1189</v>
      </c>
      <c r="G475" s="335" t="s">
        <v>286</v>
      </c>
      <c r="H475" s="308" t="str">
        <f>VLOOKUP($B475,Справочник!$A:$I,7,0)</f>
        <v xml:space="preserve">Consulting </v>
      </c>
      <c r="I475" s="334" t="s">
        <v>1101</v>
      </c>
      <c r="J475" s="319" t="str">
        <f>VLOOKUP($B475,Справочник!$A:$I,8,0)</f>
        <v>Consulting (FAD)</v>
      </c>
      <c r="K475" s="334"/>
      <c r="L475" s="319">
        <f>VLOOKUP($B475,Справочник!$A:$I,9,0)</f>
        <v>0</v>
      </c>
      <c r="M475" s="392"/>
      <c r="N475" s="320" t="e">
        <f t="shared" si="58"/>
        <v>#DIV/0!</v>
      </c>
      <c r="O475" s="325"/>
      <c r="P475" s="320">
        <f t="shared" si="59"/>
        <v>0</v>
      </c>
      <c r="Q475" s="325"/>
      <c r="R475" s="325"/>
      <c r="S475" s="325"/>
      <c r="T475" s="320">
        <f t="shared" si="60"/>
        <v>0</v>
      </c>
      <c r="U475" s="320"/>
      <c r="V475" s="320"/>
      <c r="W475" s="320"/>
      <c r="X475" s="320">
        <f t="shared" si="61"/>
        <v>0</v>
      </c>
      <c r="Y475" s="320"/>
      <c r="Z475" s="320"/>
      <c r="AA475" s="320"/>
      <c r="AB475" s="320">
        <f t="shared" si="62"/>
        <v>0</v>
      </c>
      <c r="AC475" s="325"/>
      <c r="AD475" s="326"/>
      <c r="AE475" s="325"/>
      <c r="AF475" s="322"/>
      <c r="AH475" s="315"/>
    </row>
    <row r="476" spans="1:34" ht="22.5" hidden="1">
      <c r="A476" s="316" t="str">
        <f t="shared" ref="A476:A540" si="63">G476&amp;I476</f>
        <v>Обучение сотрудниковобучение сотрудников (ФАО)</v>
      </c>
      <c r="B476" s="317" t="str">
        <f t="shared" ref="B476:B540" si="64">G476&amp;I476&amp;K476</f>
        <v>Обучение сотрудниковобучение сотрудников (ФАО)</v>
      </c>
      <c r="C476" s="318">
        <v>2011</v>
      </c>
      <c r="D476" s="318" t="s">
        <v>598</v>
      </c>
      <c r="E476" s="319" t="s">
        <v>7</v>
      </c>
      <c r="F476" s="319" t="s">
        <v>1187</v>
      </c>
      <c r="G476" s="335" t="s">
        <v>489</v>
      </c>
      <c r="H476" s="308" t="str">
        <f>VLOOKUP($B476,Справочник!$A:$I,7,0)</f>
        <v>Еmployees' training</v>
      </c>
      <c r="I476" s="334" t="s">
        <v>668</v>
      </c>
      <c r="J476" s="319" t="str">
        <f>VLOOKUP($B476,Справочник!$A:$I,8,0)</f>
        <v>employees' training (FAD)</v>
      </c>
      <c r="K476" s="334"/>
      <c r="L476" s="319">
        <f>VLOOKUP($B476,Справочник!$A:$I,9,0)</f>
        <v>0</v>
      </c>
      <c r="M476" s="334"/>
      <c r="N476" s="320" t="e">
        <f t="shared" si="58"/>
        <v>#DIV/0!</v>
      </c>
      <c r="O476" s="371"/>
      <c r="P476" s="320">
        <f t="shared" si="59"/>
        <v>0</v>
      </c>
      <c r="Q476" s="371"/>
      <c r="R476" s="371"/>
      <c r="S476" s="371"/>
      <c r="T476" s="320">
        <f t="shared" si="60"/>
        <v>0</v>
      </c>
      <c r="U476" s="320"/>
      <c r="V476" s="320"/>
      <c r="W476" s="320"/>
      <c r="X476" s="320">
        <f t="shared" si="61"/>
        <v>0</v>
      </c>
      <c r="Y476" s="320"/>
      <c r="Z476" s="320"/>
      <c r="AA476" s="320"/>
      <c r="AB476" s="320">
        <f t="shared" si="62"/>
        <v>0</v>
      </c>
      <c r="AC476" s="393"/>
      <c r="AD476" s="394"/>
      <c r="AE476" s="393"/>
      <c r="AF476" s="322"/>
      <c r="AH476" s="315"/>
    </row>
    <row r="477" spans="1:34" ht="22.5" hidden="1">
      <c r="A477" s="316" t="str">
        <f t="shared" si="63"/>
        <v>Обучение сотрудниковобучение сотрудников (ФАО)</v>
      </c>
      <c r="B477" s="317" t="str">
        <f t="shared" si="64"/>
        <v>Обучение сотрудниковобучение сотрудников (ФАО)</v>
      </c>
      <c r="C477" s="318">
        <v>2011</v>
      </c>
      <c r="D477" s="318" t="s">
        <v>598</v>
      </c>
      <c r="E477" s="319" t="s">
        <v>7</v>
      </c>
      <c r="F477" s="319" t="s">
        <v>1188</v>
      </c>
      <c r="G477" s="335" t="s">
        <v>489</v>
      </c>
      <c r="H477" s="308" t="str">
        <f>VLOOKUP($B477,Справочник!$A:$I,7,0)</f>
        <v>Еmployees' training</v>
      </c>
      <c r="I477" s="334" t="s">
        <v>668</v>
      </c>
      <c r="J477" s="319" t="str">
        <f>VLOOKUP($B477,Справочник!$A:$I,8,0)</f>
        <v>employees' training (FAD)</v>
      </c>
      <c r="K477" s="334"/>
      <c r="L477" s="319">
        <f>VLOOKUP($B477,Справочник!$A:$I,9,0)</f>
        <v>0</v>
      </c>
      <c r="M477" s="334"/>
      <c r="N477" s="320" t="e">
        <f t="shared" si="58"/>
        <v>#DIV/0!</v>
      </c>
      <c r="O477" s="371"/>
      <c r="P477" s="320">
        <f t="shared" si="59"/>
        <v>0</v>
      </c>
      <c r="Q477" s="371"/>
      <c r="R477" s="371"/>
      <c r="S477" s="371"/>
      <c r="T477" s="320">
        <f t="shared" si="60"/>
        <v>0</v>
      </c>
      <c r="U477" s="320"/>
      <c r="V477" s="320"/>
      <c r="W477" s="320"/>
      <c r="X477" s="320">
        <f t="shared" si="61"/>
        <v>0</v>
      </c>
      <c r="Y477" s="320"/>
      <c r="Z477" s="320"/>
      <c r="AA477" s="320"/>
      <c r="AB477" s="320">
        <f t="shared" si="62"/>
        <v>0</v>
      </c>
      <c r="AC477" s="393"/>
      <c r="AD477" s="394"/>
      <c r="AE477" s="393"/>
      <c r="AF477" s="322"/>
      <c r="AH477" s="315"/>
    </row>
    <row r="478" spans="1:34" ht="45" hidden="1">
      <c r="A478" s="316" t="str">
        <f t="shared" si="63"/>
        <v>Инвестиционные затраты приобретение  оборудования/имущества (ФАО)</v>
      </c>
      <c r="B478" s="317" t="str">
        <f t="shared" si="64"/>
        <v>Инвестиционные затраты приобретение  оборудования/имущества (ФАО)Приобретение компьютерного оборудования/имущества (ФАО)</v>
      </c>
      <c r="C478" s="318">
        <v>2011</v>
      </c>
      <c r="D478" s="318" t="s">
        <v>598</v>
      </c>
      <c r="E478" s="319" t="s">
        <v>7</v>
      </c>
      <c r="F478" s="319" t="s">
        <v>1187</v>
      </c>
      <c r="G478" s="336" t="s">
        <v>283</v>
      </c>
      <c r="H478" s="308" t="str">
        <f>VLOOKUP($B478,Справочник!$A:$I,7,0)</f>
        <v xml:space="preserve">Investment costs </v>
      </c>
      <c r="I478" s="319" t="s">
        <v>760</v>
      </c>
      <c r="J478" s="319" t="str">
        <f>VLOOKUP($B478,Справочник!$A:$I,8,0)</f>
        <v>Equipment/property acquisition (F&amp;AD)</v>
      </c>
      <c r="K478" s="319" t="s">
        <v>762</v>
      </c>
      <c r="L478" s="319" t="str">
        <f>VLOOKUP($B478,Справочник!$A:$I,9,0)</f>
        <v>Computer equipment/property acquisition (F&amp;AD)</v>
      </c>
      <c r="M478" s="324"/>
      <c r="N478" s="320" t="e">
        <f t="shared" si="58"/>
        <v>#DIV/0!</v>
      </c>
      <c r="O478" s="325"/>
      <c r="P478" s="320">
        <f t="shared" si="59"/>
        <v>0</v>
      </c>
      <c r="Q478" s="325"/>
      <c r="R478" s="325"/>
      <c r="S478" s="325"/>
      <c r="T478" s="320">
        <f t="shared" si="60"/>
        <v>0</v>
      </c>
      <c r="U478" s="320"/>
      <c r="V478" s="320"/>
      <c r="W478" s="320"/>
      <c r="X478" s="320">
        <f t="shared" si="61"/>
        <v>0</v>
      </c>
      <c r="Y478" s="320"/>
      <c r="Z478" s="320"/>
      <c r="AA478" s="320"/>
      <c r="AB478" s="320">
        <f t="shared" si="62"/>
        <v>0</v>
      </c>
      <c r="AC478" s="325"/>
      <c r="AD478" s="326"/>
      <c r="AE478" s="325"/>
      <c r="AF478" s="322"/>
      <c r="AH478" s="315"/>
    </row>
    <row r="479" spans="1:34" ht="45" hidden="1">
      <c r="A479" s="316" t="str">
        <f t="shared" si="63"/>
        <v>Инвестиционные затраты приобретение  оборудования/имущества (ФАО)</v>
      </c>
      <c r="B479" s="317" t="str">
        <f t="shared" si="64"/>
        <v>Инвестиционные затраты приобретение  оборудования/имущества (ФАО)Приобретение прочего оборудования/имущества (ФАО)</v>
      </c>
      <c r="C479" s="318">
        <v>2011</v>
      </c>
      <c r="D479" s="318" t="s">
        <v>598</v>
      </c>
      <c r="E479" s="319" t="s">
        <v>7</v>
      </c>
      <c r="F479" s="319" t="s">
        <v>1187</v>
      </c>
      <c r="G479" s="336" t="s">
        <v>283</v>
      </c>
      <c r="H479" s="308" t="str">
        <f>VLOOKUP($B479,Справочник!$A:$I,7,0)</f>
        <v xml:space="preserve">Investment costs </v>
      </c>
      <c r="I479" s="319" t="s">
        <v>760</v>
      </c>
      <c r="J479" s="319" t="str">
        <f>VLOOKUP($B479,Справочник!$A:$I,8,0)</f>
        <v>Equipment/property acquisition (F&amp;AD)</v>
      </c>
      <c r="K479" s="319" t="s">
        <v>763</v>
      </c>
      <c r="L479" s="319" t="str">
        <f>VLOOKUP($B479,Справочник!$A:$I,9,0)</f>
        <v>Other equipment/property acuisition (F&amp;AD)</v>
      </c>
      <c r="M479" s="324"/>
      <c r="N479" s="320" t="e">
        <f t="shared" si="58"/>
        <v>#DIV/0!</v>
      </c>
      <c r="O479" s="325"/>
      <c r="P479" s="320">
        <f t="shared" si="59"/>
        <v>0</v>
      </c>
      <c r="Q479" s="325"/>
      <c r="R479" s="325"/>
      <c r="S479" s="325"/>
      <c r="T479" s="320">
        <f t="shared" si="60"/>
        <v>0</v>
      </c>
      <c r="U479" s="320"/>
      <c r="V479" s="320"/>
      <c r="W479" s="320"/>
      <c r="X479" s="320">
        <f t="shared" si="61"/>
        <v>0</v>
      </c>
      <c r="Y479" s="320"/>
      <c r="Z479" s="320"/>
      <c r="AA479" s="320"/>
      <c r="AB479" s="320">
        <f t="shared" si="62"/>
        <v>0</v>
      </c>
      <c r="AC479" s="325"/>
      <c r="AD479" s="326"/>
      <c r="AE479" s="325"/>
      <c r="AF479" s="322"/>
      <c r="AH479" s="315"/>
    </row>
    <row r="480" spans="1:34" ht="33.75" hidden="1">
      <c r="A480" s="316" t="str">
        <f t="shared" si="63"/>
        <v>Инвестиционные затраты приобретение  оборудования/имущества (ФАО)</v>
      </c>
      <c r="B480" s="317" t="str">
        <f t="shared" si="64"/>
        <v>Инвестиционные затраты приобретение  оборудования/имущества (ФАО)Монтаж оборудования/имущества (ФАО)</v>
      </c>
      <c r="C480" s="318">
        <v>2011</v>
      </c>
      <c r="D480" s="318" t="s">
        <v>598</v>
      </c>
      <c r="E480" s="319" t="s">
        <v>7</v>
      </c>
      <c r="F480" s="319" t="s">
        <v>1187</v>
      </c>
      <c r="G480" s="336" t="s">
        <v>283</v>
      </c>
      <c r="H480" s="308" t="str">
        <f>VLOOKUP($B480,Справочник!$A:$I,7,0)</f>
        <v xml:space="preserve">Investment costs </v>
      </c>
      <c r="I480" s="319" t="s">
        <v>760</v>
      </c>
      <c r="J480" s="319" t="str">
        <f>VLOOKUP($B480,Справочник!$A:$I,8,0)</f>
        <v>Equipment/property acquisition (F&amp;AD)</v>
      </c>
      <c r="K480" s="319" t="s">
        <v>764</v>
      </c>
      <c r="L480" s="319" t="str">
        <f>VLOOKUP($B480,Справочник!$A:$I,9,0)</f>
        <v>Equipment/property installation (F&amp;AD)</v>
      </c>
      <c r="M480" s="324"/>
      <c r="N480" s="320" t="e">
        <f t="shared" si="58"/>
        <v>#DIV/0!</v>
      </c>
      <c r="O480" s="325"/>
      <c r="P480" s="320">
        <f t="shared" si="59"/>
        <v>0</v>
      </c>
      <c r="Q480" s="325"/>
      <c r="R480" s="325"/>
      <c r="S480" s="325"/>
      <c r="T480" s="320">
        <f t="shared" si="60"/>
        <v>0</v>
      </c>
      <c r="U480" s="320"/>
      <c r="V480" s="320"/>
      <c r="W480" s="320"/>
      <c r="X480" s="320">
        <f t="shared" si="61"/>
        <v>0</v>
      </c>
      <c r="Y480" s="320"/>
      <c r="Z480" s="320"/>
      <c r="AA480" s="320"/>
      <c r="AB480" s="320">
        <f t="shared" si="62"/>
        <v>0</v>
      </c>
      <c r="AC480" s="325"/>
      <c r="AD480" s="326"/>
      <c r="AE480" s="325"/>
      <c r="AF480" s="322"/>
      <c r="AH480" s="315"/>
    </row>
    <row r="481" spans="1:34" ht="22.5" hidden="1">
      <c r="A481" s="316" t="str">
        <f t="shared" si="63"/>
        <v>Покупка МПЗПокупка МПЗ (ФАО)</v>
      </c>
      <c r="B481" s="317" t="str">
        <f t="shared" si="64"/>
        <v>Покупка МПЗПокупка МПЗ (ФАО)</v>
      </c>
      <c r="C481" s="318">
        <v>2011</v>
      </c>
      <c r="D481" s="318" t="s">
        <v>598</v>
      </c>
      <c r="E481" s="319" t="s">
        <v>7</v>
      </c>
      <c r="F481" s="319" t="s">
        <v>1187</v>
      </c>
      <c r="G481" s="336" t="s">
        <v>567</v>
      </c>
      <c r="H481" s="308" t="str">
        <f>VLOOKUP($B481,Справочник!$A:$I,7,0)</f>
        <v>Inventories' purchase</v>
      </c>
      <c r="I481" s="334" t="s">
        <v>661</v>
      </c>
      <c r="J481" s="319" t="str">
        <f>VLOOKUP($B481,Справочник!$A:$I,8,0)</f>
        <v>Inventories' purchase (FAD)</v>
      </c>
      <c r="K481" s="319"/>
      <c r="L481" s="319">
        <f>VLOOKUP($B481,Справочник!$A:$I,9,0)</f>
        <v>0</v>
      </c>
      <c r="M481" s="324"/>
      <c r="N481" s="320" t="e">
        <f t="shared" si="58"/>
        <v>#DIV/0!</v>
      </c>
      <c r="O481" s="325"/>
      <c r="P481" s="320">
        <f t="shared" si="59"/>
        <v>0</v>
      </c>
      <c r="Q481" s="325"/>
      <c r="R481" s="325"/>
      <c r="S481" s="325"/>
      <c r="T481" s="320">
        <f t="shared" si="60"/>
        <v>0</v>
      </c>
      <c r="U481" s="320"/>
      <c r="V481" s="320"/>
      <c r="W481" s="320"/>
      <c r="X481" s="320">
        <f t="shared" si="61"/>
        <v>0</v>
      </c>
      <c r="Y481" s="320"/>
      <c r="Z481" s="320"/>
      <c r="AA481" s="320"/>
      <c r="AB481" s="320">
        <f t="shared" si="62"/>
        <v>0</v>
      </c>
      <c r="AC481" s="325"/>
      <c r="AD481" s="326"/>
      <c r="AE481" s="325"/>
      <c r="AF481" s="322"/>
      <c r="AH481" s="315"/>
    </row>
    <row r="482" spans="1:34" ht="22.5" hidden="1">
      <c r="A482" s="316" t="str">
        <f t="shared" si="63"/>
        <v>Списание МПЗСписание МПЗ (ФАО)</v>
      </c>
      <c r="B482" s="317" t="str">
        <f t="shared" si="64"/>
        <v>Списание МПЗСписание МПЗ (ФАО)</v>
      </c>
      <c r="C482" s="318">
        <v>2011</v>
      </c>
      <c r="D482" s="318" t="s">
        <v>598</v>
      </c>
      <c r="E482" s="319" t="s">
        <v>7</v>
      </c>
      <c r="F482" s="319" t="s">
        <v>1188</v>
      </c>
      <c r="G482" s="336" t="s">
        <v>43</v>
      </c>
      <c r="H482" s="308" t="str">
        <f>VLOOKUP($B482,Справочник!$A:$I,7,0)</f>
        <v>Inventories writing off</v>
      </c>
      <c r="I482" s="334" t="s">
        <v>761</v>
      </c>
      <c r="J482" s="319" t="str">
        <f>VLOOKUP($B482,Справочник!$A:$I,8,0)</f>
        <v>Inventories writing off (FAD)</v>
      </c>
      <c r="K482" s="319"/>
      <c r="L482" s="319">
        <f>VLOOKUP($B482,Справочник!$A:$I,9,0)</f>
        <v>0</v>
      </c>
      <c r="M482" s="324"/>
      <c r="N482" s="320" t="e">
        <f t="shared" si="58"/>
        <v>#DIV/0!</v>
      </c>
      <c r="O482" s="325"/>
      <c r="P482" s="320">
        <f t="shared" si="59"/>
        <v>0</v>
      </c>
      <c r="Q482" s="325"/>
      <c r="R482" s="325"/>
      <c r="S482" s="325"/>
      <c r="T482" s="320">
        <f t="shared" si="60"/>
        <v>0</v>
      </c>
      <c r="U482" s="320"/>
      <c r="V482" s="320"/>
      <c r="W482" s="320"/>
      <c r="X482" s="320">
        <f t="shared" si="61"/>
        <v>0</v>
      </c>
      <c r="Y482" s="320"/>
      <c r="Z482" s="320"/>
      <c r="AA482" s="320"/>
      <c r="AB482" s="320">
        <f t="shared" si="62"/>
        <v>0</v>
      </c>
      <c r="AC482" s="325"/>
      <c r="AD482" s="326"/>
      <c r="AE482" s="325"/>
      <c r="AF482" s="322"/>
      <c r="AH482" s="315"/>
    </row>
    <row r="483" spans="1:34" ht="22.5" hidden="1">
      <c r="A483" s="316" t="str">
        <f t="shared" si="63"/>
        <v>Информационная поддержка Информационная поддержка (ФАО)</v>
      </c>
      <c r="B483" s="317" t="str">
        <f t="shared" si="64"/>
        <v>Информационная поддержка Информационная поддержка (ФАО)</v>
      </c>
      <c r="C483" s="318">
        <v>2011</v>
      </c>
      <c r="D483" s="318" t="s">
        <v>598</v>
      </c>
      <c r="E483" s="319" t="s">
        <v>7</v>
      </c>
      <c r="F483" s="319" t="s">
        <v>1187</v>
      </c>
      <c r="G483" s="336" t="s">
        <v>382</v>
      </c>
      <c r="H483" s="308" t="str">
        <f>VLOOKUP($B483,Справочник!$A:$I,7,0)</f>
        <v>Informational  support</v>
      </c>
      <c r="I483" s="330" t="s">
        <v>648</v>
      </c>
      <c r="J483" s="319" t="str">
        <f>VLOOKUP($B483,Справочник!$A:$I,8,0)</f>
        <v>Costs on informational  support (FAD)</v>
      </c>
      <c r="K483" s="334"/>
      <c r="L483" s="319">
        <f>VLOOKUP($B483,Справочник!$A:$I,9,0)</f>
        <v>0</v>
      </c>
      <c r="M483" s="324"/>
      <c r="N483" s="320" t="e">
        <f t="shared" si="58"/>
        <v>#DIV/0!</v>
      </c>
      <c r="O483" s="325"/>
      <c r="P483" s="320">
        <f t="shared" si="59"/>
        <v>0</v>
      </c>
      <c r="Q483" s="325"/>
      <c r="R483" s="325"/>
      <c r="S483" s="325"/>
      <c r="T483" s="320">
        <f t="shared" si="60"/>
        <v>0</v>
      </c>
      <c r="U483" s="320"/>
      <c r="V483" s="320"/>
      <c r="W483" s="320"/>
      <c r="X483" s="320">
        <f t="shared" si="61"/>
        <v>0</v>
      </c>
      <c r="Y483" s="320"/>
      <c r="Z483" s="320"/>
      <c r="AA483" s="320"/>
      <c r="AB483" s="320">
        <f t="shared" si="62"/>
        <v>0</v>
      </c>
      <c r="AC483" s="325"/>
      <c r="AD483" s="326"/>
      <c r="AE483" s="325"/>
      <c r="AF483" s="322"/>
      <c r="AH483" s="315"/>
    </row>
    <row r="484" spans="1:34" ht="22.5" hidden="1">
      <c r="A484" s="316" t="str">
        <f t="shared" si="63"/>
        <v>Информационная поддержка Информационная поддержка (ФАО)</v>
      </c>
      <c r="B484" s="317" t="str">
        <f t="shared" si="64"/>
        <v>Информационная поддержка Информационная поддержка (ФАО)</v>
      </c>
      <c r="C484" s="318">
        <v>2011</v>
      </c>
      <c r="D484" s="318" t="s">
        <v>598</v>
      </c>
      <c r="E484" s="319" t="s">
        <v>7</v>
      </c>
      <c r="F484" s="319" t="s">
        <v>1188</v>
      </c>
      <c r="G484" s="336" t="s">
        <v>382</v>
      </c>
      <c r="H484" s="308" t="str">
        <f>VLOOKUP($B484,Справочник!$A:$I,7,0)</f>
        <v>Informational  support</v>
      </c>
      <c r="I484" s="330" t="s">
        <v>648</v>
      </c>
      <c r="J484" s="319" t="str">
        <f>VLOOKUP($B484,Справочник!$A:$I,8,0)</f>
        <v>Costs on informational  support (FAD)</v>
      </c>
      <c r="K484" s="334"/>
      <c r="L484" s="319">
        <f>VLOOKUP($B484,Справочник!$A:$I,9,0)</f>
        <v>0</v>
      </c>
      <c r="M484" s="324"/>
      <c r="N484" s="320" t="e">
        <f t="shared" si="58"/>
        <v>#DIV/0!</v>
      </c>
      <c r="O484" s="325"/>
      <c r="P484" s="320">
        <f t="shared" si="59"/>
        <v>0</v>
      </c>
      <c r="Q484" s="325"/>
      <c r="R484" s="325"/>
      <c r="S484" s="325"/>
      <c r="T484" s="320">
        <f t="shared" si="60"/>
        <v>0</v>
      </c>
      <c r="U484" s="320"/>
      <c r="V484" s="320"/>
      <c r="W484" s="320"/>
      <c r="X484" s="320">
        <f t="shared" si="61"/>
        <v>0</v>
      </c>
      <c r="Y484" s="320"/>
      <c r="Z484" s="320"/>
      <c r="AA484" s="320"/>
      <c r="AB484" s="320">
        <f t="shared" si="62"/>
        <v>0</v>
      </c>
      <c r="AC484" s="325"/>
      <c r="AD484" s="325"/>
      <c r="AE484" s="325"/>
      <c r="AF484" s="322"/>
      <c r="AH484" s="315"/>
    </row>
    <row r="485" spans="1:34" ht="22.5" hidden="1">
      <c r="A485" s="316" t="str">
        <f t="shared" si="63"/>
        <v>Информационная поддержка Информационная поддержка (ФАО)</v>
      </c>
      <c r="B485" s="317" t="str">
        <f t="shared" si="64"/>
        <v>Информационная поддержка Информационная поддержка (ФАО)</v>
      </c>
      <c r="C485" s="318">
        <v>2011</v>
      </c>
      <c r="D485" s="318" t="s">
        <v>598</v>
      </c>
      <c r="E485" s="319" t="s">
        <v>7</v>
      </c>
      <c r="F485" s="319" t="s">
        <v>1187</v>
      </c>
      <c r="G485" s="336" t="s">
        <v>382</v>
      </c>
      <c r="H485" s="308" t="str">
        <f>VLOOKUP($B485,Справочник!$A:$I,7,0)</f>
        <v>Informational  support</v>
      </c>
      <c r="I485" s="330" t="s">
        <v>648</v>
      </c>
      <c r="J485" s="319" t="str">
        <f>VLOOKUP($B485,Справочник!$A:$I,8,0)</f>
        <v>Costs on informational  support (FAD)</v>
      </c>
      <c r="K485" s="334"/>
      <c r="L485" s="319">
        <f>VLOOKUP($B485,Справочник!$A:$I,9,0)</f>
        <v>0</v>
      </c>
      <c r="M485" s="324"/>
      <c r="N485" s="320" t="e">
        <f t="shared" si="58"/>
        <v>#DIV/0!</v>
      </c>
      <c r="O485" s="325"/>
      <c r="P485" s="320">
        <f t="shared" si="59"/>
        <v>0</v>
      </c>
      <c r="Q485" s="325"/>
      <c r="R485" s="325"/>
      <c r="S485" s="325"/>
      <c r="T485" s="320">
        <f t="shared" si="60"/>
        <v>0</v>
      </c>
      <c r="U485" s="320"/>
      <c r="V485" s="320"/>
      <c r="W485" s="320"/>
      <c r="X485" s="320">
        <f t="shared" si="61"/>
        <v>0</v>
      </c>
      <c r="Y485" s="320"/>
      <c r="Z485" s="320"/>
      <c r="AA485" s="320"/>
      <c r="AB485" s="320">
        <f t="shared" si="62"/>
        <v>0</v>
      </c>
      <c r="AC485" s="325"/>
      <c r="AD485" s="326"/>
      <c r="AE485" s="325"/>
      <c r="AF485" s="322"/>
      <c r="AH485" s="315"/>
    </row>
    <row r="486" spans="1:34" ht="22.5" hidden="1">
      <c r="A486" s="316" t="str">
        <f t="shared" si="63"/>
        <v>Информационная поддержка Информационная поддержка (ФАО)</v>
      </c>
      <c r="B486" s="317" t="str">
        <f t="shared" si="64"/>
        <v>Информационная поддержка Информационная поддержка (ФАО)</v>
      </c>
      <c r="C486" s="318">
        <v>2011</v>
      </c>
      <c r="D486" s="318" t="s">
        <v>598</v>
      </c>
      <c r="E486" s="319" t="s">
        <v>7</v>
      </c>
      <c r="F486" s="319" t="s">
        <v>1188</v>
      </c>
      <c r="G486" s="336" t="s">
        <v>382</v>
      </c>
      <c r="H486" s="308" t="str">
        <f>VLOOKUP($B486,Справочник!$A:$I,7,0)</f>
        <v>Informational  support</v>
      </c>
      <c r="I486" s="330" t="s">
        <v>648</v>
      </c>
      <c r="J486" s="319" t="str">
        <f>VLOOKUP($B486,Справочник!$A:$I,8,0)</f>
        <v>Costs on informational  support (FAD)</v>
      </c>
      <c r="K486" s="334"/>
      <c r="L486" s="319">
        <f>VLOOKUP($B486,Справочник!$A:$I,9,0)</f>
        <v>0</v>
      </c>
      <c r="M486" s="324"/>
      <c r="N486" s="320" t="e">
        <f t="shared" si="58"/>
        <v>#DIV/0!</v>
      </c>
      <c r="O486" s="325"/>
      <c r="P486" s="320">
        <f t="shared" si="59"/>
        <v>0</v>
      </c>
      <c r="Q486" s="325"/>
      <c r="R486" s="325"/>
      <c r="S486" s="325"/>
      <c r="T486" s="320">
        <f t="shared" si="60"/>
        <v>0</v>
      </c>
      <c r="U486" s="320"/>
      <c r="V486" s="320"/>
      <c r="W486" s="320"/>
      <c r="X486" s="320">
        <f t="shared" si="61"/>
        <v>0</v>
      </c>
      <c r="Y486" s="320"/>
      <c r="Z486" s="320"/>
      <c r="AA486" s="320"/>
      <c r="AB486" s="320">
        <f t="shared" si="62"/>
        <v>0</v>
      </c>
      <c r="AC486" s="325"/>
      <c r="AD486" s="326"/>
      <c r="AE486" s="325"/>
      <c r="AF486" s="322"/>
      <c r="AH486" s="315"/>
    </row>
    <row r="487" spans="1:34" ht="22.5">
      <c r="A487" s="316" t="str">
        <f t="shared" si="63"/>
        <v>Прочие расходыпрочие расходы (ФАО)</v>
      </c>
      <c r="B487" s="317" t="str">
        <f t="shared" si="64"/>
        <v>Прочие расходыпрочие расходы (ФАО)прочие расходы отдела (ФАО)</v>
      </c>
      <c r="C487" s="318">
        <v>2011</v>
      </c>
      <c r="D487" s="318" t="s">
        <v>598</v>
      </c>
      <c r="E487" s="319" t="s">
        <v>7</v>
      </c>
      <c r="F487" s="319" t="s">
        <v>1189</v>
      </c>
      <c r="G487" s="308" t="s">
        <v>19</v>
      </c>
      <c r="H487" s="308" t="str">
        <f>VLOOKUP($B487,Справочник!$A:$I,7,0)</f>
        <v>Miscellaneous expenses</v>
      </c>
      <c r="I487" s="330" t="s">
        <v>655</v>
      </c>
      <c r="J487" s="319" t="str">
        <f>VLOOKUP($B487,Справочник!$A:$I,8,0)</f>
        <v>Miscellaneous expenses (FAD)</v>
      </c>
      <c r="K487" s="330" t="s">
        <v>911</v>
      </c>
      <c r="L487" s="319" t="str">
        <f>VLOOKUP($B487,Справочник!$A:$I,9,0)</f>
        <v>Other expenses of department (FAD)</v>
      </c>
      <c r="M487" s="324"/>
      <c r="N487" s="320" t="e">
        <f t="shared" ref="N487:N550" si="65">P487/O487</f>
        <v>#DIV/0!</v>
      </c>
      <c r="O487" s="325"/>
      <c r="P487" s="320">
        <f t="shared" si="59"/>
        <v>0</v>
      </c>
      <c r="Q487" s="325"/>
      <c r="R487" s="325"/>
      <c r="S487" s="325"/>
      <c r="T487" s="320">
        <f t="shared" si="60"/>
        <v>0</v>
      </c>
      <c r="U487" s="320"/>
      <c r="V487" s="320"/>
      <c r="W487" s="320"/>
      <c r="X487" s="320">
        <f t="shared" si="61"/>
        <v>0</v>
      </c>
      <c r="Y487" s="320"/>
      <c r="Z487" s="320"/>
      <c r="AA487" s="320"/>
      <c r="AB487" s="320">
        <f t="shared" si="62"/>
        <v>0</v>
      </c>
      <c r="AC487" s="325"/>
      <c r="AD487" s="325"/>
      <c r="AE487" s="325"/>
      <c r="AF487" s="322"/>
      <c r="AH487" s="315"/>
    </row>
    <row r="488" spans="1:34" ht="33.75">
      <c r="A488" s="316" t="str">
        <f t="shared" si="63"/>
        <v>Прочие расходыпрочие расходы (ФАО)</v>
      </c>
      <c r="B488" s="317" t="str">
        <f t="shared" si="64"/>
        <v>Прочие расходыпрочие расходы (ФАО)компенсация за аренду личного а/м (ФАО)</v>
      </c>
      <c r="C488" s="318">
        <v>2011</v>
      </c>
      <c r="D488" s="318" t="s">
        <v>598</v>
      </c>
      <c r="E488" s="319" t="s">
        <v>7</v>
      </c>
      <c r="F488" s="319" t="s">
        <v>1189</v>
      </c>
      <c r="G488" s="308" t="s">
        <v>19</v>
      </c>
      <c r="H488" s="308" t="str">
        <f>VLOOKUP($B488,Справочник!$A:$I,7,0)</f>
        <v>Miscellaneous expenses</v>
      </c>
      <c r="I488" s="330" t="s">
        <v>655</v>
      </c>
      <c r="J488" s="319" t="str">
        <f>VLOOKUP($B488,Справочник!$A:$I,8,0)</f>
        <v>Miscellaneous expenses (FAD)</v>
      </c>
      <c r="K488" s="330" t="s">
        <v>912</v>
      </c>
      <c r="L488" s="319" t="str">
        <f>VLOOKUP($B488,Справочник!$A:$I,9,0)</f>
        <v>Compensation for personal car rent (FAD)</v>
      </c>
      <c r="M488" s="324"/>
      <c r="N488" s="320" t="e">
        <f t="shared" si="65"/>
        <v>#DIV/0!</v>
      </c>
      <c r="O488" s="325"/>
      <c r="P488" s="320">
        <f t="shared" si="59"/>
        <v>0</v>
      </c>
      <c r="Q488" s="325"/>
      <c r="R488" s="325"/>
      <c r="S488" s="325"/>
      <c r="T488" s="320">
        <f t="shared" si="60"/>
        <v>0</v>
      </c>
      <c r="U488" s="320"/>
      <c r="V488" s="320"/>
      <c r="W488" s="320"/>
      <c r="X488" s="320">
        <f t="shared" si="61"/>
        <v>0</v>
      </c>
      <c r="Y488" s="320"/>
      <c r="Z488" s="320"/>
      <c r="AA488" s="320"/>
      <c r="AB488" s="320">
        <f t="shared" si="62"/>
        <v>0</v>
      </c>
      <c r="AC488" s="325"/>
      <c r="AD488" s="326"/>
      <c r="AE488" s="325"/>
      <c r="AF488" s="322"/>
      <c r="AH488" s="315"/>
    </row>
    <row r="489" spans="1:34" ht="22.5">
      <c r="A489" s="316" t="str">
        <f t="shared" si="63"/>
        <v>Прочие расходыпрочие расходы (ФАО)</v>
      </c>
      <c r="B489" s="317" t="str">
        <f t="shared" si="64"/>
        <v>Прочие расходыпрочие расходы (ФАО)нотариальные услуги (ФАО)</v>
      </c>
      <c r="C489" s="318">
        <v>2011</v>
      </c>
      <c r="D489" s="318" t="s">
        <v>598</v>
      </c>
      <c r="E489" s="319" t="s">
        <v>7</v>
      </c>
      <c r="F489" s="319" t="s">
        <v>1189</v>
      </c>
      <c r="G489" s="308" t="s">
        <v>19</v>
      </c>
      <c r="H489" s="308" t="str">
        <f>VLOOKUP($B489,Справочник!$A:$I,7,0)</f>
        <v>Miscellaneous expenses</v>
      </c>
      <c r="I489" s="330" t="s">
        <v>655</v>
      </c>
      <c r="J489" s="319" t="str">
        <f>VLOOKUP($B489,Справочник!$A:$I,8,0)</f>
        <v>Miscellaneous expenses (FAD)</v>
      </c>
      <c r="K489" s="330" t="s">
        <v>913</v>
      </c>
      <c r="L489" s="319" t="str">
        <f>VLOOKUP($B489,Справочник!$A:$I,9,0)</f>
        <v>Notarial services (FAD)</v>
      </c>
      <c r="M489" s="324"/>
      <c r="N489" s="320" t="e">
        <f t="shared" si="65"/>
        <v>#DIV/0!</v>
      </c>
      <c r="O489" s="325"/>
      <c r="P489" s="320">
        <f t="shared" si="59"/>
        <v>0</v>
      </c>
      <c r="Q489" s="325"/>
      <c r="R489" s="325"/>
      <c r="S489" s="325"/>
      <c r="T489" s="320">
        <f t="shared" si="60"/>
        <v>0</v>
      </c>
      <c r="U489" s="320"/>
      <c r="V489" s="320"/>
      <c r="W489" s="320"/>
      <c r="X489" s="320">
        <f t="shared" si="61"/>
        <v>0</v>
      </c>
      <c r="Y489" s="320"/>
      <c r="Z489" s="320"/>
      <c r="AA489" s="320"/>
      <c r="AB489" s="320">
        <f t="shared" si="62"/>
        <v>0</v>
      </c>
      <c r="AC489" s="325"/>
      <c r="AD489" s="325"/>
      <c r="AE489" s="325"/>
      <c r="AF489" s="322"/>
      <c r="AH489" s="315"/>
    </row>
    <row r="490" spans="1:34" ht="22.5">
      <c r="A490" s="316" t="str">
        <f t="shared" si="63"/>
        <v>Прочие расходыпрочие расходы (ФАО)</v>
      </c>
      <c r="B490" s="317" t="str">
        <f t="shared" si="64"/>
        <v>Прочие расходыпрочие расходы (ФАО)госпошлины (ФАО)</v>
      </c>
      <c r="C490" s="318">
        <v>2011</v>
      </c>
      <c r="D490" s="318" t="s">
        <v>598</v>
      </c>
      <c r="E490" s="319" t="s">
        <v>7</v>
      </c>
      <c r="F490" s="319" t="s">
        <v>1189</v>
      </c>
      <c r="G490" s="308" t="s">
        <v>19</v>
      </c>
      <c r="H490" s="308" t="str">
        <f>VLOOKUP($B490,Справочник!$A:$I,7,0)</f>
        <v>Miscellaneous expenses</v>
      </c>
      <c r="I490" s="330" t="s">
        <v>655</v>
      </c>
      <c r="J490" s="319" t="str">
        <f>VLOOKUP($B490,Справочник!$A:$I,8,0)</f>
        <v>Miscellaneous expenses (FAD)</v>
      </c>
      <c r="K490" s="330" t="s">
        <v>914</v>
      </c>
      <c r="L490" s="319" t="str">
        <f>VLOOKUP($B490,Справочник!$A:$I,9,0)</f>
        <v>State duties (FAD)</v>
      </c>
      <c r="M490" s="324"/>
      <c r="N490" s="320" t="e">
        <f t="shared" si="65"/>
        <v>#DIV/0!</v>
      </c>
      <c r="O490" s="325"/>
      <c r="P490" s="320">
        <f t="shared" si="59"/>
        <v>0</v>
      </c>
      <c r="Q490" s="325"/>
      <c r="R490" s="325"/>
      <c r="S490" s="325"/>
      <c r="T490" s="320">
        <f t="shared" si="60"/>
        <v>0</v>
      </c>
      <c r="U490" s="320"/>
      <c r="V490" s="320"/>
      <c r="W490" s="320"/>
      <c r="X490" s="320">
        <f t="shared" si="61"/>
        <v>0</v>
      </c>
      <c r="Y490" s="320"/>
      <c r="Z490" s="320"/>
      <c r="AA490" s="320"/>
      <c r="AB490" s="320">
        <f t="shared" si="62"/>
        <v>0</v>
      </c>
      <c r="AC490" s="325"/>
      <c r="AD490" s="325"/>
      <c r="AE490" s="325"/>
      <c r="AF490" s="322"/>
      <c r="AH490" s="315"/>
    </row>
    <row r="491" spans="1:34" ht="22.5">
      <c r="A491" s="316" t="str">
        <f t="shared" si="63"/>
        <v>Внереализационные расходы (прочие)Комиссия банка</v>
      </c>
      <c r="B491" s="317" t="str">
        <f t="shared" si="64"/>
        <v>Внереализационные расходы (прочие)Комиссия банка</v>
      </c>
      <c r="C491" s="318">
        <v>2011</v>
      </c>
      <c r="D491" s="318" t="s">
        <v>598</v>
      </c>
      <c r="E491" s="319" t="s">
        <v>7</v>
      </c>
      <c r="F491" s="319" t="s">
        <v>1189</v>
      </c>
      <c r="G491" s="336" t="s">
        <v>1141</v>
      </c>
      <c r="H491" s="308" t="str">
        <f>VLOOKUP($B491,Справочник!$A:$I,7,0)</f>
        <v>Non-trade costs (miscellaneous)</v>
      </c>
      <c r="I491" s="334" t="s">
        <v>44</v>
      </c>
      <c r="J491" s="319" t="str">
        <f>VLOOKUP($B491,Справочник!$A:$I,8,0)</f>
        <v>Bank commissions</v>
      </c>
      <c r="K491" s="334"/>
      <c r="L491" s="319">
        <f>VLOOKUP($B491,Справочник!$A:$I,9,0)</f>
        <v>0</v>
      </c>
      <c r="M491" s="324"/>
      <c r="N491" s="320" t="e">
        <f t="shared" si="65"/>
        <v>#DIV/0!</v>
      </c>
      <c r="O491" s="325"/>
      <c r="P491" s="320">
        <f t="shared" si="59"/>
        <v>0</v>
      </c>
      <c r="Q491" s="325"/>
      <c r="R491" s="325"/>
      <c r="S491" s="325"/>
      <c r="T491" s="320">
        <f t="shared" si="60"/>
        <v>0</v>
      </c>
      <c r="U491" s="320"/>
      <c r="V491" s="320"/>
      <c r="W491" s="320"/>
      <c r="X491" s="320">
        <f t="shared" si="61"/>
        <v>0</v>
      </c>
      <c r="Y491" s="320"/>
      <c r="Z491" s="320"/>
      <c r="AA491" s="320"/>
      <c r="AB491" s="320">
        <f t="shared" si="62"/>
        <v>0</v>
      </c>
      <c r="AC491" s="325"/>
      <c r="AD491" s="325"/>
      <c r="AE491" s="325"/>
      <c r="AF491" s="322"/>
      <c r="AH491" s="315"/>
    </row>
    <row r="492" spans="1:34" ht="22.5">
      <c r="A492" s="316" t="str">
        <f t="shared" si="63"/>
        <v>Внереализационные расходы (прочие)Штрафы, пени</v>
      </c>
      <c r="B492" s="317" t="str">
        <f t="shared" si="64"/>
        <v>Внереализационные расходы (прочие)Штрафы, пени</v>
      </c>
      <c r="C492" s="318">
        <v>2011</v>
      </c>
      <c r="D492" s="318" t="s">
        <v>598</v>
      </c>
      <c r="E492" s="319" t="s">
        <v>7</v>
      </c>
      <c r="F492" s="319" t="s">
        <v>1189</v>
      </c>
      <c r="G492" s="336" t="s">
        <v>1141</v>
      </c>
      <c r="H492" s="308" t="str">
        <f>VLOOKUP($B492,Справочник!$A:$I,7,0)</f>
        <v>Non-trade costs (miscellaneous)</v>
      </c>
      <c r="I492" s="334" t="s">
        <v>45</v>
      </c>
      <c r="J492" s="319" t="str">
        <f>VLOOKUP($B492,Справочник!$A:$I,8,0)</f>
        <v>Fines, penalties</v>
      </c>
      <c r="K492" s="334"/>
      <c r="L492" s="319">
        <f>VLOOKUP($B492,Справочник!$A:$I,9,0)</f>
        <v>0</v>
      </c>
      <c r="M492" s="324"/>
      <c r="N492" s="320" t="e">
        <f t="shared" si="65"/>
        <v>#DIV/0!</v>
      </c>
      <c r="O492" s="325"/>
      <c r="P492" s="320">
        <f t="shared" si="59"/>
        <v>0</v>
      </c>
      <c r="Q492" s="325"/>
      <c r="R492" s="325"/>
      <c r="S492" s="325"/>
      <c r="T492" s="320">
        <f t="shared" si="60"/>
        <v>0</v>
      </c>
      <c r="U492" s="320"/>
      <c r="V492" s="320"/>
      <c r="W492" s="320"/>
      <c r="X492" s="320">
        <f t="shared" si="61"/>
        <v>0</v>
      </c>
      <c r="Y492" s="320"/>
      <c r="Z492" s="320"/>
      <c r="AA492" s="320"/>
      <c r="AB492" s="320">
        <f t="shared" si="62"/>
        <v>0</v>
      </c>
      <c r="AC492" s="325"/>
      <c r="AD492" s="326"/>
      <c r="AE492" s="325"/>
      <c r="AF492" s="322"/>
      <c r="AH492" s="315"/>
    </row>
    <row r="493" spans="1:34" ht="22.5" hidden="1">
      <c r="A493" s="316" t="str">
        <f t="shared" si="63"/>
        <v>Внереализационные расходы (прочие)Курсовые разницы отрицательные</v>
      </c>
      <c r="B493" s="317" t="str">
        <f t="shared" si="64"/>
        <v>Внереализационные расходы (прочие)Курсовые разницы отрицательные</v>
      </c>
      <c r="C493" s="318">
        <v>2011</v>
      </c>
      <c r="D493" s="318" t="s">
        <v>598</v>
      </c>
      <c r="E493" s="319" t="s">
        <v>7</v>
      </c>
      <c r="F493" s="319" t="s">
        <v>1187</v>
      </c>
      <c r="G493" s="336" t="s">
        <v>1141</v>
      </c>
      <c r="H493" s="308" t="str">
        <f>VLOOKUP($B493,Справочник!$A:$I,7,0)</f>
        <v>Non-trade costs (miscellaneous)</v>
      </c>
      <c r="I493" s="334" t="s">
        <v>46</v>
      </c>
      <c r="J493" s="319" t="str">
        <f>VLOOKUP($B493,Справочник!$A:$I,8,0)</f>
        <v>Currency exchange loss</v>
      </c>
      <c r="K493" s="334"/>
      <c r="L493" s="319">
        <f>VLOOKUP($B493,Справочник!$A:$I,9,0)</f>
        <v>0</v>
      </c>
      <c r="M493" s="324"/>
      <c r="N493" s="320" t="e">
        <f t="shared" si="65"/>
        <v>#DIV/0!</v>
      </c>
      <c r="O493" s="325"/>
      <c r="P493" s="320">
        <f t="shared" si="59"/>
        <v>0</v>
      </c>
      <c r="Q493" s="325"/>
      <c r="R493" s="325"/>
      <c r="S493" s="325"/>
      <c r="T493" s="320">
        <f t="shared" si="60"/>
        <v>0</v>
      </c>
      <c r="U493" s="320"/>
      <c r="V493" s="320"/>
      <c r="W493" s="320"/>
      <c r="X493" s="320">
        <f t="shared" si="61"/>
        <v>0</v>
      </c>
      <c r="Y493" s="320"/>
      <c r="Z493" s="320"/>
      <c r="AA493" s="320"/>
      <c r="AB493" s="320">
        <f t="shared" si="62"/>
        <v>0</v>
      </c>
      <c r="AC493" s="325"/>
      <c r="AD493" s="326"/>
      <c r="AE493" s="325"/>
      <c r="AF493" s="322"/>
      <c r="AH493" s="315"/>
    </row>
    <row r="494" spans="1:34" ht="22.5" hidden="1">
      <c r="A494" s="316" t="str">
        <f t="shared" si="63"/>
        <v>Внереализационные расходы (прочие)Курсовые разницы отрицательные</v>
      </c>
      <c r="B494" s="317" t="str">
        <f t="shared" si="64"/>
        <v>Внереализационные расходы (прочие)Курсовые разницы отрицательные</v>
      </c>
      <c r="C494" s="318">
        <v>2011</v>
      </c>
      <c r="D494" s="318" t="s">
        <v>598</v>
      </c>
      <c r="E494" s="319" t="s">
        <v>7</v>
      </c>
      <c r="F494" s="319" t="s">
        <v>1188</v>
      </c>
      <c r="G494" s="336" t="s">
        <v>1141</v>
      </c>
      <c r="H494" s="308" t="str">
        <f>VLOOKUP($B494,Справочник!$A:$I,7,0)</f>
        <v>Non-trade costs (miscellaneous)</v>
      </c>
      <c r="I494" s="334" t="s">
        <v>46</v>
      </c>
      <c r="J494" s="319" t="str">
        <f>VLOOKUP($B494,Справочник!$A:$I,8,0)</f>
        <v>Currency exchange loss</v>
      </c>
      <c r="K494" s="334"/>
      <c r="L494" s="319">
        <f>VLOOKUP($B494,Справочник!$A:$I,9,0)</f>
        <v>0</v>
      </c>
      <c r="M494" s="324"/>
      <c r="N494" s="320" t="e">
        <f t="shared" si="65"/>
        <v>#DIV/0!</v>
      </c>
      <c r="O494" s="325"/>
      <c r="P494" s="320">
        <f t="shared" si="59"/>
        <v>0</v>
      </c>
      <c r="Q494" s="325"/>
      <c r="R494" s="325"/>
      <c r="S494" s="325"/>
      <c r="T494" s="320">
        <f t="shared" si="60"/>
        <v>0</v>
      </c>
      <c r="U494" s="320"/>
      <c r="V494" s="320"/>
      <c r="W494" s="320"/>
      <c r="X494" s="320">
        <f t="shared" si="61"/>
        <v>0</v>
      </c>
      <c r="Y494" s="320"/>
      <c r="Z494" s="320"/>
      <c r="AA494" s="320"/>
      <c r="AB494" s="320">
        <f t="shared" si="62"/>
        <v>0</v>
      </c>
      <c r="AC494" s="325"/>
      <c r="AD494" s="326"/>
      <c r="AE494" s="325"/>
      <c r="AF494" s="322"/>
      <c r="AH494" s="315"/>
    </row>
    <row r="495" spans="1:34" ht="33.75" hidden="1">
      <c r="A495" s="316" t="str">
        <f t="shared" si="63"/>
        <v>Внереализационные расходы (проценты по займу)Проценты по займам</v>
      </c>
      <c r="B495" s="317" t="str">
        <f t="shared" si="64"/>
        <v>Внереализационные расходы (проценты по займу)Проценты по займам</v>
      </c>
      <c r="C495" s="318">
        <v>2011</v>
      </c>
      <c r="D495" s="318" t="s">
        <v>598</v>
      </c>
      <c r="E495" s="319" t="s">
        <v>7</v>
      </c>
      <c r="F495" s="319" t="s">
        <v>1187</v>
      </c>
      <c r="G495" s="336" t="s">
        <v>1140</v>
      </c>
      <c r="H495" s="308" t="str">
        <f>VLOOKUP($B495,Справочник!$A:$I,7,0)</f>
        <v>Non-trade costs (loan charge)</v>
      </c>
      <c r="I495" s="334" t="s">
        <v>873</v>
      </c>
      <c r="J495" s="319" t="str">
        <f>VLOOKUP($B495,Справочник!$A:$I,8,0)</f>
        <v>loan charge</v>
      </c>
      <c r="K495" s="334"/>
      <c r="L495" s="319">
        <f>VLOOKUP($B495,Справочник!$A:$I,9,0)</f>
        <v>0</v>
      </c>
      <c r="M495" s="324"/>
      <c r="N495" s="320" t="e">
        <f t="shared" si="65"/>
        <v>#DIV/0!</v>
      </c>
      <c r="O495" s="325"/>
      <c r="P495" s="320">
        <f t="shared" si="59"/>
        <v>0</v>
      </c>
      <c r="Q495" s="325"/>
      <c r="R495" s="325"/>
      <c r="S495" s="325"/>
      <c r="T495" s="320">
        <f t="shared" si="60"/>
        <v>0</v>
      </c>
      <c r="U495" s="320"/>
      <c r="V495" s="320"/>
      <c r="W495" s="320"/>
      <c r="X495" s="320">
        <f t="shared" si="61"/>
        <v>0</v>
      </c>
      <c r="Y495" s="320"/>
      <c r="Z495" s="320"/>
      <c r="AA495" s="320"/>
      <c r="AB495" s="320">
        <f t="shared" si="62"/>
        <v>0</v>
      </c>
      <c r="AC495" s="325"/>
      <c r="AD495" s="326"/>
      <c r="AE495" s="325"/>
      <c r="AF495" s="322"/>
      <c r="AH495" s="315"/>
    </row>
    <row r="496" spans="1:34" ht="33.75" hidden="1">
      <c r="A496" s="316" t="str">
        <f t="shared" si="63"/>
        <v>Внереализационные расходы (проценты по займу)Проценты по займам</v>
      </c>
      <c r="B496" s="317" t="str">
        <f t="shared" si="64"/>
        <v>Внереализационные расходы (проценты по займу)Проценты по займам</v>
      </c>
      <c r="C496" s="318">
        <v>2011</v>
      </c>
      <c r="D496" s="318" t="s">
        <v>598</v>
      </c>
      <c r="E496" s="319" t="s">
        <v>7</v>
      </c>
      <c r="F496" s="319" t="s">
        <v>1188</v>
      </c>
      <c r="G496" s="336" t="s">
        <v>1140</v>
      </c>
      <c r="H496" s="308" t="str">
        <f>VLOOKUP($B496,Справочник!$A:$I,7,0)</f>
        <v>Non-trade costs (loan charge)</v>
      </c>
      <c r="I496" s="334" t="s">
        <v>873</v>
      </c>
      <c r="J496" s="319" t="str">
        <f>VLOOKUP($B496,Справочник!$A:$I,8,0)</f>
        <v>loan charge</v>
      </c>
      <c r="K496" s="334"/>
      <c r="L496" s="319">
        <f>VLOOKUP($B496,Справочник!$A:$I,9,0)</f>
        <v>0</v>
      </c>
      <c r="M496" s="324"/>
      <c r="N496" s="320" t="e">
        <f t="shared" si="65"/>
        <v>#DIV/0!</v>
      </c>
      <c r="O496" s="325"/>
      <c r="P496" s="320">
        <f t="shared" si="59"/>
        <v>0</v>
      </c>
      <c r="Q496" s="395"/>
      <c r="R496" s="395"/>
      <c r="S496" s="395"/>
      <c r="T496" s="320">
        <f t="shared" si="60"/>
        <v>0</v>
      </c>
      <c r="U496" s="320"/>
      <c r="V496" s="320"/>
      <c r="W496" s="320"/>
      <c r="X496" s="320">
        <f t="shared" si="61"/>
        <v>0</v>
      </c>
      <c r="Y496" s="320"/>
      <c r="Z496" s="320"/>
      <c r="AA496" s="320"/>
      <c r="AB496" s="320">
        <f t="shared" si="62"/>
        <v>0</v>
      </c>
      <c r="AC496" s="395"/>
      <c r="AD496" s="395"/>
      <c r="AE496" s="395"/>
      <c r="AF496" s="322"/>
      <c r="AH496" s="315"/>
    </row>
    <row r="497" spans="1:34" ht="22.5">
      <c r="A497" s="316" t="str">
        <f t="shared" si="63"/>
        <v xml:space="preserve">Внереализационные расходы (прочие)прочие </v>
      </c>
      <c r="B497" s="317" t="str">
        <f t="shared" si="64"/>
        <v xml:space="preserve">Внереализационные расходы (прочие)прочие </v>
      </c>
      <c r="C497" s="318">
        <v>2011</v>
      </c>
      <c r="D497" s="318" t="s">
        <v>598</v>
      </c>
      <c r="E497" s="319" t="s">
        <v>7</v>
      </c>
      <c r="F497" s="319" t="s">
        <v>1189</v>
      </c>
      <c r="G497" s="336" t="s">
        <v>1141</v>
      </c>
      <c r="H497" s="308" t="str">
        <f>VLOOKUP($B497,Справочник!$A:$I,7,0)</f>
        <v>Non-trade costs (miscellaneous)</v>
      </c>
      <c r="I497" s="334" t="s">
        <v>47</v>
      </c>
      <c r="J497" s="319" t="str">
        <f>VLOOKUP($B497,Справочник!$A:$I,8,0)</f>
        <v>others</v>
      </c>
      <c r="K497" s="334"/>
      <c r="L497" s="319">
        <f>VLOOKUP($B497,Справочник!$A:$I,9,0)</f>
        <v>0</v>
      </c>
      <c r="M497" s="324"/>
      <c r="N497" s="320" t="e">
        <f t="shared" si="65"/>
        <v>#DIV/0!</v>
      </c>
      <c r="O497" s="325"/>
      <c r="P497" s="320">
        <f t="shared" si="59"/>
        <v>0</v>
      </c>
      <c r="Q497" s="325"/>
      <c r="R497" s="325"/>
      <c r="S497" s="325"/>
      <c r="T497" s="320">
        <f t="shared" si="60"/>
        <v>0</v>
      </c>
      <c r="U497" s="320"/>
      <c r="V497" s="320"/>
      <c r="W497" s="320"/>
      <c r="X497" s="320">
        <f t="shared" si="61"/>
        <v>0</v>
      </c>
      <c r="Y497" s="320"/>
      <c r="Z497" s="320"/>
      <c r="AA497" s="320"/>
      <c r="AB497" s="320">
        <f t="shared" si="62"/>
        <v>0</v>
      </c>
      <c r="AC497" s="325"/>
      <c r="AD497" s="326"/>
      <c r="AE497" s="325"/>
      <c r="AF497" s="322"/>
      <c r="AH497" s="315"/>
    </row>
    <row r="498" spans="1:34" ht="22.5" hidden="1">
      <c r="A498" s="316" t="str">
        <f t="shared" si="63"/>
        <v>Прочие операционные расходыОстаточная стоимость основных средств</v>
      </c>
      <c r="B498" s="317" t="str">
        <f t="shared" si="64"/>
        <v>Прочие операционные расходыОстаточная стоимость основных средств</v>
      </c>
      <c r="C498" s="318">
        <v>2011</v>
      </c>
      <c r="D498" s="318" t="s">
        <v>598</v>
      </c>
      <c r="E498" s="319" t="s">
        <v>7</v>
      </c>
      <c r="F498" s="319" t="s">
        <v>1188</v>
      </c>
      <c r="G498" s="336" t="s">
        <v>94</v>
      </c>
      <c r="H498" s="308" t="str">
        <f>VLOOKUP($B498,Справочник!$A:$I,7,0)</f>
        <v>Other operating costs</v>
      </c>
      <c r="I498" s="334" t="s">
        <v>404</v>
      </c>
      <c r="J498" s="319" t="str">
        <f>VLOOKUP($B498,Справочник!$A:$I,8,0)</f>
        <v>self-cost of the sold permanent assets</v>
      </c>
      <c r="K498" s="334"/>
      <c r="L498" s="319">
        <f>VLOOKUP($B498,Справочник!$A:$I,9,0)</f>
        <v>0</v>
      </c>
      <c r="M498" s="324"/>
      <c r="N498" s="320" t="e">
        <f t="shared" si="65"/>
        <v>#DIV/0!</v>
      </c>
      <c r="O498" s="325"/>
      <c r="P498" s="320">
        <f t="shared" si="59"/>
        <v>0</v>
      </c>
      <c r="Q498" s="325"/>
      <c r="R498" s="325"/>
      <c r="S498" s="325"/>
      <c r="T498" s="320">
        <f t="shared" si="60"/>
        <v>0</v>
      </c>
      <c r="U498" s="320"/>
      <c r="V498" s="320"/>
      <c r="W498" s="320"/>
      <c r="X498" s="320">
        <f t="shared" si="61"/>
        <v>0</v>
      </c>
      <c r="Y498" s="320"/>
      <c r="Z498" s="320"/>
      <c r="AA498" s="320"/>
      <c r="AB498" s="320">
        <f t="shared" si="62"/>
        <v>0</v>
      </c>
      <c r="AC498" s="325"/>
      <c r="AD498" s="326"/>
      <c r="AE498" s="325"/>
      <c r="AF498" s="322"/>
      <c r="AH498" s="315"/>
    </row>
    <row r="499" spans="1:34" ht="22.5">
      <c r="A499" s="316" t="str">
        <f t="shared" si="63"/>
        <v>Прочие операционные расходыКупля-продажа валюты (расходы)</v>
      </c>
      <c r="B499" s="317" t="str">
        <f t="shared" si="64"/>
        <v>Прочие операционные расходыКупля-продажа валюты (расходы)</v>
      </c>
      <c r="C499" s="318">
        <v>2011</v>
      </c>
      <c r="D499" s="318" t="s">
        <v>598</v>
      </c>
      <c r="E499" s="319" t="s">
        <v>7</v>
      </c>
      <c r="F499" s="319" t="s">
        <v>1189</v>
      </c>
      <c r="G499" s="336" t="s">
        <v>94</v>
      </c>
      <c r="H499" s="308" t="str">
        <f>VLOOKUP($B499,Справочник!$A:$I,7,0)</f>
        <v>Other operating costs</v>
      </c>
      <c r="I499" s="319" t="s">
        <v>871</v>
      </c>
      <c r="J499" s="319" t="str">
        <f>VLOOKUP($B499,Справочник!$A:$I,8,0)</f>
        <v>currency buy/sell (expenses)</v>
      </c>
      <c r="K499" s="334"/>
      <c r="L499" s="319">
        <f>VLOOKUP($B499,Справочник!$A:$I,9,0)</f>
        <v>0</v>
      </c>
      <c r="M499" s="324"/>
      <c r="N499" s="320" t="e">
        <f t="shared" si="65"/>
        <v>#DIV/0!</v>
      </c>
      <c r="O499" s="325"/>
      <c r="P499" s="320">
        <f t="shared" si="59"/>
        <v>0</v>
      </c>
      <c r="Q499" s="325"/>
      <c r="R499" s="395"/>
      <c r="S499" s="395"/>
      <c r="T499" s="320">
        <f t="shared" si="60"/>
        <v>0</v>
      </c>
      <c r="U499" s="320"/>
      <c r="V499" s="320"/>
      <c r="W499" s="320"/>
      <c r="X499" s="320">
        <f t="shared" si="61"/>
        <v>0</v>
      </c>
      <c r="Y499" s="320"/>
      <c r="Z499" s="320"/>
      <c r="AA499" s="320"/>
      <c r="AB499" s="320">
        <f t="shared" si="62"/>
        <v>0</v>
      </c>
      <c r="AC499" s="325"/>
      <c r="AD499" s="326"/>
      <c r="AE499" s="325"/>
      <c r="AF499" s="322"/>
      <c r="AH499" s="315"/>
    </row>
    <row r="500" spans="1:34" ht="22.5">
      <c r="A500" s="316" t="str">
        <f t="shared" si="63"/>
        <v>Прочие операционные расходыПрочие</v>
      </c>
      <c r="B500" s="317" t="str">
        <f t="shared" si="64"/>
        <v>Прочие операционные расходыПрочие</v>
      </c>
      <c r="C500" s="318">
        <v>2011</v>
      </c>
      <c r="D500" s="318" t="s">
        <v>598</v>
      </c>
      <c r="E500" s="319" t="s">
        <v>7</v>
      </c>
      <c r="F500" s="319" t="s">
        <v>1189</v>
      </c>
      <c r="G500" s="336" t="s">
        <v>94</v>
      </c>
      <c r="H500" s="308" t="str">
        <f>VLOOKUP($B500,Справочник!$A:$I,7,0)</f>
        <v>Other operating costs</v>
      </c>
      <c r="I500" s="334" t="s">
        <v>378</v>
      </c>
      <c r="J500" s="319" t="str">
        <f>VLOOKUP($B500,Справочник!$A:$I,8,0)</f>
        <v>others</v>
      </c>
      <c r="K500" s="334"/>
      <c r="L500" s="319">
        <f>VLOOKUP($B500,Справочник!$A:$I,9,0)</f>
        <v>0</v>
      </c>
      <c r="M500" s="324"/>
      <c r="N500" s="320" t="e">
        <f t="shared" si="65"/>
        <v>#DIV/0!</v>
      </c>
      <c r="O500" s="325"/>
      <c r="P500" s="320">
        <f t="shared" si="59"/>
        <v>0</v>
      </c>
      <c r="Q500" s="325"/>
      <c r="R500" s="325"/>
      <c r="S500" s="325"/>
      <c r="T500" s="320">
        <f t="shared" si="60"/>
        <v>0</v>
      </c>
      <c r="U500" s="320"/>
      <c r="V500" s="320"/>
      <c r="W500" s="320"/>
      <c r="X500" s="320">
        <f t="shared" si="61"/>
        <v>0</v>
      </c>
      <c r="Y500" s="320"/>
      <c r="Z500" s="320"/>
      <c r="AA500" s="320"/>
      <c r="AB500" s="320">
        <f t="shared" si="62"/>
        <v>0</v>
      </c>
      <c r="AC500" s="325"/>
      <c r="AD500" s="326"/>
      <c r="AE500" s="325"/>
      <c r="AF500" s="322"/>
      <c r="AH500" s="315"/>
    </row>
    <row r="501" spans="1:34" hidden="1">
      <c r="A501" s="316" t="str">
        <f t="shared" si="63"/>
        <v>НалогиНалог на имущество</v>
      </c>
      <c r="B501" s="317" t="str">
        <f t="shared" si="64"/>
        <v>НалогиНалог на имущество</v>
      </c>
      <c r="C501" s="318">
        <v>2011</v>
      </c>
      <c r="D501" s="318" t="s">
        <v>598</v>
      </c>
      <c r="E501" s="319" t="s">
        <v>7</v>
      </c>
      <c r="F501" s="319" t="s">
        <v>1188</v>
      </c>
      <c r="G501" s="307" t="s">
        <v>48</v>
      </c>
      <c r="H501" s="308" t="str">
        <f>VLOOKUP($B501,Справочник!$A:$I,7,0)</f>
        <v>Taxes</v>
      </c>
      <c r="I501" s="334" t="s">
        <v>49</v>
      </c>
      <c r="J501" s="319" t="str">
        <f>VLOOKUP($B501,Справочник!$A:$I,8,0)</f>
        <v>Property tax</v>
      </c>
      <c r="K501" s="318"/>
      <c r="L501" s="319">
        <f>VLOOKUP($B501,Справочник!$A:$I,9,0)</f>
        <v>0</v>
      </c>
      <c r="M501" s="324"/>
      <c r="N501" s="320" t="e">
        <f t="shared" si="65"/>
        <v>#DIV/0!</v>
      </c>
      <c r="O501" s="325"/>
      <c r="P501" s="320">
        <f t="shared" si="59"/>
        <v>0</v>
      </c>
      <c r="Q501" s="325"/>
      <c r="R501" s="325"/>
      <c r="S501" s="325"/>
      <c r="T501" s="320">
        <f t="shared" si="60"/>
        <v>0</v>
      </c>
      <c r="U501" s="320"/>
      <c r="V501" s="320"/>
      <c r="W501" s="320"/>
      <c r="X501" s="320">
        <f t="shared" si="61"/>
        <v>0</v>
      </c>
      <c r="Y501" s="320"/>
      <c r="Z501" s="320"/>
      <c r="AA501" s="320"/>
      <c r="AB501" s="320">
        <f t="shared" si="62"/>
        <v>0</v>
      </c>
      <c r="AC501" s="325"/>
      <c r="AD501" s="326"/>
      <c r="AE501" s="325"/>
      <c r="AF501" s="322"/>
      <c r="AH501" s="315"/>
    </row>
    <row r="502" spans="1:34" hidden="1">
      <c r="A502" s="316" t="str">
        <f t="shared" si="63"/>
        <v>НалогиНалог на имущество</v>
      </c>
      <c r="B502" s="317" t="str">
        <f t="shared" si="64"/>
        <v>НалогиНалог на имущество</v>
      </c>
      <c r="C502" s="318">
        <v>2011</v>
      </c>
      <c r="D502" s="318" t="s">
        <v>598</v>
      </c>
      <c r="E502" s="319" t="s">
        <v>7</v>
      </c>
      <c r="F502" s="319" t="s">
        <v>1187</v>
      </c>
      <c r="G502" s="307" t="s">
        <v>48</v>
      </c>
      <c r="H502" s="308" t="str">
        <f>VLOOKUP($B502,Справочник!$A:$I,7,0)</f>
        <v>Taxes</v>
      </c>
      <c r="I502" s="334" t="s">
        <v>49</v>
      </c>
      <c r="J502" s="319" t="str">
        <f>VLOOKUP($B502,Справочник!$A:$I,8,0)</f>
        <v>Property tax</v>
      </c>
      <c r="K502" s="318"/>
      <c r="L502" s="319">
        <f>VLOOKUP($B502,Справочник!$A:$I,9,0)</f>
        <v>0</v>
      </c>
      <c r="M502" s="324"/>
      <c r="N502" s="320" t="e">
        <f t="shared" si="65"/>
        <v>#DIV/0!</v>
      </c>
      <c r="O502" s="325"/>
      <c r="P502" s="320">
        <f t="shared" si="59"/>
        <v>0</v>
      </c>
      <c r="Q502" s="325"/>
      <c r="R502" s="325"/>
      <c r="S502" s="325"/>
      <c r="T502" s="320">
        <f t="shared" si="60"/>
        <v>0</v>
      </c>
      <c r="U502" s="320"/>
      <c r="V502" s="320"/>
      <c r="W502" s="320"/>
      <c r="X502" s="320">
        <f t="shared" si="61"/>
        <v>0</v>
      </c>
      <c r="Y502" s="320"/>
      <c r="Z502" s="320"/>
      <c r="AA502" s="320"/>
      <c r="AB502" s="320">
        <f t="shared" si="62"/>
        <v>0</v>
      </c>
      <c r="AC502" s="325"/>
      <c r="AD502" s="326"/>
      <c r="AE502" s="325"/>
      <c r="AH502" s="315"/>
    </row>
    <row r="503" spans="1:34" hidden="1">
      <c r="A503" s="316" t="str">
        <f t="shared" si="63"/>
        <v>НалогиТранспортный налог</v>
      </c>
      <c r="B503" s="317" t="str">
        <f t="shared" si="64"/>
        <v>НалогиТранспортный налог</v>
      </c>
      <c r="C503" s="318">
        <v>2011</v>
      </c>
      <c r="D503" s="318" t="s">
        <v>598</v>
      </c>
      <c r="E503" s="319" t="s">
        <v>7</v>
      </c>
      <c r="F503" s="319" t="s">
        <v>1188</v>
      </c>
      <c r="G503" s="307" t="s">
        <v>48</v>
      </c>
      <c r="H503" s="308" t="str">
        <f>VLOOKUP($B503,Справочник!$A:$I,7,0)</f>
        <v>Taxes</v>
      </c>
      <c r="I503" s="334" t="s">
        <v>50</v>
      </c>
      <c r="J503" s="319" t="str">
        <f>VLOOKUP($B503,Справочник!$A:$I,8,0)</f>
        <v>Transport tax</v>
      </c>
      <c r="K503" s="318"/>
      <c r="L503" s="319">
        <f>VLOOKUP($B503,Справочник!$A:$I,9,0)</f>
        <v>0</v>
      </c>
      <c r="M503" s="324"/>
      <c r="N503" s="320" t="e">
        <f t="shared" si="65"/>
        <v>#DIV/0!</v>
      </c>
      <c r="O503" s="325"/>
      <c r="P503" s="320">
        <f t="shared" si="59"/>
        <v>0</v>
      </c>
      <c r="Q503" s="325"/>
      <c r="R503" s="325"/>
      <c r="S503" s="325"/>
      <c r="T503" s="320">
        <f t="shared" si="60"/>
        <v>0</v>
      </c>
      <c r="U503" s="320"/>
      <c r="V503" s="320"/>
      <c r="W503" s="320"/>
      <c r="X503" s="320">
        <f t="shared" si="61"/>
        <v>0</v>
      </c>
      <c r="Y503" s="320"/>
      <c r="Z503" s="320"/>
      <c r="AA503" s="320"/>
      <c r="AB503" s="320">
        <f t="shared" si="62"/>
        <v>0</v>
      </c>
      <c r="AC503" s="325"/>
      <c r="AD503" s="326"/>
      <c r="AE503" s="325"/>
      <c r="AG503" s="314"/>
      <c r="AH503" s="315"/>
    </row>
    <row r="504" spans="1:34" hidden="1">
      <c r="A504" s="316" t="str">
        <f t="shared" si="63"/>
        <v>НалогиТранспортный налог</v>
      </c>
      <c r="B504" s="317" t="str">
        <f t="shared" si="64"/>
        <v>НалогиТранспортный налог</v>
      </c>
      <c r="C504" s="318">
        <v>2011</v>
      </c>
      <c r="D504" s="318" t="s">
        <v>598</v>
      </c>
      <c r="E504" s="319" t="s">
        <v>7</v>
      </c>
      <c r="F504" s="319" t="s">
        <v>1187</v>
      </c>
      <c r="G504" s="307" t="s">
        <v>48</v>
      </c>
      <c r="H504" s="308" t="str">
        <f>VLOOKUP($B504,Справочник!$A:$I,7,0)</f>
        <v>Taxes</v>
      </c>
      <c r="I504" s="334" t="s">
        <v>50</v>
      </c>
      <c r="J504" s="319" t="str">
        <f>VLOOKUP($B504,Справочник!$A:$I,8,0)</f>
        <v>Transport tax</v>
      </c>
      <c r="K504" s="318"/>
      <c r="L504" s="319">
        <f>VLOOKUP($B504,Справочник!$A:$I,9,0)</f>
        <v>0</v>
      </c>
      <c r="M504" s="324"/>
      <c r="N504" s="320" t="e">
        <f t="shared" si="65"/>
        <v>#DIV/0!</v>
      </c>
      <c r="O504" s="325"/>
      <c r="P504" s="320">
        <f t="shared" si="59"/>
        <v>0</v>
      </c>
      <c r="Q504" s="325"/>
      <c r="R504" s="325"/>
      <c r="S504" s="325"/>
      <c r="T504" s="320">
        <f t="shared" si="60"/>
        <v>0</v>
      </c>
      <c r="U504" s="320"/>
      <c r="V504" s="320"/>
      <c r="W504" s="320"/>
      <c r="X504" s="320">
        <f t="shared" si="61"/>
        <v>0</v>
      </c>
      <c r="Y504" s="320"/>
      <c r="Z504" s="320"/>
      <c r="AA504" s="320"/>
      <c r="AB504" s="320">
        <f t="shared" si="62"/>
        <v>0</v>
      </c>
      <c r="AC504" s="325"/>
      <c r="AD504" s="326"/>
      <c r="AE504" s="325"/>
      <c r="AH504" s="315"/>
    </row>
    <row r="505" spans="1:34" hidden="1">
      <c r="A505" s="316" t="str">
        <f t="shared" si="63"/>
        <v>НалогиНалог на прибыль</v>
      </c>
      <c r="B505" s="317" t="str">
        <f t="shared" si="64"/>
        <v>НалогиНалог на прибыль</v>
      </c>
      <c r="C505" s="318">
        <v>2011</v>
      </c>
      <c r="D505" s="318" t="s">
        <v>598</v>
      </c>
      <c r="E505" s="319" t="s">
        <v>7</v>
      </c>
      <c r="F505" s="319" t="s">
        <v>1187</v>
      </c>
      <c r="G505" s="307" t="s">
        <v>48</v>
      </c>
      <c r="H505" s="308" t="str">
        <f>VLOOKUP($B505,Справочник!$A:$I,7,0)</f>
        <v>Taxes</v>
      </c>
      <c r="I505" s="334" t="s">
        <v>51</v>
      </c>
      <c r="J505" s="319" t="str">
        <f>VLOOKUP($B505,Справочник!$A:$I,8,0)</f>
        <v>Profit tax</v>
      </c>
      <c r="K505" s="318"/>
      <c r="L505" s="319">
        <f>VLOOKUP($B505,Справочник!$A:$I,9,0)</f>
        <v>0</v>
      </c>
      <c r="M505" s="324"/>
      <c r="N505" s="320" t="e">
        <f t="shared" si="65"/>
        <v>#DIV/0!</v>
      </c>
      <c r="O505" s="325"/>
      <c r="P505" s="320">
        <f t="shared" si="59"/>
        <v>0</v>
      </c>
      <c r="Q505" s="325"/>
      <c r="R505" s="325"/>
      <c r="S505" s="325"/>
      <c r="T505" s="320">
        <f t="shared" si="60"/>
        <v>0</v>
      </c>
      <c r="U505" s="320"/>
      <c r="V505" s="320"/>
      <c r="W505" s="320"/>
      <c r="X505" s="320">
        <f t="shared" si="61"/>
        <v>0</v>
      </c>
      <c r="Y505" s="320"/>
      <c r="Z505" s="320"/>
      <c r="AA505" s="320"/>
      <c r="AB505" s="320">
        <f t="shared" si="62"/>
        <v>0</v>
      </c>
      <c r="AC505" s="325"/>
      <c r="AD505" s="326"/>
      <c r="AE505" s="325"/>
      <c r="AH505" s="315"/>
    </row>
    <row r="506" spans="1:34" ht="22.5" hidden="1">
      <c r="A506" s="316" t="str">
        <f t="shared" si="63"/>
        <v>НалогиПлата за загрязнение окружающей среды</v>
      </c>
      <c r="B506" s="317" t="str">
        <f t="shared" si="64"/>
        <v>НалогиПлата за загрязнение окружающей среды</v>
      </c>
      <c r="C506" s="318">
        <v>2011</v>
      </c>
      <c r="D506" s="318" t="s">
        <v>598</v>
      </c>
      <c r="E506" s="319" t="s">
        <v>7</v>
      </c>
      <c r="F506" s="319" t="s">
        <v>1188</v>
      </c>
      <c r="G506" s="307" t="s">
        <v>48</v>
      </c>
      <c r="H506" s="308" t="str">
        <f>VLOOKUP($B506,Справочник!$A:$I,7,0)</f>
        <v>Taxes</v>
      </c>
      <c r="I506" s="334" t="s">
        <v>52</v>
      </c>
      <c r="J506" s="319" t="str">
        <f>VLOOKUP($B506,Справочник!$A:$I,8,0)</f>
        <v>Payment for negative effect on environment</v>
      </c>
      <c r="K506" s="318"/>
      <c r="L506" s="319">
        <f>VLOOKUP($B506,Справочник!$A:$I,9,0)</f>
        <v>0</v>
      </c>
      <c r="M506" s="324"/>
      <c r="N506" s="320" t="e">
        <f t="shared" si="65"/>
        <v>#DIV/0!</v>
      </c>
      <c r="O506" s="325"/>
      <c r="P506" s="320">
        <f t="shared" si="59"/>
        <v>0</v>
      </c>
      <c r="Q506" s="325"/>
      <c r="R506" s="325"/>
      <c r="S506" s="325"/>
      <c r="T506" s="320">
        <f t="shared" si="60"/>
        <v>0</v>
      </c>
      <c r="U506" s="320"/>
      <c r="V506" s="320"/>
      <c r="W506" s="320"/>
      <c r="X506" s="320">
        <f t="shared" si="61"/>
        <v>0</v>
      </c>
      <c r="Y506" s="320"/>
      <c r="Z506" s="320"/>
      <c r="AA506" s="320"/>
      <c r="AB506" s="320">
        <f t="shared" si="62"/>
        <v>0</v>
      </c>
      <c r="AC506" s="325"/>
      <c r="AD506" s="326"/>
      <c r="AE506" s="325"/>
      <c r="AH506" s="315"/>
    </row>
    <row r="507" spans="1:34" ht="22.5" hidden="1">
      <c r="A507" s="316" t="str">
        <f t="shared" si="63"/>
        <v>НалогиПлата за загрязнение окружающей среды</v>
      </c>
      <c r="B507" s="317" t="str">
        <f t="shared" si="64"/>
        <v>НалогиПлата за загрязнение окружающей среды</v>
      </c>
      <c r="C507" s="318">
        <v>2011</v>
      </c>
      <c r="D507" s="318" t="s">
        <v>598</v>
      </c>
      <c r="E507" s="319" t="s">
        <v>7</v>
      </c>
      <c r="F507" s="319" t="s">
        <v>1187</v>
      </c>
      <c r="G507" s="307" t="s">
        <v>48</v>
      </c>
      <c r="H507" s="308" t="str">
        <f>VLOOKUP($B507,Справочник!$A:$I,7,0)</f>
        <v>Taxes</v>
      </c>
      <c r="I507" s="334" t="s">
        <v>52</v>
      </c>
      <c r="J507" s="319" t="str">
        <f>VLOOKUP($B507,Справочник!$A:$I,8,0)</f>
        <v>Payment for negative effect on environment</v>
      </c>
      <c r="K507" s="318"/>
      <c r="L507" s="319">
        <f>VLOOKUP($B507,Справочник!$A:$I,9,0)</f>
        <v>0</v>
      </c>
      <c r="M507" s="324"/>
      <c r="N507" s="320" t="e">
        <f t="shared" si="65"/>
        <v>#DIV/0!</v>
      </c>
      <c r="O507" s="325"/>
      <c r="P507" s="320">
        <f t="shared" si="59"/>
        <v>0</v>
      </c>
      <c r="Q507" s="325"/>
      <c r="R507" s="325"/>
      <c r="S507" s="325"/>
      <c r="T507" s="320">
        <f t="shared" si="60"/>
        <v>0</v>
      </c>
      <c r="U507" s="320"/>
      <c r="V507" s="320"/>
      <c r="W507" s="320"/>
      <c r="X507" s="320">
        <f t="shared" si="61"/>
        <v>0</v>
      </c>
      <c r="Y507" s="320"/>
      <c r="Z507" s="320"/>
      <c r="AA507" s="320"/>
      <c r="AB507" s="320">
        <f t="shared" si="62"/>
        <v>0</v>
      </c>
      <c r="AC507" s="325"/>
      <c r="AD507" s="326"/>
      <c r="AE507" s="325"/>
      <c r="AH507" s="315"/>
    </row>
    <row r="508" spans="1:34" hidden="1">
      <c r="A508" s="316" t="str">
        <f t="shared" si="63"/>
        <v>НалогиНДС</v>
      </c>
      <c r="B508" s="317" t="str">
        <f t="shared" si="64"/>
        <v>НалогиНДС</v>
      </c>
      <c r="C508" s="318">
        <v>2011</v>
      </c>
      <c r="D508" s="318" t="s">
        <v>598</v>
      </c>
      <c r="E508" s="319" t="s">
        <v>7</v>
      </c>
      <c r="F508" s="319" t="s">
        <v>1187</v>
      </c>
      <c r="G508" s="307" t="s">
        <v>48</v>
      </c>
      <c r="H508" s="308" t="str">
        <f>VLOOKUP($B508,Справочник!$A:$I,7,0)</f>
        <v>Taxes</v>
      </c>
      <c r="I508" s="334" t="s">
        <v>857</v>
      </c>
      <c r="J508" s="319" t="str">
        <f>VLOOKUP($B508,Справочник!$A:$I,8,0)</f>
        <v>VAT</v>
      </c>
      <c r="K508" s="318"/>
      <c r="L508" s="319">
        <f>VLOOKUP($B508,Справочник!$A:$I,9,0)</f>
        <v>0</v>
      </c>
      <c r="M508" s="324"/>
      <c r="N508" s="320" t="e">
        <f t="shared" si="65"/>
        <v>#DIV/0!</v>
      </c>
      <c r="O508" s="325"/>
      <c r="P508" s="320">
        <f t="shared" si="59"/>
        <v>0</v>
      </c>
      <c r="Q508" s="325"/>
      <c r="R508" s="325"/>
      <c r="S508" s="325"/>
      <c r="T508" s="320">
        <f t="shared" si="60"/>
        <v>0</v>
      </c>
      <c r="U508" s="320"/>
      <c r="V508" s="320"/>
      <c r="W508" s="320"/>
      <c r="X508" s="320">
        <f t="shared" si="61"/>
        <v>0</v>
      </c>
      <c r="Y508" s="320"/>
      <c r="Z508" s="320"/>
      <c r="AA508" s="320"/>
      <c r="AB508" s="320">
        <f t="shared" si="62"/>
        <v>0</v>
      </c>
      <c r="AC508" s="325"/>
      <c r="AD508" s="326"/>
      <c r="AE508" s="325"/>
      <c r="AH508" s="315"/>
    </row>
    <row r="509" spans="1:34" ht="22.5" hidden="1">
      <c r="A509" s="316" t="str">
        <f t="shared" si="63"/>
        <v>Бланки лотерейных билетов "Счастливые сердца"</v>
      </c>
      <c r="B509" s="317" t="str">
        <f t="shared" si="64"/>
        <v>Бланки лотерейных билетов "Счастливые сердца"</v>
      </c>
      <c r="C509" s="318">
        <v>2011</v>
      </c>
      <c r="D509" s="318" t="s">
        <v>598</v>
      </c>
      <c r="E509" s="319" t="s">
        <v>7</v>
      </c>
      <c r="F509" s="319" t="s">
        <v>1188</v>
      </c>
      <c r="G509" s="308" t="s">
        <v>496</v>
      </c>
      <c r="H509" s="308" t="str">
        <f>VLOOKUP($B509,Справочник!$A:$I,7,0)</f>
        <v>Scratch tickets "Happy hearts"</v>
      </c>
      <c r="I509" s="319"/>
      <c r="J509" s="319">
        <f>VLOOKUP($B509,Справочник!$A:$I,8,0)</f>
        <v>0</v>
      </c>
      <c r="K509" s="318"/>
      <c r="L509" s="319">
        <f>VLOOKUP($B509,Справочник!$A:$I,9,0)</f>
        <v>0</v>
      </c>
      <c r="M509" s="324"/>
      <c r="N509" s="320" t="e">
        <f t="shared" si="65"/>
        <v>#DIV/0!</v>
      </c>
      <c r="O509" s="325"/>
      <c r="P509" s="320">
        <f t="shared" si="59"/>
        <v>0</v>
      </c>
      <c r="Q509" s="325"/>
      <c r="R509" s="325"/>
      <c r="S509" s="325"/>
      <c r="T509" s="320">
        <f t="shared" si="60"/>
        <v>0</v>
      </c>
      <c r="U509" s="320"/>
      <c r="V509" s="320"/>
      <c r="W509" s="320"/>
      <c r="X509" s="320">
        <f t="shared" si="61"/>
        <v>0</v>
      </c>
      <c r="Y509" s="320"/>
      <c r="Z509" s="320"/>
      <c r="AA509" s="320"/>
      <c r="AB509" s="320">
        <f t="shared" si="62"/>
        <v>0</v>
      </c>
      <c r="AC509" s="325"/>
      <c r="AD509" s="326"/>
      <c r="AE509" s="325"/>
      <c r="AH509" s="315"/>
    </row>
    <row r="510" spans="1:34" hidden="1">
      <c r="A510" s="316" t="str">
        <f t="shared" si="63"/>
        <v>Страхованиестрахование имущества</v>
      </c>
      <c r="B510" s="317" t="str">
        <f t="shared" si="64"/>
        <v>Страхованиестрахование имущества</v>
      </c>
      <c r="C510" s="318">
        <v>2011</v>
      </c>
      <c r="D510" s="318" t="s">
        <v>598</v>
      </c>
      <c r="E510" s="319" t="s">
        <v>7</v>
      </c>
      <c r="F510" s="319" t="s">
        <v>1188</v>
      </c>
      <c r="G510" s="336" t="s">
        <v>53</v>
      </c>
      <c r="H510" s="308" t="str">
        <f>VLOOKUP($B510,Справочник!$A:$I,7,0)</f>
        <v>Insurance</v>
      </c>
      <c r="I510" s="318" t="s">
        <v>42</v>
      </c>
      <c r="J510" s="319" t="str">
        <f>VLOOKUP($B510,Справочник!$A:$I,8,0)</f>
        <v>property insurance</v>
      </c>
      <c r="K510" s="318"/>
      <c r="L510" s="319">
        <f>VLOOKUP($B510,Справочник!$A:$I,9,0)</f>
        <v>0</v>
      </c>
      <c r="M510" s="324"/>
      <c r="N510" s="320" t="e">
        <f t="shared" si="65"/>
        <v>#DIV/0!</v>
      </c>
      <c r="O510" s="325"/>
      <c r="P510" s="320">
        <f t="shared" si="59"/>
        <v>0</v>
      </c>
      <c r="Q510" s="325"/>
      <c r="R510" s="325"/>
      <c r="S510" s="325"/>
      <c r="T510" s="320">
        <f t="shared" si="60"/>
        <v>0</v>
      </c>
      <c r="U510" s="320"/>
      <c r="V510" s="320"/>
      <c r="W510" s="320"/>
      <c r="X510" s="320">
        <f t="shared" si="61"/>
        <v>0</v>
      </c>
      <c r="Y510" s="320"/>
      <c r="Z510" s="320"/>
      <c r="AA510" s="320"/>
      <c r="AB510" s="320">
        <f t="shared" si="62"/>
        <v>0</v>
      </c>
      <c r="AC510" s="325"/>
      <c r="AD510" s="325"/>
      <c r="AE510" s="325"/>
      <c r="AH510" s="315"/>
    </row>
    <row r="511" spans="1:34" hidden="1">
      <c r="A511" s="316" t="str">
        <f t="shared" si="63"/>
        <v>Страхованиестрахование имущества</v>
      </c>
      <c r="B511" s="317" t="str">
        <f t="shared" si="64"/>
        <v>Страхованиестрахование имущества</v>
      </c>
      <c r="C511" s="318">
        <v>2011</v>
      </c>
      <c r="D511" s="318" t="s">
        <v>598</v>
      </c>
      <c r="E511" s="319" t="s">
        <v>7</v>
      </c>
      <c r="F511" s="319" t="s">
        <v>1187</v>
      </c>
      <c r="G511" s="336" t="s">
        <v>53</v>
      </c>
      <c r="H511" s="308" t="str">
        <f>VLOOKUP($B511,Справочник!$A:$I,7,0)</f>
        <v>Insurance</v>
      </c>
      <c r="I511" s="318" t="s">
        <v>42</v>
      </c>
      <c r="J511" s="319" t="str">
        <f>VLOOKUP($B511,Справочник!$A:$I,8,0)</f>
        <v>property insurance</v>
      </c>
      <c r="K511" s="318"/>
      <c r="L511" s="319">
        <f>VLOOKUP($B511,Справочник!$A:$I,9,0)</f>
        <v>0</v>
      </c>
      <c r="M511" s="324"/>
      <c r="N511" s="320" t="e">
        <f t="shared" si="65"/>
        <v>#DIV/0!</v>
      </c>
      <c r="O511" s="325"/>
      <c r="P511" s="320">
        <f t="shared" si="59"/>
        <v>0</v>
      </c>
      <c r="Q511" s="325"/>
      <c r="R511" s="325"/>
      <c r="S511" s="325"/>
      <c r="T511" s="320">
        <f t="shared" si="60"/>
        <v>0</v>
      </c>
      <c r="U511" s="320"/>
      <c r="V511" s="320"/>
      <c r="W511" s="320"/>
      <c r="X511" s="320">
        <f t="shared" si="61"/>
        <v>0</v>
      </c>
      <c r="Y511" s="320"/>
      <c r="Z511" s="320"/>
      <c r="AA511" s="320"/>
      <c r="AB511" s="320">
        <f t="shared" si="62"/>
        <v>0</v>
      </c>
      <c r="AC511" s="325"/>
      <c r="AD511" s="326"/>
      <c r="AE511" s="325"/>
      <c r="AH511" s="315"/>
    </row>
    <row r="512" spans="1:34" ht="22.5">
      <c r="A512" s="316" t="str">
        <f t="shared" si="63"/>
        <v>СтрахованиеДМС (ФАО)</v>
      </c>
      <c r="B512" s="317" t="str">
        <f t="shared" si="64"/>
        <v>СтрахованиеДМС (ФАО)</v>
      </c>
      <c r="C512" s="318">
        <v>2011</v>
      </c>
      <c r="D512" s="318" t="s">
        <v>598</v>
      </c>
      <c r="E512" s="319" t="s">
        <v>7</v>
      </c>
      <c r="F512" s="319" t="s">
        <v>1189</v>
      </c>
      <c r="G512" s="336" t="s">
        <v>53</v>
      </c>
      <c r="H512" s="308" t="str">
        <f>VLOOKUP($B512,Справочник!$A:$I,7,0)</f>
        <v>Insurance</v>
      </c>
      <c r="I512" s="334" t="s">
        <v>662</v>
      </c>
      <c r="J512" s="319" t="str">
        <f>VLOOKUP($B512,Справочник!$A:$I,8,0)</f>
        <v>Voluntary medical insurance (FAD)</v>
      </c>
      <c r="K512" s="334"/>
      <c r="L512" s="319">
        <f>VLOOKUP($B512,Справочник!$A:$I,9,0)</f>
        <v>0</v>
      </c>
      <c r="M512" s="324"/>
      <c r="N512" s="320" t="e">
        <f t="shared" si="65"/>
        <v>#DIV/0!</v>
      </c>
      <c r="O512" s="325"/>
      <c r="P512" s="320">
        <f t="shared" si="59"/>
        <v>0</v>
      </c>
      <c r="Q512" s="325"/>
      <c r="R512" s="325"/>
      <c r="S512" s="325"/>
      <c r="T512" s="320">
        <f t="shared" si="60"/>
        <v>0</v>
      </c>
      <c r="U512" s="320"/>
      <c r="V512" s="320"/>
      <c r="W512" s="320"/>
      <c r="X512" s="320">
        <f t="shared" si="61"/>
        <v>0</v>
      </c>
      <c r="Y512" s="320"/>
      <c r="Z512" s="320"/>
      <c r="AA512" s="320"/>
      <c r="AB512" s="320">
        <f t="shared" si="62"/>
        <v>0</v>
      </c>
      <c r="AC512" s="325"/>
      <c r="AD512" s="326"/>
      <c r="AE512" s="325"/>
      <c r="AH512" s="315"/>
    </row>
    <row r="513" spans="1:34" ht="22.5">
      <c r="A513" s="316" t="str">
        <f t="shared" si="63"/>
        <v>Представительские расходыпредставительские расходы (ФАО)</v>
      </c>
      <c r="B513" s="317" t="str">
        <f t="shared" si="64"/>
        <v>Представительские расходыпредставительские расходы (ФАО)</v>
      </c>
      <c r="C513" s="318">
        <v>2011</v>
      </c>
      <c r="D513" s="318" t="s">
        <v>598</v>
      </c>
      <c r="E513" s="319" t="s">
        <v>7</v>
      </c>
      <c r="F513" s="319" t="s">
        <v>1189</v>
      </c>
      <c r="G513" s="336" t="s">
        <v>18</v>
      </c>
      <c r="H513" s="308" t="str">
        <f>VLOOKUP($B513,Справочник!$A:$I,7,0)</f>
        <v>Hospitality expenses</v>
      </c>
      <c r="I513" s="319" t="s">
        <v>654</v>
      </c>
      <c r="J513" s="319" t="str">
        <f>VLOOKUP($B513,Справочник!$A:$I,8,0)</f>
        <v>Hospitality expenses (FAD)</v>
      </c>
      <c r="K513" s="334"/>
      <c r="L513" s="319">
        <f>VLOOKUP($B513,Справочник!$A:$I,9,0)</f>
        <v>0</v>
      </c>
      <c r="M513" s="324"/>
      <c r="N513" s="320" t="e">
        <f t="shared" si="65"/>
        <v>#DIV/0!</v>
      </c>
      <c r="O513" s="325"/>
      <c r="P513" s="320">
        <f t="shared" si="59"/>
        <v>0</v>
      </c>
      <c r="Q513" s="325"/>
      <c r="R513" s="325"/>
      <c r="S513" s="325"/>
      <c r="T513" s="320">
        <f t="shared" si="60"/>
        <v>0</v>
      </c>
      <c r="U513" s="320"/>
      <c r="V513" s="320"/>
      <c r="W513" s="320"/>
      <c r="X513" s="320">
        <f t="shared" si="61"/>
        <v>0</v>
      </c>
      <c r="Y513" s="320"/>
      <c r="Z513" s="320"/>
      <c r="AA513" s="320"/>
      <c r="AB513" s="320">
        <f t="shared" si="62"/>
        <v>0</v>
      </c>
      <c r="AC513" s="325"/>
      <c r="AD513" s="326"/>
      <c r="AE513" s="325"/>
      <c r="AH513" s="315"/>
    </row>
    <row r="514" spans="1:34" hidden="1">
      <c r="A514" s="316" t="str">
        <f t="shared" si="63"/>
        <v>Расходы на оплату трудаПрочие выплаты (ФАО)</v>
      </c>
      <c r="B514" s="317" t="str">
        <f t="shared" si="64"/>
        <v>Расходы на оплату трудаПрочие выплаты (ФАО)</v>
      </c>
      <c r="C514" s="318">
        <v>2011</v>
      </c>
      <c r="D514" s="318" t="s">
        <v>598</v>
      </c>
      <c r="E514" s="319" t="s">
        <v>7</v>
      </c>
      <c r="F514" s="319" t="s">
        <v>1188</v>
      </c>
      <c r="G514" s="335" t="s">
        <v>32</v>
      </c>
      <c r="H514" s="308" t="str">
        <f>VLOOKUP($B514,Справочник!$A:$I,7,0)</f>
        <v>Payroll costs</v>
      </c>
      <c r="I514" s="334" t="s">
        <v>657</v>
      </c>
      <c r="J514" s="319" t="str">
        <f>VLOOKUP($B514,Справочник!$A:$I,8,0)</f>
        <v>compensation (FAD)</v>
      </c>
      <c r="K514" s="334"/>
      <c r="L514" s="319">
        <f>VLOOKUP($B514,Справочник!$A:$I,9,0)</f>
        <v>0</v>
      </c>
      <c r="M514" s="324"/>
      <c r="N514" s="320" t="e">
        <f t="shared" si="65"/>
        <v>#DIV/0!</v>
      </c>
      <c r="O514" s="325"/>
      <c r="P514" s="320">
        <f t="shared" ref="P514:P570" si="66">AB514+AC514+AD514+AE514</f>
        <v>0</v>
      </c>
      <c r="Q514" s="320"/>
      <c r="R514" s="320"/>
      <c r="S514" s="320"/>
      <c r="T514" s="320">
        <f t="shared" si="60"/>
        <v>0</v>
      </c>
      <c r="U514" s="320"/>
      <c r="V514" s="320"/>
      <c r="W514" s="320"/>
      <c r="X514" s="320">
        <f t="shared" si="61"/>
        <v>0</v>
      </c>
      <c r="Y514" s="320"/>
      <c r="Z514" s="320"/>
      <c r="AA514" s="320"/>
      <c r="AB514" s="320">
        <f t="shared" si="62"/>
        <v>0</v>
      </c>
      <c r="AC514" s="320"/>
      <c r="AD514" s="320"/>
      <c r="AE514" s="320"/>
      <c r="AH514" s="315"/>
    </row>
    <row r="515" spans="1:34" hidden="1">
      <c r="A515" s="316" t="str">
        <f t="shared" si="63"/>
        <v>Налоги с ФОТналоги с ФОТ (ФАО)</v>
      </c>
      <c r="B515" s="317" t="str">
        <f t="shared" si="64"/>
        <v>Налоги с ФОТналоги с ФОТ (ФАО)</v>
      </c>
      <c r="C515" s="318">
        <v>2011</v>
      </c>
      <c r="D515" s="318" t="s">
        <v>598</v>
      </c>
      <c r="E515" s="319" t="s">
        <v>7</v>
      </c>
      <c r="F515" s="319" t="s">
        <v>1187</v>
      </c>
      <c r="G515" s="335" t="s">
        <v>33</v>
      </c>
      <c r="H515" s="308" t="str">
        <f>VLOOKUP($B515,Справочник!$A:$I,7,0)</f>
        <v>Payroll taxes</v>
      </c>
      <c r="I515" s="334" t="s">
        <v>650</v>
      </c>
      <c r="J515" s="319" t="str">
        <f>VLOOKUP($B515,Справочник!$A:$I,8,0)</f>
        <v>Payroll taxes (FAD)</v>
      </c>
      <c r="K515" s="334"/>
      <c r="L515" s="319">
        <f>VLOOKUP($B515,Справочник!$A:$I,9,0)</f>
        <v>0</v>
      </c>
      <c r="M515" s="339"/>
      <c r="N515" s="320" t="e">
        <f t="shared" si="65"/>
        <v>#DIV/0!</v>
      </c>
      <c r="O515" s="325"/>
      <c r="P515" s="320">
        <f t="shared" si="66"/>
        <v>0</v>
      </c>
      <c r="Q515" s="325"/>
      <c r="R515" s="325"/>
      <c r="S515" s="325"/>
      <c r="T515" s="320">
        <f t="shared" ref="T515:T570" si="67">Q515+R515+S515</f>
        <v>0</v>
      </c>
      <c r="U515" s="320"/>
      <c r="V515" s="320"/>
      <c r="W515" s="320"/>
      <c r="X515" s="320">
        <f t="shared" ref="X515:X570" si="68">T515+U515+V515+W515</f>
        <v>0</v>
      </c>
      <c r="Y515" s="320"/>
      <c r="Z515" s="320"/>
      <c r="AA515" s="320"/>
      <c r="AB515" s="320">
        <f t="shared" ref="AB515:AB570" si="69">X515+Y515+Z515+AA515</f>
        <v>0</v>
      </c>
      <c r="AC515" s="325"/>
      <c r="AD515" s="325"/>
      <c r="AE515" s="325"/>
      <c r="AH515" s="315"/>
    </row>
    <row r="516" spans="1:34" hidden="1">
      <c r="A516" s="316" t="str">
        <f t="shared" si="63"/>
        <v>Налоги с ФОТналоги с ФОТ (ФАО)</v>
      </c>
      <c r="B516" s="317" t="str">
        <f t="shared" si="64"/>
        <v>Налоги с ФОТналоги с ФОТ (ФАО)</v>
      </c>
      <c r="C516" s="318">
        <v>2011</v>
      </c>
      <c r="D516" s="318" t="s">
        <v>598</v>
      </c>
      <c r="E516" s="319" t="s">
        <v>7</v>
      </c>
      <c r="F516" s="319" t="s">
        <v>1188</v>
      </c>
      <c r="G516" s="335" t="s">
        <v>33</v>
      </c>
      <c r="H516" s="308" t="str">
        <f>VLOOKUP($B516,Справочник!$A:$I,7,0)</f>
        <v>Payroll taxes</v>
      </c>
      <c r="I516" s="334" t="s">
        <v>650</v>
      </c>
      <c r="J516" s="319" t="str">
        <f>VLOOKUP($B516,Справочник!$A:$I,8,0)</f>
        <v>Payroll taxes (FAD)</v>
      </c>
      <c r="K516" s="334"/>
      <c r="L516" s="319">
        <f>VLOOKUP($B516,Справочник!$A:$I,9,0)</f>
        <v>0</v>
      </c>
      <c r="M516" s="339"/>
      <c r="N516" s="320" t="e">
        <f t="shared" si="65"/>
        <v>#DIV/0!</v>
      </c>
      <c r="O516" s="325"/>
      <c r="P516" s="320">
        <f t="shared" si="66"/>
        <v>0</v>
      </c>
      <c r="Q516" s="325"/>
      <c r="R516" s="325"/>
      <c r="S516" s="325"/>
      <c r="T516" s="320">
        <f t="shared" si="67"/>
        <v>0</v>
      </c>
      <c r="U516" s="320"/>
      <c r="V516" s="320"/>
      <c r="W516" s="320"/>
      <c r="X516" s="320">
        <f t="shared" si="68"/>
        <v>0</v>
      </c>
      <c r="Y516" s="320"/>
      <c r="Z516" s="320"/>
      <c r="AA516" s="320"/>
      <c r="AB516" s="320">
        <f t="shared" si="69"/>
        <v>0</v>
      </c>
      <c r="AC516" s="325"/>
      <c r="AD516" s="325"/>
      <c r="AE516" s="325"/>
      <c r="AH516" s="315"/>
    </row>
    <row r="517" spans="1:34" hidden="1">
      <c r="A517" s="316" t="str">
        <f t="shared" si="63"/>
        <v>Возврат с депозита</v>
      </c>
      <c r="B517" s="317" t="str">
        <f t="shared" si="64"/>
        <v>Возврат с депозита</v>
      </c>
      <c r="C517" s="318">
        <v>2011</v>
      </c>
      <c r="D517" s="318" t="s">
        <v>598</v>
      </c>
      <c r="E517" s="319" t="s">
        <v>7</v>
      </c>
      <c r="F517" s="319" t="s">
        <v>615</v>
      </c>
      <c r="G517" s="308" t="s">
        <v>747</v>
      </c>
      <c r="H517" s="308" t="str">
        <f>VLOOKUP($B517,Справочник!$A:$I,7,0)</f>
        <v>Return from deposit</v>
      </c>
      <c r="I517" s="334"/>
      <c r="J517" s="319">
        <f>VLOOKUP($B517,Справочник!$A:$I,8,0)</f>
        <v>0</v>
      </c>
      <c r="K517" s="334"/>
      <c r="L517" s="319">
        <f>VLOOKUP($B517,Справочник!$A:$I,9,0)</f>
        <v>0</v>
      </c>
      <c r="M517" s="324"/>
      <c r="N517" s="320" t="e">
        <f t="shared" si="65"/>
        <v>#DIV/0!</v>
      </c>
      <c r="O517" s="371"/>
      <c r="P517" s="320">
        <f t="shared" si="66"/>
        <v>0</v>
      </c>
      <c r="Q517" s="371"/>
      <c r="R517" s="371"/>
      <c r="S517" s="371"/>
      <c r="T517" s="320">
        <f t="shared" si="67"/>
        <v>0</v>
      </c>
      <c r="U517" s="320"/>
      <c r="V517" s="320"/>
      <c r="W517" s="320"/>
      <c r="X517" s="320">
        <f t="shared" si="68"/>
        <v>0</v>
      </c>
      <c r="Y517" s="320"/>
      <c r="Z517" s="320"/>
      <c r="AA517" s="320"/>
      <c r="AB517" s="320">
        <f t="shared" si="69"/>
        <v>0</v>
      </c>
      <c r="AC517" s="371"/>
      <c r="AD517" s="373"/>
      <c r="AE517" s="371"/>
      <c r="AH517" s="315"/>
    </row>
    <row r="518" spans="1:34" ht="22.5" hidden="1">
      <c r="A518" s="316" t="str">
        <f t="shared" si="63"/>
        <v>Пополнение счета</v>
      </c>
      <c r="B518" s="317" t="str">
        <f t="shared" si="64"/>
        <v>Пополнение счета</v>
      </c>
      <c r="C518" s="318">
        <v>2011</v>
      </c>
      <c r="D518" s="318" t="s">
        <v>598</v>
      </c>
      <c r="E518" s="319" t="s">
        <v>7</v>
      </c>
      <c r="F518" s="319" t="s">
        <v>615</v>
      </c>
      <c r="G518" s="308" t="s">
        <v>748</v>
      </c>
      <c r="H518" s="308" t="str">
        <f>VLOOKUP($B518,Справочник!$A:$I,7,0)</f>
        <v>Bank account replenishment</v>
      </c>
      <c r="I518" s="334"/>
      <c r="J518" s="319">
        <f>VLOOKUP($B518,Справочник!$A:$I,8,0)</f>
        <v>0</v>
      </c>
      <c r="K518" s="334"/>
      <c r="L518" s="319">
        <f>VLOOKUP($B518,Справочник!$A:$I,9,0)</f>
        <v>0</v>
      </c>
      <c r="M518" s="324"/>
      <c r="N518" s="320" t="e">
        <f t="shared" si="65"/>
        <v>#DIV/0!</v>
      </c>
      <c r="O518" s="371"/>
      <c r="P518" s="320">
        <f t="shared" si="66"/>
        <v>0</v>
      </c>
      <c r="Q518" s="371"/>
      <c r="R518" s="371"/>
      <c r="S518" s="371"/>
      <c r="T518" s="320">
        <f t="shared" si="67"/>
        <v>0</v>
      </c>
      <c r="U518" s="320"/>
      <c r="V518" s="320"/>
      <c r="W518" s="320"/>
      <c r="X518" s="320">
        <f t="shared" si="68"/>
        <v>0</v>
      </c>
      <c r="Y518" s="320"/>
      <c r="Z518" s="320"/>
      <c r="AA518" s="320"/>
      <c r="AB518" s="320">
        <f t="shared" si="69"/>
        <v>0</v>
      </c>
      <c r="AC518" s="371"/>
      <c r="AD518" s="373"/>
      <c r="AE518" s="371"/>
      <c r="AH518" s="315"/>
    </row>
    <row r="519" spans="1:34" hidden="1">
      <c r="A519" s="316" t="str">
        <f t="shared" si="63"/>
        <v>Перевод на депозит</v>
      </c>
      <c r="B519" s="317" t="str">
        <f t="shared" si="64"/>
        <v>Перевод на депозит</v>
      </c>
      <c r="C519" s="318">
        <v>2011</v>
      </c>
      <c r="D519" s="318" t="s">
        <v>598</v>
      </c>
      <c r="E519" s="319" t="s">
        <v>7</v>
      </c>
      <c r="F519" s="319" t="s">
        <v>615</v>
      </c>
      <c r="G519" s="308" t="s">
        <v>759</v>
      </c>
      <c r="H519" s="308" t="str">
        <f>VLOOKUP($B519,Справочник!$A:$I,7,0)</f>
        <v>Transfer to deposit</v>
      </c>
      <c r="I519" s="334"/>
      <c r="J519" s="319">
        <f>VLOOKUP($B519,Справочник!$A:$I,8,0)</f>
        <v>0</v>
      </c>
      <c r="K519" s="334"/>
      <c r="L519" s="319">
        <f>VLOOKUP($B519,Справочник!$A:$I,9,0)</f>
        <v>0</v>
      </c>
      <c r="M519" s="324"/>
      <c r="N519" s="320" t="e">
        <f t="shared" si="65"/>
        <v>#DIV/0!</v>
      </c>
      <c r="O519" s="371"/>
      <c r="P519" s="320">
        <f t="shared" si="66"/>
        <v>0</v>
      </c>
      <c r="Q519" s="371"/>
      <c r="R519" s="371"/>
      <c r="S519" s="371"/>
      <c r="T519" s="320">
        <f t="shared" si="67"/>
        <v>0</v>
      </c>
      <c r="U519" s="320"/>
      <c r="V519" s="320"/>
      <c r="W519" s="320"/>
      <c r="X519" s="320">
        <f t="shared" si="68"/>
        <v>0</v>
      </c>
      <c r="Y519" s="320"/>
      <c r="Z519" s="320"/>
      <c r="AA519" s="320"/>
      <c r="AB519" s="320">
        <f t="shared" si="69"/>
        <v>0</v>
      </c>
      <c r="AC519" s="371"/>
      <c r="AD519" s="373"/>
      <c r="AE519" s="371"/>
    </row>
    <row r="520" spans="1:34" hidden="1">
      <c r="A520" s="316" t="str">
        <f t="shared" si="63"/>
        <v/>
      </c>
      <c r="B520" s="317" t="str">
        <f t="shared" si="64"/>
        <v/>
      </c>
      <c r="C520" s="340"/>
      <c r="D520" s="340"/>
      <c r="E520" s="341"/>
      <c r="F520" s="340"/>
      <c r="G520" s="340"/>
      <c r="H520" s="308"/>
      <c r="I520" s="340"/>
      <c r="J520" s="319"/>
      <c r="K520" s="340"/>
      <c r="L520" s="319"/>
      <c r="M520" s="344"/>
      <c r="N520" s="320" t="e">
        <f t="shared" si="65"/>
        <v>#DIV/0!</v>
      </c>
      <c r="O520" s="345"/>
      <c r="P520" s="320">
        <f t="shared" si="66"/>
        <v>0</v>
      </c>
      <c r="Q520" s="345"/>
      <c r="R520" s="345"/>
      <c r="S520" s="345"/>
      <c r="T520" s="320">
        <f t="shared" si="67"/>
        <v>0</v>
      </c>
      <c r="U520" s="320"/>
      <c r="V520" s="320"/>
      <c r="W520" s="320"/>
      <c r="X520" s="320">
        <f t="shared" si="68"/>
        <v>0</v>
      </c>
      <c r="Y520" s="320"/>
      <c r="Z520" s="320"/>
      <c r="AA520" s="320"/>
      <c r="AB520" s="320">
        <f t="shared" si="69"/>
        <v>0</v>
      </c>
      <c r="AC520" s="345"/>
      <c r="AD520" s="345"/>
      <c r="AE520" s="345"/>
    </row>
    <row r="521" spans="1:34" ht="22.5" hidden="1">
      <c r="A521" s="316" t="str">
        <f t="shared" si="63"/>
        <v>Налоги с ФОТналоги с ФОТ (Администрация)</v>
      </c>
      <c r="B521" s="317" t="str">
        <f t="shared" si="64"/>
        <v>Налоги с ФОТналоги с ФОТ (Администрация)</v>
      </c>
      <c r="C521" s="396">
        <v>2011</v>
      </c>
      <c r="D521" s="318" t="s">
        <v>598</v>
      </c>
      <c r="E521" s="377" t="s">
        <v>7</v>
      </c>
      <c r="F521" s="377" t="s">
        <v>1188</v>
      </c>
      <c r="G521" s="397" t="s">
        <v>33</v>
      </c>
      <c r="H521" s="308" t="str">
        <f>VLOOKUP($B521,Справочник!$A:$I,7,0)</f>
        <v>Payroll taxes</v>
      </c>
      <c r="I521" s="398" t="s">
        <v>625</v>
      </c>
      <c r="J521" s="319" t="str">
        <f>VLOOKUP($B521,Справочник!$A:$I,8,0)</f>
        <v>Payroll taxes (Top-management)</v>
      </c>
      <c r="K521" s="398"/>
      <c r="L521" s="319">
        <f>VLOOKUP($B521,Справочник!$A:$I,9,0)</f>
        <v>0</v>
      </c>
      <c r="M521" s="399"/>
      <c r="N521" s="320" t="e">
        <f t="shared" si="65"/>
        <v>#DIV/0!</v>
      </c>
      <c r="O521" s="400"/>
      <c r="P521" s="320">
        <f t="shared" si="66"/>
        <v>0</v>
      </c>
      <c r="Q521" s="400"/>
      <c r="R521" s="400"/>
      <c r="S521" s="400"/>
      <c r="T521" s="320">
        <f t="shared" si="67"/>
        <v>0</v>
      </c>
      <c r="U521" s="320"/>
      <c r="V521" s="320"/>
      <c r="W521" s="320"/>
      <c r="X521" s="320">
        <f t="shared" si="68"/>
        <v>0</v>
      </c>
      <c r="Y521" s="320"/>
      <c r="Z521" s="320"/>
      <c r="AA521" s="320"/>
      <c r="AB521" s="320">
        <f t="shared" si="69"/>
        <v>0</v>
      </c>
      <c r="AC521" s="400"/>
      <c r="AD521" s="400"/>
      <c r="AE521" s="400"/>
    </row>
    <row r="522" spans="1:34" ht="22.5" hidden="1">
      <c r="A522" s="316" t="str">
        <f t="shared" si="63"/>
        <v>Налоги с ФОТналоги с ФОТ (Администрация)</v>
      </c>
      <c r="B522" s="317" t="str">
        <f t="shared" si="64"/>
        <v>Налоги с ФОТналоги с ФОТ (Администрация)</v>
      </c>
      <c r="C522" s="318">
        <v>2011</v>
      </c>
      <c r="D522" s="318" t="s">
        <v>598</v>
      </c>
      <c r="E522" s="319" t="s">
        <v>7</v>
      </c>
      <c r="F522" s="319" t="s">
        <v>1187</v>
      </c>
      <c r="G522" s="335" t="s">
        <v>33</v>
      </c>
      <c r="H522" s="308" t="str">
        <f>VLOOKUP($B522,Справочник!$A:$I,7,0)</f>
        <v>Payroll taxes</v>
      </c>
      <c r="I522" s="334" t="s">
        <v>625</v>
      </c>
      <c r="J522" s="319" t="str">
        <f>VLOOKUP($B522,Справочник!$A:$I,8,0)</f>
        <v>Payroll taxes (Top-management)</v>
      </c>
      <c r="K522" s="334"/>
      <c r="L522" s="319">
        <f>VLOOKUP($B522,Справочник!$A:$I,9,0)</f>
        <v>0</v>
      </c>
      <c r="M522" s="339"/>
      <c r="N522" s="320" t="e">
        <f t="shared" si="65"/>
        <v>#DIV/0!</v>
      </c>
      <c r="O522" s="325"/>
      <c r="P522" s="320">
        <f t="shared" si="66"/>
        <v>0</v>
      </c>
      <c r="Q522" s="325"/>
      <c r="R522" s="325"/>
      <c r="S522" s="325"/>
      <c r="T522" s="320">
        <f t="shared" si="67"/>
        <v>0</v>
      </c>
      <c r="U522" s="320"/>
      <c r="V522" s="320"/>
      <c r="W522" s="320"/>
      <c r="X522" s="320">
        <f t="shared" si="68"/>
        <v>0</v>
      </c>
      <c r="Y522" s="320"/>
      <c r="Z522" s="320"/>
      <c r="AA522" s="320"/>
      <c r="AB522" s="320">
        <f t="shared" si="69"/>
        <v>0</v>
      </c>
      <c r="AC522" s="325"/>
      <c r="AD522" s="325"/>
      <c r="AE522" s="325"/>
    </row>
    <row r="523" spans="1:34" hidden="1">
      <c r="A523" s="316" t="str">
        <f t="shared" si="63"/>
        <v>СтрахованиеОСАГО, КАСКО (ЛЭД)</v>
      </c>
      <c r="B523" s="317" t="str">
        <f t="shared" si="64"/>
        <v>СтрахованиеОСАГО, КАСКО (ЛЭД)</v>
      </c>
      <c r="C523" s="318">
        <v>2011</v>
      </c>
      <c r="D523" s="318" t="s">
        <v>692</v>
      </c>
      <c r="E523" s="319" t="s">
        <v>7</v>
      </c>
      <c r="F523" s="319" t="s">
        <v>1188</v>
      </c>
      <c r="G523" s="336" t="s">
        <v>53</v>
      </c>
      <c r="H523" s="308" t="str">
        <f>VLOOKUP($B523,Справочник!$A:$I,7,0)</f>
        <v>Insurance</v>
      </c>
      <c r="I523" s="334" t="s">
        <v>1014</v>
      </c>
      <c r="J523" s="319" t="str">
        <f>VLOOKUP($B523,Справочник!$A:$I,8,0)</f>
        <v>Car insurance (L&amp;FD)</v>
      </c>
      <c r="K523" s="334"/>
      <c r="L523" s="319">
        <f>VLOOKUP($B523,Справочник!$A:$I,9,0)</f>
        <v>0</v>
      </c>
      <c r="M523" s="324"/>
      <c r="N523" s="320" t="e">
        <f t="shared" si="65"/>
        <v>#DIV/0!</v>
      </c>
      <c r="O523" s="325"/>
      <c r="P523" s="320">
        <f t="shared" si="66"/>
        <v>0</v>
      </c>
      <c r="Q523" s="325"/>
      <c r="R523" s="325"/>
      <c r="S523" s="325"/>
      <c r="T523" s="320">
        <f t="shared" si="67"/>
        <v>0</v>
      </c>
      <c r="U523" s="320"/>
      <c r="V523" s="320"/>
      <c r="W523" s="320"/>
      <c r="X523" s="320">
        <f t="shared" si="68"/>
        <v>0</v>
      </c>
      <c r="Y523" s="320"/>
      <c r="Z523" s="320"/>
      <c r="AA523" s="320"/>
      <c r="AB523" s="320">
        <f t="shared" si="69"/>
        <v>0</v>
      </c>
      <c r="AC523" s="325"/>
      <c r="AD523" s="325"/>
      <c r="AE523" s="325"/>
    </row>
    <row r="524" spans="1:34" hidden="1">
      <c r="A524" s="316" t="str">
        <f t="shared" si="63"/>
        <v>СтрахованиеОСАГО, КАСКО (ЛЭД)</v>
      </c>
      <c r="B524" s="317" t="str">
        <f t="shared" si="64"/>
        <v>СтрахованиеОСАГО, КАСКО (ЛЭД)</v>
      </c>
      <c r="C524" s="318">
        <v>2011</v>
      </c>
      <c r="D524" s="318" t="s">
        <v>692</v>
      </c>
      <c r="E524" s="319" t="s">
        <v>7</v>
      </c>
      <c r="F524" s="319" t="s">
        <v>1187</v>
      </c>
      <c r="G524" s="336" t="s">
        <v>53</v>
      </c>
      <c r="H524" s="308" t="str">
        <f>VLOOKUP($B524,Справочник!$A:$I,7,0)</f>
        <v>Insurance</v>
      </c>
      <c r="I524" s="334" t="s">
        <v>1014</v>
      </c>
      <c r="J524" s="319" t="str">
        <f>VLOOKUP($B524,Справочник!$A:$I,8,0)</f>
        <v>Car insurance (L&amp;FD)</v>
      </c>
      <c r="K524" s="334"/>
      <c r="L524" s="319">
        <f>VLOOKUP($B524,Справочник!$A:$I,9,0)</f>
        <v>0</v>
      </c>
      <c r="M524" s="324"/>
      <c r="N524" s="320" t="e">
        <f t="shared" si="65"/>
        <v>#DIV/0!</v>
      </c>
      <c r="O524" s="325"/>
      <c r="P524" s="320">
        <f t="shared" si="66"/>
        <v>0</v>
      </c>
      <c r="Q524" s="325"/>
      <c r="R524" s="325"/>
      <c r="S524" s="325"/>
      <c r="T524" s="320">
        <f t="shared" si="67"/>
        <v>0</v>
      </c>
      <c r="U524" s="320"/>
      <c r="V524" s="320"/>
      <c r="W524" s="320"/>
      <c r="X524" s="320">
        <f t="shared" si="68"/>
        <v>0</v>
      </c>
      <c r="Y524" s="320"/>
      <c r="Z524" s="320"/>
      <c r="AA524" s="320"/>
      <c r="AB524" s="320">
        <f t="shared" si="69"/>
        <v>0</v>
      </c>
      <c r="AC524" s="325"/>
      <c r="AD524" s="326"/>
      <c r="AE524" s="325"/>
    </row>
    <row r="525" spans="1:34" ht="22.5" hidden="1">
      <c r="A525" s="316" t="str">
        <f t="shared" si="63"/>
        <v>Поступление займовПоступление займа от "Австрийских лотерей"</v>
      </c>
      <c r="B525" s="317" t="str">
        <f t="shared" si="64"/>
        <v>Поступление займовПоступление займа от "Австрийских лотерей"</v>
      </c>
      <c r="C525" s="318">
        <v>2011</v>
      </c>
      <c r="D525" s="319" t="s">
        <v>955</v>
      </c>
      <c r="E525" s="319" t="s">
        <v>54</v>
      </c>
      <c r="F525" s="319" t="s">
        <v>1187</v>
      </c>
      <c r="G525" s="308" t="s">
        <v>576</v>
      </c>
      <c r="H525" s="308" t="str">
        <f>VLOOKUP($B525,Справочник!$A:$I,7,0)</f>
        <v>Loans' receipt</v>
      </c>
      <c r="I525" s="319" t="s">
        <v>584</v>
      </c>
      <c r="J525" s="319" t="str">
        <f>VLOOKUP($B525,Справочник!$A:$I,8,0)</f>
        <v>Receipt of loan from OLG</v>
      </c>
      <c r="K525" s="319"/>
      <c r="L525" s="319">
        <f>VLOOKUP($B525,Справочник!$A:$I,9,0)</f>
        <v>0</v>
      </c>
      <c r="M525" s="324"/>
      <c r="N525" s="320" t="e">
        <f t="shared" si="65"/>
        <v>#DIV/0!</v>
      </c>
      <c r="O525" s="325"/>
      <c r="P525" s="320">
        <f t="shared" si="66"/>
        <v>0</v>
      </c>
      <c r="Q525" s="325"/>
      <c r="R525" s="325"/>
      <c r="S525" s="325"/>
      <c r="T525" s="320">
        <f t="shared" si="67"/>
        <v>0</v>
      </c>
      <c r="U525" s="320"/>
      <c r="V525" s="320"/>
      <c r="W525" s="320"/>
      <c r="X525" s="320">
        <f t="shared" si="68"/>
        <v>0</v>
      </c>
      <c r="Y525" s="320"/>
      <c r="Z525" s="320"/>
      <c r="AA525" s="320"/>
      <c r="AB525" s="320">
        <f t="shared" si="69"/>
        <v>0</v>
      </c>
      <c r="AC525" s="325"/>
      <c r="AD525" s="326"/>
      <c r="AE525" s="325"/>
    </row>
    <row r="526" spans="1:34" ht="22.5" hidden="1">
      <c r="A526" s="316" t="str">
        <f t="shared" si="63"/>
        <v>Поступление займовПоступление прочих займов</v>
      </c>
      <c r="B526" s="317" t="str">
        <f t="shared" si="64"/>
        <v>Поступление займовПоступление прочих займов</v>
      </c>
      <c r="C526" s="318">
        <v>2011</v>
      </c>
      <c r="D526" s="319" t="s">
        <v>955</v>
      </c>
      <c r="E526" s="319" t="s">
        <v>54</v>
      </c>
      <c r="F526" s="319" t="s">
        <v>1187</v>
      </c>
      <c r="G526" s="308" t="s">
        <v>576</v>
      </c>
      <c r="H526" s="308" t="str">
        <f>VLOOKUP($B526,Справочник!$A:$I,7,0)</f>
        <v>Loans' receipt</v>
      </c>
      <c r="I526" s="319" t="s">
        <v>577</v>
      </c>
      <c r="J526" s="319" t="str">
        <f>VLOOKUP($B526,Справочник!$A:$I,8,0)</f>
        <v>Receipt of other loans</v>
      </c>
      <c r="K526" s="319"/>
      <c r="L526" s="319">
        <f>VLOOKUP($B526,Справочник!$A:$I,9,0)</f>
        <v>0</v>
      </c>
      <c r="M526" s="324"/>
      <c r="N526" s="320" t="e">
        <f t="shared" si="65"/>
        <v>#DIV/0!</v>
      </c>
      <c r="O526" s="325"/>
      <c r="P526" s="320">
        <f t="shared" si="66"/>
        <v>0</v>
      </c>
      <c r="Q526" s="325"/>
      <c r="R526" s="325"/>
      <c r="S526" s="325"/>
      <c r="T526" s="320">
        <f t="shared" si="67"/>
        <v>0</v>
      </c>
      <c r="U526" s="320"/>
      <c r="V526" s="320"/>
      <c r="W526" s="320"/>
      <c r="X526" s="320">
        <f t="shared" si="68"/>
        <v>0</v>
      </c>
      <c r="Y526" s="320"/>
      <c r="Z526" s="320"/>
      <c r="AA526" s="320"/>
      <c r="AB526" s="320">
        <f t="shared" si="69"/>
        <v>0</v>
      </c>
      <c r="AC526" s="325"/>
      <c r="AD526" s="326"/>
      <c r="AE526" s="325"/>
    </row>
    <row r="527" spans="1:34" hidden="1">
      <c r="A527" s="316" t="str">
        <f t="shared" si="63"/>
        <v>Возврат займов</v>
      </c>
      <c r="B527" s="317" t="str">
        <f t="shared" si="64"/>
        <v>Возврат займов</v>
      </c>
      <c r="C527" s="318">
        <v>2011</v>
      </c>
      <c r="D527" s="319" t="s">
        <v>955</v>
      </c>
      <c r="E527" s="319" t="s">
        <v>7</v>
      </c>
      <c r="F527" s="319" t="s">
        <v>1187</v>
      </c>
      <c r="G527" s="308" t="s">
        <v>611</v>
      </c>
      <c r="H527" s="308" t="str">
        <f>VLOOKUP($B527,Справочник!$A:$I,7,0)</f>
        <v>Loans' return</v>
      </c>
      <c r="I527" s="319"/>
      <c r="J527" s="319">
        <f>VLOOKUP($B527,Справочник!$A:$I,8,0)</f>
        <v>0</v>
      </c>
      <c r="K527" s="319"/>
      <c r="L527" s="319">
        <f>VLOOKUP($B527,Справочник!$A:$I,9,0)</f>
        <v>0</v>
      </c>
      <c r="M527" s="324"/>
      <c r="N527" s="320" t="e">
        <f t="shared" si="65"/>
        <v>#DIV/0!</v>
      </c>
      <c r="O527" s="325"/>
      <c r="P527" s="320">
        <f t="shared" si="66"/>
        <v>0</v>
      </c>
      <c r="Q527" s="325"/>
      <c r="R527" s="325"/>
      <c r="S527" s="325"/>
      <c r="T527" s="320">
        <f t="shared" si="67"/>
        <v>0</v>
      </c>
      <c r="U527" s="320"/>
      <c r="V527" s="320"/>
      <c r="W527" s="320"/>
      <c r="X527" s="320">
        <f t="shared" si="68"/>
        <v>0</v>
      </c>
      <c r="Y527" s="320"/>
      <c r="Z527" s="320"/>
      <c r="AA527" s="320"/>
      <c r="AB527" s="320">
        <f t="shared" si="69"/>
        <v>0</v>
      </c>
      <c r="AC527" s="325"/>
      <c r="AD527" s="326"/>
      <c r="AE527" s="325"/>
    </row>
    <row r="528" spans="1:34" ht="33.75">
      <c r="A528" s="316" t="str">
        <f t="shared" si="63"/>
        <v>Расходы по агентскому договоруАвстрийские лотереи (расходы по агентскому договору)</v>
      </c>
      <c r="B528" s="317" t="str">
        <f t="shared" si="64"/>
        <v>Расходы по агентскому договоруАвстрийские лотереи (расходы по агентскому договору)</v>
      </c>
      <c r="C528" s="318">
        <v>2011</v>
      </c>
      <c r="D528" s="319" t="s">
        <v>955</v>
      </c>
      <c r="E528" s="319" t="s">
        <v>7</v>
      </c>
      <c r="F528" s="319" t="s">
        <v>1189</v>
      </c>
      <c r="G528" s="308" t="s">
        <v>1083</v>
      </c>
      <c r="H528" s="308" t="str">
        <f>VLOOKUP($B528,Справочник!$A:$I,7,0)</f>
        <v>Agent contract</v>
      </c>
      <c r="I528" s="319" t="s">
        <v>1084</v>
      </c>
      <c r="J528" s="319" t="str">
        <f>VLOOKUP($B528,Справочник!$A:$I,8,0)</f>
        <v>OLG (Agent contract)</v>
      </c>
      <c r="K528" s="319"/>
      <c r="L528" s="319">
        <f>VLOOKUP($B528,Справочник!$A:$I,9,0)</f>
        <v>0</v>
      </c>
      <c r="M528" s="324"/>
      <c r="N528" s="320" t="e">
        <f t="shared" si="65"/>
        <v>#DIV/0!</v>
      </c>
      <c r="O528" s="325"/>
      <c r="P528" s="320">
        <f t="shared" si="66"/>
        <v>0</v>
      </c>
      <c r="Q528" s="325"/>
      <c r="R528" s="325"/>
      <c r="S528" s="325"/>
      <c r="T528" s="320">
        <f t="shared" si="67"/>
        <v>0</v>
      </c>
      <c r="U528" s="320"/>
      <c r="V528" s="320"/>
      <c r="W528" s="320"/>
      <c r="X528" s="320">
        <f t="shared" si="68"/>
        <v>0</v>
      </c>
      <c r="Y528" s="320"/>
      <c r="Z528" s="320"/>
      <c r="AA528" s="320"/>
      <c r="AB528" s="320">
        <f t="shared" si="69"/>
        <v>0</v>
      </c>
      <c r="AC528" s="325"/>
      <c r="AD528" s="326"/>
      <c r="AE528" s="325"/>
    </row>
    <row r="529" spans="1:31" ht="33.75">
      <c r="A529" s="316" t="str">
        <f t="shared" si="63"/>
        <v>Расходы по агентскому договоруРусско-австрийский холдинг (расходы по агентскому договору)</v>
      </c>
      <c r="B529" s="317" t="str">
        <f t="shared" si="64"/>
        <v>Расходы по агентскому договоруРусско-австрийский холдинг (расходы по агентскому договору)</v>
      </c>
      <c r="C529" s="318">
        <v>2011</v>
      </c>
      <c r="D529" s="319" t="s">
        <v>955</v>
      </c>
      <c r="E529" s="319" t="s">
        <v>7</v>
      </c>
      <c r="F529" s="319" t="s">
        <v>1189</v>
      </c>
      <c r="G529" s="308" t="s">
        <v>1083</v>
      </c>
      <c r="H529" s="308" t="str">
        <f>VLOOKUP($B529,Справочник!$A:$I,7,0)</f>
        <v>Agent contract</v>
      </c>
      <c r="I529" s="319" t="s">
        <v>1085</v>
      </c>
      <c r="J529" s="319" t="str">
        <f>VLOOKUP($B529,Справочник!$A:$I,8,0)</f>
        <v>RAH (Agent contract)</v>
      </c>
      <c r="K529" s="319"/>
      <c r="L529" s="319">
        <f>VLOOKUP($B529,Справочник!$A:$I,9,0)</f>
        <v>0</v>
      </c>
      <c r="M529" s="324"/>
      <c r="N529" s="320" t="e">
        <f t="shared" si="65"/>
        <v>#DIV/0!</v>
      </c>
      <c r="O529" s="325"/>
      <c r="P529" s="320">
        <f t="shared" si="66"/>
        <v>0</v>
      </c>
      <c r="Q529" s="325"/>
      <c r="R529" s="325"/>
      <c r="S529" s="325"/>
      <c r="T529" s="320">
        <f t="shared" si="67"/>
        <v>0</v>
      </c>
      <c r="U529" s="320"/>
      <c r="V529" s="320"/>
      <c r="W529" s="320"/>
      <c r="X529" s="320">
        <f t="shared" si="68"/>
        <v>0</v>
      </c>
      <c r="Y529" s="320"/>
      <c r="Z529" s="320"/>
      <c r="AA529" s="320"/>
      <c r="AB529" s="320">
        <f t="shared" si="69"/>
        <v>0</v>
      </c>
      <c r="AC529" s="325"/>
      <c r="AD529" s="326"/>
      <c r="AE529" s="325"/>
    </row>
    <row r="530" spans="1:31" ht="22.5" hidden="1">
      <c r="A530" s="316" t="str">
        <f t="shared" si="63"/>
        <v>Расходы на оплату трудазаработная плата (Администрация)</v>
      </c>
      <c r="B530" s="317" t="str">
        <f t="shared" si="64"/>
        <v>Расходы на оплату трудазаработная плата (Администрация)</v>
      </c>
      <c r="C530" s="318">
        <v>2011</v>
      </c>
      <c r="D530" s="319" t="s">
        <v>955</v>
      </c>
      <c r="E530" s="319" t="s">
        <v>7</v>
      </c>
      <c r="F530" s="319" t="s">
        <v>1187</v>
      </c>
      <c r="G530" s="335" t="s">
        <v>32</v>
      </c>
      <c r="H530" s="308" t="str">
        <f>VLOOKUP($B530,Справочник!$A:$I,7,0)</f>
        <v>Payroll costs</v>
      </c>
      <c r="I530" s="334" t="s">
        <v>627</v>
      </c>
      <c r="J530" s="319" t="str">
        <f>VLOOKUP($B530,Справочник!$A:$I,8,0)</f>
        <v>salary (Top-management)</v>
      </c>
      <c r="K530" s="318"/>
      <c r="L530" s="319">
        <f>VLOOKUP($B530,Справочник!$A:$I,9,0)</f>
        <v>0</v>
      </c>
      <c r="M530" s="324"/>
      <c r="N530" s="320" t="e">
        <f t="shared" si="65"/>
        <v>#DIV/0!</v>
      </c>
      <c r="O530" s="325"/>
      <c r="P530" s="320">
        <f t="shared" si="66"/>
        <v>0</v>
      </c>
      <c r="Q530" s="325"/>
      <c r="R530" s="320"/>
      <c r="S530" s="320"/>
      <c r="T530" s="320">
        <f t="shared" si="67"/>
        <v>0</v>
      </c>
      <c r="U530" s="320"/>
      <c r="V530" s="320"/>
      <c r="W530" s="320"/>
      <c r="X530" s="320">
        <f t="shared" si="68"/>
        <v>0</v>
      </c>
      <c r="Y530" s="320"/>
      <c r="Z530" s="320"/>
      <c r="AA530" s="320"/>
      <c r="AB530" s="320">
        <f t="shared" si="69"/>
        <v>0</v>
      </c>
      <c r="AC530" s="320"/>
      <c r="AD530" s="320"/>
      <c r="AE530" s="320"/>
    </row>
    <row r="531" spans="1:31" ht="22.5" hidden="1">
      <c r="A531" s="316" t="str">
        <f t="shared" si="63"/>
        <v>Расходы на оплату трудаНДФЛ (Администрация)</v>
      </c>
      <c r="B531" s="317" t="str">
        <f t="shared" si="64"/>
        <v>Расходы на оплату трудаНДФЛ (Администрация)</v>
      </c>
      <c r="C531" s="318">
        <v>2011</v>
      </c>
      <c r="D531" s="319" t="s">
        <v>955</v>
      </c>
      <c r="E531" s="319" t="s">
        <v>7</v>
      </c>
      <c r="F531" s="319" t="s">
        <v>1187</v>
      </c>
      <c r="G531" s="335" t="s">
        <v>32</v>
      </c>
      <c r="H531" s="308" t="str">
        <f>VLOOKUP($B531,Справочник!$A:$I,7,0)</f>
        <v>Payroll costs</v>
      </c>
      <c r="I531" s="334" t="s">
        <v>1049</v>
      </c>
      <c r="J531" s="319" t="str">
        <f>VLOOKUP($B531,Справочник!$A:$I,8,0)</f>
        <v>Personal Income Tax (Top-management)</v>
      </c>
      <c r="K531" s="318"/>
      <c r="L531" s="319">
        <f>VLOOKUP($B531,Справочник!$A:$I,9,0)</f>
        <v>0</v>
      </c>
      <c r="M531" s="324"/>
      <c r="N531" s="320" t="e">
        <f t="shared" si="65"/>
        <v>#DIV/0!</v>
      </c>
      <c r="O531" s="325"/>
      <c r="P531" s="320">
        <f t="shared" si="66"/>
        <v>0</v>
      </c>
      <c r="Q531" s="325"/>
      <c r="R531" s="320"/>
      <c r="S531" s="320"/>
      <c r="T531" s="320">
        <f t="shared" si="67"/>
        <v>0</v>
      </c>
      <c r="U531" s="320"/>
      <c r="V531" s="320"/>
      <c r="W531" s="320"/>
      <c r="X531" s="320">
        <f t="shared" si="68"/>
        <v>0</v>
      </c>
      <c r="Y531" s="320"/>
      <c r="Z531" s="320"/>
      <c r="AA531" s="320"/>
      <c r="AB531" s="320">
        <f t="shared" si="69"/>
        <v>0</v>
      </c>
      <c r="AC531" s="320"/>
      <c r="AD531" s="320"/>
      <c r="AE531" s="320"/>
    </row>
    <row r="532" spans="1:31" ht="22.5" hidden="1">
      <c r="A532" s="316" t="str">
        <f t="shared" si="63"/>
        <v>Расходы на оплату трудаПрочие выплаты (Администрация)</v>
      </c>
      <c r="B532" s="317" t="str">
        <f t="shared" si="64"/>
        <v>Расходы на оплату трудаПрочие выплаты (Администрация)</v>
      </c>
      <c r="C532" s="318">
        <v>2011</v>
      </c>
      <c r="D532" s="319" t="s">
        <v>955</v>
      </c>
      <c r="E532" s="319" t="s">
        <v>7</v>
      </c>
      <c r="F532" s="319" t="s">
        <v>1187</v>
      </c>
      <c r="G532" s="335" t="s">
        <v>32</v>
      </c>
      <c r="H532" s="308" t="str">
        <f>VLOOKUP($B532,Справочник!$A:$I,7,0)</f>
        <v>Payroll costs</v>
      </c>
      <c r="I532" s="334" t="s">
        <v>628</v>
      </c>
      <c r="J532" s="319" t="str">
        <f>VLOOKUP($B532,Справочник!$A:$I,8,0)</f>
        <v>compensation (Top-management)</v>
      </c>
      <c r="K532" s="318"/>
      <c r="L532" s="319">
        <f>VLOOKUP($B532,Справочник!$A:$I,9,0)</f>
        <v>0</v>
      </c>
      <c r="M532" s="324"/>
      <c r="N532" s="320" t="e">
        <f t="shared" si="65"/>
        <v>#DIV/0!</v>
      </c>
      <c r="O532" s="325"/>
      <c r="P532" s="320">
        <f t="shared" si="66"/>
        <v>0</v>
      </c>
      <c r="Q532" s="325"/>
      <c r="R532" s="320"/>
      <c r="S532" s="320"/>
      <c r="T532" s="320">
        <f t="shared" si="67"/>
        <v>0</v>
      </c>
      <c r="U532" s="320"/>
      <c r="V532" s="320"/>
      <c r="W532" s="320"/>
      <c r="X532" s="320">
        <f t="shared" si="68"/>
        <v>0</v>
      </c>
      <c r="Y532" s="320"/>
      <c r="Z532" s="320"/>
      <c r="AA532" s="320"/>
      <c r="AB532" s="320">
        <f t="shared" si="69"/>
        <v>0</v>
      </c>
      <c r="AC532" s="320"/>
      <c r="AD532" s="320"/>
      <c r="AE532" s="320"/>
    </row>
    <row r="533" spans="1:31" ht="22.5" hidden="1">
      <c r="A533" s="316" t="str">
        <f t="shared" si="63"/>
        <v>Расходы на оплату трудаПремиальные (Администрация)</v>
      </c>
      <c r="B533" s="317" t="str">
        <f t="shared" si="64"/>
        <v>Расходы на оплату трудаПремиальные (Администрация)</v>
      </c>
      <c r="C533" s="318">
        <v>2011</v>
      </c>
      <c r="D533" s="319" t="s">
        <v>955</v>
      </c>
      <c r="E533" s="319" t="s">
        <v>7</v>
      </c>
      <c r="F533" s="319" t="s">
        <v>1187</v>
      </c>
      <c r="G533" s="335" t="s">
        <v>32</v>
      </c>
      <c r="H533" s="308" t="str">
        <f>VLOOKUP($B533,Справочник!$A:$I,7,0)</f>
        <v>Payroll costs</v>
      </c>
      <c r="I533" s="334" t="s">
        <v>629</v>
      </c>
      <c r="J533" s="319" t="str">
        <f>VLOOKUP($B533,Справочник!$A:$I,8,0)</f>
        <v>bonus (Top-management)</v>
      </c>
      <c r="K533" s="318"/>
      <c r="L533" s="319">
        <f>VLOOKUP($B533,Справочник!$A:$I,9,0)</f>
        <v>0</v>
      </c>
      <c r="M533" s="324"/>
      <c r="N533" s="320" t="e">
        <f t="shared" si="65"/>
        <v>#DIV/0!</v>
      </c>
      <c r="O533" s="325"/>
      <c r="P533" s="320">
        <f t="shared" si="66"/>
        <v>0</v>
      </c>
      <c r="Q533" s="325"/>
      <c r="R533" s="320"/>
      <c r="S533" s="320"/>
      <c r="T533" s="320">
        <f t="shared" si="67"/>
        <v>0</v>
      </c>
      <c r="U533" s="320"/>
      <c r="V533" s="320"/>
      <c r="W533" s="320"/>
      <c r="X533" s="320">
        <f t="shared" si="68"/>
        <v>0</v>
      </c>
      <c r="Y533" s="320"/>
      <c r="Z533" s="320"/>
      <c r="AA533" s="320"/>
      <c r="AB533" s="320">
        <f t="shared" si="69"/>
        <v>0</v>
      </c>
      <c r="AC533" s="320"/>
      <c r="AD533" s="320"/>
      <c r="AE533" s="320"/>
    </row>
    <row r="534" spans="1:31" ht="22.5" hidden="1">
      <c r="A534" s="316" t="str">
        <f t="shared" si="63"/>
        <v>Расходы на оплату трудазаработная плата (Администрация)</v>
      </c>
      <c r="B534" s="317" t="str">
        <f t="shared" si="64"/>
        <v>Расходы на оплату трудазаработная плата (Администрация)</v>
      </c>
      <c r="C534" s="318">
        <v>2011</v>
      </c>
      <c r="D534" s="319" t="s">
        <v>955</v>
      </c>
      <c r="E534" s="319" t="s">
        <v>7</v>
      </c>
      <c r="F534" s="319" t="s">
        <v>1188</v>
      </c>
      <c r="G534" s="335" t="s">
        <v>32</v>
      </c>
      <c r="H534" s="308" t="str">
        <f>VLOOKUP($B534,Справочник!$A:$I,7,0)</f>
        <v>Payroll costs</v>
      </c>
      <c r="I534" s="334" t="s">
        <v>627</v>
      </c>
      <c r="J534" s="319" t="str">
        <f>VLOOKUP($B534,Справочник!$A:$I,8,0)</f>
        <v>salary (Top-management)</v>
      </c>
      <c r="K534" s="318"/>
      <c r="L534" s="319">
        <f>VLOOKUP($B534,Справочник!$A:$I,9,0)</f>
        <v>0</v>
      </c>
      <c r="M534" s="324"/>
      <c r="N534" s="320" t="e">
        <f t="shared" si="65"/>
        <v>#DIV/0!</v>
      </c>
      <c r="O534" s="325"/>
      <c r="P534" s="320">
        <f t="shared" si="66"/>
        <v>0</v>
      </c>
      <c r="Q534" s="320"/>
      <c r="R534" s="320"/>
      <c r="S534" s="320"/>
      <c r="T534" s="320">
        <f t="shared" si="67"/>
        <v>0</v>
      </c>
      <c r="U534" s="320"/>
      <c r="V534" s="320"/>
      <c r="W534" s="320"/>
      <c r="X534" s="320">
        <f t="shared" si="68"/>
        <v>0</v>
      </c>
      <c r="Y534" s="320"/>
      <c r="Z534" s="320"/>
      <c r="AA534" s="320"/>
      <c r="AB534" s="320">
        <f t="shared" si="69"/>
        <v>0</v>
      </c>
      <c r="AC534" s="320"/>
      <c r="AD534" s="320"/>
      <c r="AE534" s="320"/>
    </row>
    <row r="535" spans="1:31" ht="22.5" hidden="1">
      <c r="A535" s="316" t="str">
        <f t="shared" si="63"/>
        <v>Расходы на оплату трудаПрочие выплаты (Администрация)</v>
      </c>
      <c r="B535" s="317" t="str">
        <f t="shared" si="64"/>
        <v>Расходы на оплату трудаПрочие выплаты (Администрация)</v>
      </c>
      <c r="C535" s="318">
        <v>2011</v>
      </c>
      <c r="D535" s="319" t="s">
        <v>955</v>
      </c>
      <c r="E535" s="319" t="s">
        <v>7</v>
      </c>
      <c r="F535" s="319" t="s">
        <v>1188</v>
      </c>
      <c r="G535" s="335" t="s">
        <v>32</v>
      </c>
      <c r="H535" s="308" t="str">
        <f>VLOOKUP($B535,Справочник!$A:$I,7,0)</f>
        <v>Payroll costs</v>
      </c>
      <c r="I535" s="334" t="s">
        <v>628</v>
      </c>
      <c r="J535" s="319" t="str">
        <f>VLOOKUP($B535,Справочник!$A:$I,8,0)</f>
        <v>compensation (Top-management)</v>
      </c>
      <c r="K535" s="318"/>
      <c r="L535" s="319">
        <f>VLOOKUP($B535,Справочник!$A:$I,9,0)</f>
        <v>0</v>
      </c>
      <c r="M535" s="324"/>
      <c r="N535" s="320" t="e">
        <f t="shared" si="65"/>
        <v>#DIV/0!</v>
      </c>
      <c r="O535" s="325"/>
      <c r="P535" s="320">
        <f t="shared" si="66"/>
        <v>0</v>
      </c>
      <c r="Q535" s="320"/>
      <c r="R535" s="320"/>
      <c r="S535" s="320"/>
      <c r="T535" s="320">
        <f t="shared" si="67"/>
        <v>0</v>
      </c>
      <c r="U535" s="320"/>
      <c r="V535" s="320"/>
      <c r="W535" s="320"/>
      <c r="X535" s="320">
        <f t="shared" si="68"/>
        <v>0</v>
      </c>
      <c r="Y535" s="320"/>
      <c r="Z535" s="320"/>
      <c r="AA535" s="320"/>
      <c r="AB535" s="320">
        <f t="shared" si="69"/>
        <v>0</v>
      </c>
      <c r="AC535" s="320"/>
      <c r="AD535" s="320"/>
      <c r="AE535" s="320"/>
    </row>
    <row r="536" spans="1:31" ht="22.5" hidden="1">
      <c r="A536" s="316" t="str">
        <f t="shared" si="63"/>
        <v>Расходы на оплату трудаПремиальные (Администрация)</v>
      </c>
      <c r="B536" s="317" t="str">
        <f t="shared" si="64"/>
        <v>Расходы на оплату трудаПремиальные (Администрация)</v>
      </c>
      <c r="C536" s="318">
        <v>2011</v>
      </c>
      <c r="D536" s="319" t="s">
        <v>955</v>
      </c>
      <c r="E536" s="319" t="s">
        <v>7</v>
      </c>
      <c r="F536" s="319" t="s">
        <v>1188</v>
      </c>
      <c r="G536" s="335" t="s">
        <v>32</v>
      </c>
      <c r="H536" s="308" t="str">
        <f>VLOOKUP($B536,Справочник!$A:$I,7,0)</f>
        <v>Payroll costs</v>
      </c>
      <c r="I536" s="334" t="s">
        <v>629</v>
      </c>
      <c r="J536" s="319" t="str">
        <f>VLOOKUP($B536,Справочник!$A:$I,8,0)</f>
        <v>bonus (Top-management)</v>
      </c>
      <c r="K536" s="318"/>
      <c r="L536" s="319">
        <f>VLOOKUP($B536,Справочник!$A:$I,9,0)</f>
        <v>0</v>
      </c>
      <c r="M536" s="324"/>
      <c r="N536" s="320" t="e">
        <f t="shared" si="65"/>
        <v>#DIV/0!</v>
      </c>
      <c r="O536" s="325"/>
      <c r="P536" s="320">
        <f t="shared" si="66"/>
        <v>0</v>
      </c>
      <c r="Q536" s="320"/>
      <c r="R536" s="320"/>
      <c r="S536" s="320"/>
      <c r="T536" s="320">
        <f t="shared" si="67"/>
        <v>0</v>
      </c>
      <c r="U536" s="320"/>
      <c r="V536" s="320"/>
      <c r="W536" s="320"/>
      <c r="X536" s="320">
        <f t="shared" si="68"/>
        <v>0</v>
      </c>
      <c r="Y536" s="320"/>
      <c r="Z536" s="320"/>
      <c r="AA536" s="320"/>
      <c r="AB536" s="320">
        <f t="shared" si="69"/>
        <v>0</v>
      </c>
      <c r="AC536" s="320"/>
      <c r="AD536" s="320"/>
      <c r="AE536" s="320"/>
    </row>
    <row r="537" spans="1:31">
      <c r="A537" s="316" t="str">
        <f t="shared" si="63"/>
        <v>Расходы на оплату трудаПремиальные (ОМ)</v>
      </c>
      <c r="B537" s="317" t="str">
        <f t="shared" si="64"/>
        <v>Расходы на оплату трудаПремиальные (ОМ)</v>
      </c>
      <c r="C537" s="318">
        <v>2011</v>
      </c>
      <c r="D537" s="319" t="s">
        <v>955</v>
      </c>
      <c r="E537" s="319" t="s">
        <v>7</v>
      </c>
      <c r="F537" s="319" t="s">
        <v>1189</v>
      </c>
      <c r="G537" s="335" t="s">
        <v>32</v>
      </c>
      <c r="H537" s="308" t="str">
        <f>VLOOKUP($B537,Справочник!$A:$I,7,0)</f>
        <v>Payroll costs</v>
      </c>
      <c r="I537" s="334" t="s">
        <v>1153</v>
      </c>
      <c r="J537" s="319" t="str">
        <f>VLOOKUP($B537,Справочник!$A:$I,8,0)</f>
        <v>bonus (MD)</v>
      </c>
      <c r="K537" s="318"/>
      <c r="L537" s="319">
        <f>VLOOKUP($B537,Справочник!$A:$I,9,0)</f>
        <v>0</v>
      </c>
      <c r="M537" s="324"/>
      <c r="N537" s="320" t="e">
        <f t="shared" si="65"/>
        <v>#DIV/0!</v>
      </c>
      <c r="O537" s="325"/>
      <c r="P537" s="320">
        <f t="shared" si="66"/>
        <v>0</v>
      </c>
      <c r="Q537" s="325"/>
      <c r="R537" s="325"/>
      <c r="S537" s="325"/>
      <c r="T537" s="320">
        <f t="shared" si="67"/>
        <v>0</v>
      </c>
      <c r="U537" s="320"/>
      <c r="V537" s="320"/>
      <c r="W537" s="320"/>
      <c r="X537" s="320">
        <f t="shared" si="68"/>
        <v>0</v>
      </c>
      <c r="Y537" s="320"/>
      <c r="Z537" s="320"/>
      <c r="AA537" s="320"/>
      <c r="AB537" s="320">
        <f t="shared" si="69"/>
        <v>0</v>
      </c>
      <c r="AC537" s="325"/>
      <c r="AD537" s="326"/>
      <c r="AE537" s="325"/>
    </row>
    <row r="538" spans="1:31">
      <c r="A538" s="316" t="str">
        <f>G538&amp;I538</f>
        <v>Расходы на оплату трудаПремиальные (ОП)</v>
      </c>
      <c r="B538" s="317" t="str">
        <f>G538&amp;I538&amp;K538</f>
        <v>Расходы на оплату трудаПремиальные (ОП)</v>
      </c>
      <c r="C538" s="318">
        <v>2011</v>
      </c>
      <c r="D538" s="319" t="s">
        <v>955</v>
      </c>
      <c r="E538" s="319" t="s">
        <v>7</v>
      </c>
      <c r="F538" s="319" t="s">
        <v>1189</v>
      </c>
      <c r="G538" s="335" t="s">
        <v>32</v>
      </c>
      <c r="H538" s="308" t="str">
        <f>VLOOKUP($B538,Справочник!$A:$I,7,0)</f>
        <v>Payroll costs</v>
      </c>
      <c r="I538" s="334" t="s">
        <v>1154</v>
      </c>
      <c r="J538" s="319" t="str">
        <f>VLOOKUP($B538,Справочник!$A:$I,8,0)</f>
        <v>bonus (SD)</v>
      </c>
      <c r="K538" s="318"/>
      <c r="L538" s="319">
        <f>VLOOKUP($B538,Справочник!$A:$I,9,0)</f>
        <v>0</v>
      </c>
      <c r="M538" s="324"/>
      <c r="N538" s="320" t="e">
        <f t="shared" si="65"/>
        <v>#DIV/0!</v>
      </c>
      <c r="O538" s="325"/>
      <c r="P538" s="320">
        <f t="shared" si="66"/>
        <v>0</v>
      </c>
      <c r="Q538" s="325"/>
      <c r="R538" s="325"/>
      <c r="S538" s="325"/>
      <c r="T538" s="320">
        <f t="shared" si="67"/>
        <v>0</v>
      </c>
      <c r="U538" s="320"/>
      <c r="V538" s="320"/>
      <c r="W538" s="320"/>
      <c r="X538" s="320">
        <f t="shared" si="68"/>
        <v>0</v>
      </c>
      <c r="Y538" s="320"/>
      <c r="Z538" s="320"/>
      <c r="AA538" s="320"/>
      <c r="AB538" s="320">
        <f t="shared" si="69"/>
        <v>0</v>
      </c>
      <c r="AC538" s="325"/>
      <c r="AD538" s="326"/>
      <c r="AE538" s="325"/>
    </row>
    <row r="539" spans="1:31">
      <c r="A539" s="316" t="str">
        <f t="shared" si="63"/>
        <v>Расходы на оплату трудаПремиальные (ИТ)</v>
      </c>
      <c r="B539" s="317" t="str">
        <f t="shared" si="64"/>
        <v>Расходы на оплату трудаПремиальные (ИТ)</v>
      </c>
      <c r="C539" s="318">
        <v>2011</v>
      </c>
      <c r="D539" s="319" t="s">
        <v>955</v>
      </c>
      <c r="E539" s="319" t="s">
        <v>7</v>
      </c>
      <c r="F539" s="319" t="s">
        <v>1189</v>
      </c>
      <c r="G539" s="335" t="s">
        <v>32</v>
      </c>
      <c r="H539" s="308" t="str">
        <f>VLOOKUP($B539,Справочник!$A:$I,7,0)</f>
        <v>Payroll costs</v>
      </c>
      <c r="I539" s="334" t="s">
        <v>409</v>
      </c>
      <c r="J539" s="319" t="str">
        <f>VLOOKUP($B539,Справочник!$A:$I,8,0)</f>
        <v>bonus (IT)</v>
      </c>
      <c r="K539" s="318"/>
      <c r="L539" s="319">
        <f>VLOOKUP($B539,Справочник!$A:$I,9,0)</f>
        <v>0</v>
      </c>
      <c r="M539" s="324"/>
      <c r="N539" s="320" t="e">
        <f t="shared" si="65"/>
        <v>#DIV/0!</v>
      </c>
      <c r="O539" s="325"/>
      <c r="P539" s="320">
        <f t="shared" si="66"/>
        <v>0</v>
      </c>
      <c r="Q539" s="325"/>
      <c r="R539" s="325"/>
      <c r="S539" s="325"/>
      <c r="T539" s="320">
        <f t="shared" si="67"/>
        <v>0</v>
      </c>
      <c r="U539" s="320"/>
      <c r="V539" s="320"/>
      <c r="W539" s="320"/>
      <c r="X539" s="320">
        <f t="shared" si="68"/>
        <v>0</v>
      </c>
      <c r="Y539" s="320"/>
      <c r="Z539" s="320"/>
      <c r="AA539" s="320"/>
      <c r="AB539" s="320">
        <f t="shared" si="69"/>
        <v>0</v>
      </c>
      <c r="AC539" s="325"/>
      <c r="AD539" s="326"/>
      <c r="AE539" s="325"/>
    </row>
    <row r="540" spans="1:31">
      <c r="A540" s="316" t="str">
        <f t="shared" si="63"/>
        <v>Расходы на оплату трудаПремиальные (ЛЭД)</v>
      </c>
      <c r="B540" s="317" t="str">
        <f t="shared" si="64"/>
        <v>Расходы на оплату трудаПремиальные (ЛЭД)</v>
      </c>
      <c r="C540" s="318">
        <v>2011</v>
      </c>
      <c r="D540" s="319" t="s">
        <v>955</v>
      </c>
      <c r="E540" s="319" t="s">
        <v>7</v>
      </c>
      <c r="F540" s="319" t="s">
        <v>1189</v>
      </c>
      <c r="G540" s="335" t="s">
        <v>32</v>
      </c>
      <c r="H540" s="308" t="str">
        <f>VLOOKUP($B540,Справочник!$A:$I,7,0)</f>
        <v>Payroll costs</v>
      </c>
      <c r="I540" s="334" t="s">
        <v>710</v>
      </c>
      <c r="J540" s="319" t="str">
        <f>VLOOKUP($B540,Справочник!$A:$I,8,0)</f>
        <v>bonus (L&amp;FD)</v>
      </c>
      <c r="K540" s="318"/>
      <c r="L540" s="319">
        <f>VLOOKUP($B540,Справочник!$A:$I,9,0)</f>
        <v>0</v>
      </c>
      <c r="M540" s="324"/>
      <c r="N540" s="320" t="e">
        <f t="shared" si="65"/>
        <v>#DIV/0!</v>
      </c>
      <c r="O540" s="325"/>
      <c r="P540" s="320">
        <f t="shared" si="66"/>
        <v>0</v>
      </c>
      <c r="Q540" s="325"/>
      <c r="R540" s="325"/>
      <c r="S540" s="325"/>
      <c r="T540" s="320">
        <f t="shared" si="67"/>
        <v>0</v>
      </c>
      <c r="U540" s="320"/>
      <c r="V540" s="320"/>
      <c r="W540" s="320"/>
      <c r="X540" s="320">
        <f t="shared" si="68"/>
        <v>0</v>
      </c>
      <c r="Y540" s="320"/>
      <c r="Z540" s="320"/>
      <c r="AA540" s="320"/>
      <c r="AB540" s="320">
        <f t="shared" si="69"/>
        <v>0</v>
      </c>
      <c r="AC540" s="325"/>
      <c r="AD540" s="326"/>
      <c r="AE540" s="325"/>
    </row>
    <row r="541" spans="1:31">
      <c r="A541" s="316" t="str">
        <f t="shared" ref="A541:A570" si="70">G541&amp;I541</f>
        <v>Расходы на оплату трудаПремиальные (ПР)</v>
      </c>
      <c r="B541" s="317" t="str">
        <f t="shared" ref="B541:B570" si="71">G541&amp;I541&amp;K541</f>
        <v>Расходы на оплату трудаПремиальные (ПР)</v>
      </c>
      <c r="C541" s="318">
        <v>2011</v>
      </c>
      <c r="D541" s="319" t="s">
        <v>955</v>
      </c>
      <c r="E541" s="319" t="s">
        <v>7</v>
      </c>
      <c r="F541" s="319" t="s">
        <v>1189</v>
      </c>
      <c r="G541" s="335" t="s">
        <v>32</v>
      </c>
      <c r="H541" s="308" t="str">
        <f>VLOOKUP($B541,Справочник!$A:$I,7,0)</f>
        <v>Payroll costs</v>
      </c>
      <c r="I541" s="334" t="s">
        <v>410</v>
      </c>
      <c r="J541" s="319" t="str">
        <f>VLOOKUP($B541,Справочник!$A:$I,8,0)</f>
        <v>bonus (PR)</v>
      </c>
      <c r="K541" s="318"/>
      <c r="L541" s="319">
        <f>VLOOKUP($B541,Справочник!$A:$I,9,0)</f>
        <v>0</v>
      </c>
      <c r="M541" s="324"/>
      <c r="N541" s="320" t="e">
        <f t="shared" si="65"/>
        <v>#DIV/0!</v>
      </c>
      <c r="O541" s="325"/>
      <c r="P541" s="320">
        <f t="shared" si="66"/>
        <v>0</v>
      </c>
      <c r="Q541" s="325"/>
      <c r="R541" s="325"/>
      <c r="S541" s="325"/>
      <c r="T541" s="320">
        <f t="shared" si="67"/>
        <v>0</v>
      </c>
      <c r="U541" s="320"/>
      <c r="V541" s="320"/>
      <c r="W541" s="320"/>
      <c r="X541" s="320">
        <f t="shared" si="68"/>
        <v>0</v>
      </c>
      <c r="Y541" s="320"/>
      <c r="Z541" s="320"/>
      <c r="AA541" s="320"/>
      <c r="AB541" s="320">
        <f t="shared" si="69"/>
        <v>0</v>
      </c>
      <c r="AC541" s="325"/>
      <c r="AD541" s="326"/>
      <c r="AE541" s="325"/>
    </row>
    <row r="542" spans="1:31">
      <c r="A542" s="316" t="str">
        <f t="shared" si="70"/>
        <v>Расходы на оплату трудаПремиальные (ФАО)</v>
      </c>
      <c r="B542" s="317" t="str">
        <f t="shared" si="71"/>
        <v>Расходы на оплату трудаПремиальные (ФАО)</v>
      </c>
      <c r="C542" s="318">
        <v>2011</v>
      </c>
      <c r="D542" s="319" t="s">
        <v>955</v>
      </c>
      <c r="E542" s="319" t="s">
        <v>7</v>
      </c>
      <c r="F542" s="319" t="s">
        <v>1189</v>
      </c>
      <c r="G542" s="335" t="s">
        <v>32</v>
      </c>
      <c r="H542" s="308" t="str">
        <f>VLOOKUP($B542,Справочник!$A:$I,7,0)</f>
        <v>Payroll costs</v>
      </c>
      <c r="I542" s="334" t="s">
        <v>658</v>
      </c>
      <c r="J542" s="319" t="str">
        <f>VLOOKUP($B542,Справочник!$A:$I,8,0)</f>
        <v>bonus (FAD)</v>
      </c>
      <c r="K542" s="318"/>
      <c r="L542" s="319">
        <f>VLOOKUP($B542,Справочник!$A:$I,9,0)</f>
        <v>0</v>
      </c>
      <c r="M542" s="324"/>
      <c r="N542" s="320" t="e">
        <f t="shared" si="65"/>
        <v>#DIV/0!</v>
      </c>
      <c r="O542" s="325"/>
      <c r="P542" s="320">
        <f t="shared" si="66"/>
        <v>0</v>
      </c>
      <c r="Q542" s="325"/>
      <c r="R542" s="325"/>
      <c r="S542" s="325"/>
      <c r="T542" s="320">
        <f t="shared" si="67"/>
        <v>0</v>
      </c>
      <c r="U542" s="320"/>
      <c r="V542" s="320"/>
      <c r="W542" s="320"/>
      <c r="X542" s="320">
        <f t="shared" si="68"/>
        <v>0</v>
      </c>
      <c r="Y542" s="320"/>
      <c r="Z542" s="320"/>
      <c r="AA542" s="320"/>
      <c r="AB542" s="320">
        <f t="shared" si="69"/>
        <v>0</v>
      </c>
      <c r="AC542" s="325"/>
      <c r="AD542" s="326"/>
      <c r="AE542" s="325"/>
    </row>
    <row r="543" spans="1:31" ht="33.75">
      <c r="A543" s="316" t="str">
        <f t="shared" si="70"/>
        <v>СтрахованиеДМС (Администрация)</v>
      </c>
      <c r="B543" s="317" t="str">
        <f t="shared" si="71"/>
        <v>СтрахованиеДМС (Администрация)</v>
      </c>
      <c r="C543" s="318">
        <v>2011</v>
      </c>
      <c r="D543" s="319" t="s">
        <v>955</v>
      </c>
      <c r="E543" s="319" t="s">
        <v>7</v>
      </c>
      <c r="F543" s="319" t="s">
        <v>1189</v>
      </c>
      <c r="G543" s="336" t="s">
        <v>53</v>
      </c>
      <c r="H543" s="308" t="str">
        <f>VLOOKUP($B543,Справочник!$A:$I,7,0)</f>
        <v>Insurance</v>
      </c>
      <c r="I543" s="334" t="s">
        <v>630</v>
      </c>
      <c r="J543" s="319" t="str">
        <f>VLOOKUP($B543,Справочник!$A:$I,8,0)</f>
        <v>Voluntary medical insurance (Top-management)</v>
      </c>
      <c r="K543" s="334"/>
      <c r="L543" s="319">
        <f>VLOOKUP($B543,Справочник!$A:$I,9,0)</f>
        <v>0</v>
      </c>
      <c r="M543" s="324"/>
      <c r="N543" s="320" t="e">
        <f t="shared" si="65"/>
        <v>#DIV/0!</v>
      </c>
      <c r="O543" s="325"/>
      <c r="P543" s="320">
        <f t="shared" si="66"/>
        <v>0</v>
      </c>
      <c r="Q543" s="325"/>
      <c r="R543" s="325"/>
      <c r="S543" s="325"/>
      <c r="T543" s="320">
        <f t="shared" si="67"/>
        <v>0</v>
      </c>
      <c r="U543" s="320"/>
      <c r="V543" s="320"/>
      <c r="W543" s="320"/>
      <c r="X543" s="320">
        <f t="shared" si="68"/>
        <v>0</v>
      </c>
      <c r="Y543" s="320"/>
      <c r="Z543" s="320"/>
      <c r="AA543" s="320"/>
      <c r="AB543" s="320">
        <f t="shared" si="69"/>
        <v>0</v>
      </c>
      <c r="AC543" s="325"/>
      <c r="AD543" s="326"/>
      <c r="AE543" s="325"/>
    </row>
    <row r="544" spans="1:31" ht="22.5">
      <c r="A544" s="316" t="str">
        <f t="shared" si="70"/>
        <v>Командировочные расходыкомандировочные расходы (Администрация)</v>
      </c>
      <c r="B544" s="317" t="str">
        <f t="shared" si="71"/>
        <v>Командировочные расходыкомандировочные расходы (Администрация)суточные</v>
      </c>
      <c r="C544" s="318">
        <v>2011</v>
      </c>
      <c r="D544" s="319" t="s">
        <v>955</v>
      </c>
      <c r="E544" s="319" t="s">
        <v>7</v>
      </c>
      <c r="F544" s="319" t="s">
        <v>1189</v>
      </c>
      <c r="G544" s="308" t="s">
        <v>15</v>
      </c>
      <c r="H544" s="308" t="str">
        <f>VLOOKUP($B544,Справочник!$A:$I,9)</f>
        <v>daily allowance</v>
      </c>
      <c r="I544" s="334" t="s">
        <v>631</v>
      </c>
      <c r="J544" s="319" t="str">
        <f>VLOOKUP($B544,Справочник!$A:$I,8,0)</f>
        <v>Business trip costs (Top-management)</v>
      </c>
      <c r="K544" s="334" t="s">
        <v>91</v>
      </c>
      <c r="L544" s="319" t="str">
        <f>VLOOKUP($B544,Справочник!$A:$I,9,0)</f>
        <v>daily allowance</v>
      </c>
      <c r="M544" s="324"/>
      <c r="N544" s="320" t="e">
        <f t="shared" si="65"/>
        <v>#DIV/0!</v>
      </c>
      <c r="O544" s="325"/>
      <c r="P544" s="320">
        <f t="shared" si="66"/>
        <v>0</v>
      </c>
      <c r="Q544" s="325"/>
      <c r="R544" s="325"/>
      <c r="S544" s="325"/>
      <c r="T544" s="320">
        <f t="shared" si="67"/>
        <v>0</v>
      </c>
      <c r="U544" s="320"/>
      <c r="V544" s="320"/>
      <c r="W544" s="320"/>
      <c r="X544" s="320">
        <f t="shared" si="68"/>
        <v>0</v>
      </c>
      <c r="Y544" s="320"/>
      <c r="Z544" s="320"/>
      <c r="AA544" s="320"/>
      <c r="AB544" s="320">
        <f t="shared" si="69"/>
        <v>0</v>
      </c>
      <c r="AC544" s="325"/>
      <c r="AD544" s="326"/>
      <c r="AE544" s="325"/>
    </row>
    <row r="545" spans="1:31" ht="22.5">
      <c r="A545" s="316" t="str">
        <f t="shared" si="70"/>
        <v>Командировочные расходыкомандировочные расходы (Администрация)</v>
      </c>
      <c r="B545" s="317" t="str">
        <f t="shared" si="71"/>
        <v>Командировочные расходыкомандировочные расходы (Администрация)проезд</v>
      </c>
      <c r="C545" s="318">
        <v>2011</v>
      </c>
      <c r="D545" s="319" t="s">
        <v>955</v>
      </c>
      <c r="E545" s="319" t="s">
        <v>7</v>
      </c>
      <c r="F545" s="319" t="s">
        <v>1189</v>
      </c>
      <c r="G545" s="308" t="s">
        <v>15</v>
      </c>
      <c r="H545" s="308" t="str">
        <f>VLOOKUP($B545,Справочник!$A:$I,9)</f>
        <v>transit</v>
      </c>
      <c r="I545" s="334" t="s">
        <v>631</v>
      </c>
      <c r="J545" s="319" t="str">
        <f>VLOOKUP($B545,Справочник!$A:$I,8,0)</f>
        <v>Business trip costs (Top-management)</v>
      </c>
      <c r="K545" s="334" t="s">
        <v>93</v>
      </c>
      <c r="L545" s="319" t="str">
        <f>VLOOKUP($B545,Справочник!$A:$I,9,0)</f>
        <v>transit</v>
      </c>
      <c r="M545" s="324"/>
      <c r="N545" s="320" t="e">
        <f t="shared" si="65"/>
        <v>#DIV/0!</v>
      </c>
      <c r="O545" s="325"/>
      <c r="P545" s="320">
        <f t="shared" si="66"/>
        <v>105000</v>
      </c>
      <c r="Q545" s="325">
        <v>35000</v>
      </c>
      <c r="R545" s="325"/>
      <c r="S545" s="325"/>
      <c r="T545" s="320">
        <f t="shared" si="67"/>
        <v>35000</v>
      </c>
      <c r="U545" s="325">
        <v>35000</v>
      </c>
      <c r="V545" s="320"/>
      <c r="W545" s="320"/>
      <c r="X545" s="320">
        <f t="shared" si="68"/>
        <v>70000</v>
      </c>
      <c r="Y545" s="320"/>
      <c r="Z545" s="320"/>
      <c r="AA545" s="320"/>
      <c r="AB545" s="320">
        <f t="shared" si="69"/>
        <v>70000</v>
      </c>
      <c r="AC545" s="325"/>
      <c r="AD545" s="325">
        <v>35000</v>
      </c>
      <c r="AE545" s="325"/>
    </row>
    <row r="546" spans="1:31" ht="22.5">
      <c r="A546" s="316" t="str">
        <f t="shared" si="70"/>
        <v>Командировочные расходыкомандировочные расходы (Администрация)</v>
      </c>
      <c r="B546" s="317" t="str">
        <f t="shared" si="71"/>
        <v>Командировочные расходыкомандировочные расходы (Администрация)проживание</v>
      </c>
      <c r="C546" s="318">
        <v>2011</v>
      </c>
      <c r="D546" s="319" t="s">
        <v>955</v>
      </c>
      <c r="E546" s="319" t="s">
        <v>7</v>
      </c>
      <c r="F546" s="319" t="s">
        <v>1189</v>
      </c>
      <c r="G546" s="308" t="s">
        <v>15</v>
      </c>
      <c r="H546" s="308" t="str">
        <f>VLOOKUP($B546,Справочник!$A:$I,7,0)</f>
        <v>Business trip costs</v>
      </c>
      <c r="I546" s="334" t="s">
        <v>631</v>
      </c>
      <c r="J546" s="319" t="str">
        <f>VLOOKUP($B546,Справочник!$A:$I,8,0)</f>
        <v>Business trip costs (Top-management)</v>
      </c>
      <c r="K546" s="334" t="s">
        <v>92</v>
      </c>
      <c r="L546" s="319" t="str">
        <f>VLOOKUP($B546,Справочник!$A:$I,9,0)</f>
        <v>accomodation</v>
      </c>
      <c r="M546" s="324"/>
      <c r="N546" s="320" t="e">
        <f t="shared" si="65"/>
        <v>#DIV/0!</v>
      </c>
      <c r="O546" s="325"/>
      <c r="P546" s="320">
        <f t="shared" si="66"/>
        <v>35000</v>
      </c>
      <c r="Q546" s="325"/>
      <c r="R546" s="325"/>
      <c r="S546" s="325"/>
      <c r="T546" s="320">
        <f t="shared" si="67"/>
        <v>0</v>
      </c>
      <c r="U546" s="320"/>
      <c r="V546" s="320"/>
      <c r="W546" s="320"/>
      <c r="X546" s="320">
        <f t="shared" si="68"/>
        <v>0</v>
      </c>
      <c r="Y546" s="320"/>
      <c r="Z546" s="325">
        <v>35000</v>
      </c>
      <c r="AA546" s="320"/>
      <c r="AB546" s="320">
        <f t="shared" si="69"/>
        <v>35000</v>
      </c>
      <c r="AC546" s="325"/>
      <c r="AD546" s="326"/>
      <c r="AE546" s="325"/>
    </row>
    <row r="547" spans="1:31" ht="22.5">
      <c r="A547" s="316" t="str">
        <f t="shared" si="70"/>
        <v>Командировочные расходыкомандировочные расходы (Администрация)</v>
      </c>
      <c r="B547" s="317" t="str">
        <f t="shared" si="71"/>
        <v>Командировочные расходыкомандировочные расходы (Администрация)прочие</v>
      </c>
      <c r="C547" s="318">
        <v>2011</v>
      </c>
      <c r="D547" s="319" t="s">
        <v>955</v>
      </c>
      <c r="E547" s="319" t="s">
        <v>7</v>
      </c>
      <c r="F547" s="319" t="s">
        <v>1189</v>
      </c>
      <c r="G547" s="308" t="s">
        <v>15</v>
      </c>
      <c r="H547" s="308" t="str">
        <f>VLOOKUP($B547,Справочник!$A:$I,7,0)</f>
        <v>Business trip costs</v>
      </c>
      <c r="I547" s="334" t="s">
        <v>631</v>
      </c>
      <c r="J547" s="319" t="str">
        <f>VLOOKUP($B547,Справочник!$A:$I,8,0)</f>
        <v>Business trip costs (Top-management)</v>
      </c>
      <c r="K547" s="334" t="s">
        <v>17</v>
      </c>
      <c r="L547" s="319" t="str">
        <f>VLOOKUP($B547,Справочник!$A:$I,9,0)</f>
        <v>others</v>
      </c>
      <c r="M547" s="324"/>
      <c r="N547" s="320" t="e">
        <f t="shared" si="65"/>
        <v>#DIV/0!</v>
      </c>
      <c r="O547" s="325"/>
      <c r="P547" s="320">
        <f t="shared" si="66"/>
        <v>0</v>
      </c>
      <c r="Q547" s="325"/>
      <c r="R547" s="325"/>
      <c r="S547" s="325"/>
      <c r="T547" s="320">
        <f t="shared" si="67"/>
        <v>0</v>
      </c>
      <c r="U547" s="320"/>
      <c r="V547" s="320"/>
      <c r="W547" s="320"/>
      <c r="X547" s="320">
        <f t="shared" si="68"/>
        <v>0</v>
      </c>
      <c r="Y547" s="320"/>
      <c r="Z547" s="320"/>
      <c r="AA547" s="320"/>
      <c r="AB547" s="320">
        <f t="shared" si="69"/>
        <v>0</v>
      </c>
      <c r="AC547" s="325"/>
      <c r="AD547" s="326"/>
      <c r="AE547" s="325"/>
    </row>
    <row r="548" spans="1:31" ht="22.5" hidden="1">
      <c r="A548" s="316" t="str">
        <f t="shared" si="70"/>
        <v>Обучение сотрудниковобучение сотрудников (Администрация)</v>
      </c>
      <c r="B548" s="317" t="str">
        <f t="shared" si="71"/>
        <v>Обучение сотрудниковобучение сотрудников (Администрация)</v>
      </c>
      <c r="C548" s="318">
        <v>2011</v>
      </c>
      <c r="D548" s="319" t="s">
        <v>955</v>
      </c>
      <c r="E548" s="319" t="s">
        <v>7</v>
      </c>
      <c r="F548" s="319" t="s">
        <v>1187</v>
      </c>
      <c r="G548" s="335" t="s">
        <v>489</v>
      </c>
      <c r="H548" s="308" t="str">
        <f>VLOOKUP($B548,Справочник!$A:$I,7,0)</f>
        <v>Еmployees' training</v>
      </c>
      <c r="I548" s="334" t="s">
        <v>632</v>
      </c>
      <c r="J548" s="319" t="str">
        <f>VLOOKUP($B548,Справочник!$A:$I,8,0)</f>
        <v>employees' training (Top-management)</v>
      </c>
      <c r="K548" s="334"/>
      <c r="L548" s="319">
        <f>VLOOKUP($B548,Справочник!$A:$I,9,0)</f>
        <v>0</v>
      </c>
      <c r="M548" s="324"/>
      <c r="N548" s="320" t="e">
        <f t="shared" si="65"/>
        <v>#DIV/0!</v>
      </c>
      <c r="O548" s="325"/>
      <c r="P548" s="320">
        <f t="shared" si="66"/>
        <v>0</v>
      </c>
      <c r="Q548" s="325"/>
      <c r="R548" s="325"/>
      <c r="S548" s="325"/>
      <c r="T548" s="320">
        <f t="shared" si="67"/>
        <v>0</v>
      </c>
      <c r="U548" s="320"/>
      <c r="V548" s="320"/>
      <c r="W548" s="320"/>
      <c r="X548" s="320">
        <f t="shared" si="68"/>
        <v>0</v>
      </c>
      <c r="Y548" s="320"/>
      <c r="Z548" s="320"/>
      <c r="AA548" s="320"/>
      <c r="AB548" s="320">
        <f t="shared" si="69"/>
        <v>0</v>
      </c>
      <c r="AC548" s="325"/>
      <c r="AD548" s="326"/>
      <c r="AE548" s="325"/>
    </row>
    <row r="549" spans="1:31" ht="22.5" hidden="1">
      <c r="A549" s="316" t="str">
        <f t="shared" si="70"/>
        <v>Обучение сотрудниковобучение сотрудников (Администрация)</v>
      </c>
      <c r="B549" s="317" t="str">
        <f t="shared" si="71"/>
        <v>Обучение сотрудниковобучение сотрудников (Администрация)</v>
      </c>
      <c r="C549" s="318">
        <v>2011</v>
      </c>
      <c r="D549" s="319" t="s">
        <v>955</v>
      </c>
      <c r="E549" s="319" t="s">
        <v>7</v>
      </c>
      <c r="F549" s="319" t="s">
        <v>1188</v>
      </c>
      <c r="G549" s="335" t="s">
        <v>489</v>
      </c>
      <c r="H549" s="308" t="str">
        <f>VLOOKUP($B549,Справочник!$A:$I,7,0)</f>
        <v>Еmployees' training</v>
      </c>
      <c r="I549" s="334" t="s">
        <v>632</v>
      </c>
      <c r="J549" s="319" t="str">
        <f>VLOOKUP($B549,Справочник!$A:$I,8,0)</f>
        <v>employees' training (Top-management)</v>
      </c>
      <c r="K549" s="334"/>
      <c r="L549" s="319">
        <f>VLOOKUP($B549,Справочник!$A:$I,9,0)</f>
        <v>0</v>
      </c>
      <c r="M549" s="324"/>
      <c r="N549" s="320" t="e">
        <f t="shared" si="65"/>
        <v>#DIV/0!</v>
      </c>
      <c r="O549" s="356"/>
      <c r="P549" s="320">
        <f t="shared" si="66"/>
        <v>0</v>
      </c>
      <c r="Q549" s="325"/>
      <c r="R549" s="325"/>
      <c r="S549" s="325"/>
      <c r="T549" s="320">
        <f t="shared" si="67"/>
        <v>0</v>
      </c>
      <c r="U549" s="320"/>
      <c r="V549" s="320"/>
      <c r="W549" s="320"/>
      <c r="X549" s="320">
        <f t="shared" si="68"/>
        <v>0</v>
      </c>
      <c r="Y549" s="320"/>
      <c r="Z549" s="320"/>
      <c r="AA549" s="320"/>
      <c r="AB549" s="320">
        <f t="shared" si="69"/>
        <v>0</v>
      </c>
      <c r="AC549" s="325"/>
      <c r="AD549" s="326"/>
      <c r="AE549" s="325"/>
    </row>
    <row r="550" spans="1:31" ht="33.75">
      <c r="A550" s="316" t="str">
        <f t="shared" si="70"/>
        <v>Лицензионная плата OLG за использование игровой системы</v>
      </c>
      <c r="B550" s="317" t="str">
        <f t="shared" si="71"/>
        <v>Лицензионная плата OLG за использование игровой системы</v>
      </c>
      <c r="C550" s="318">
        <v>2011</v>
      </c>
      <c r="D550" s="318" t="s">
        <v>955</v>
      </c>
      <c r="E550" s="319" t="s">
        <v>7</v>
      </c>
      <c r="F550" s="319" t="s">
        <v>1189</v>
      </c>
      <c r="G550" s="336" t="s">
        <v>609</v>
      </c>
      <c r="H550" s="308" t="str">
        <f>VLOOKUP($B550,Справочник!$A:$I,7,0)</f>
        <v>Licence fee to OLG (2,5% from Turn-over)</v>
      </c>
      <c r="I550" s="334"/>
      <c r="J550" s="319">
        <f>VLOOKUP($B550,Справочник!$A:$I,8,0)</f>
        <v>0</v>
      </c>
      <c r="K550" s="334"/>
      <c r="L550" s="319">
        <f>VLOOKUP($B550,Справочник!$A:$I,9,0)</f>
        <v>0</v>
      </c>
      <c r="M550" s="324"/>
      <c r="N550" s="320" t="e">
        <f t="shared" si="65"/>
        <v>#DIV/0!</v>
      </c>
      <c r="O550" s="325"/>
      <c r="P550" s="320">
        <f t="shared" si="66"/>
        <v>0</v>
      </c>
      <c r="Q550" s="325"/>
      <c r="R550" s="325"/>
      <c r="S550" s="325"/>
      <c r="T550" s="320">
        <f t="shared" si="67"/>
        <v>0</v>
      </c>
      <c r="U550" s="320"/>
      <c r="V550" s="320"/>
      <c r="W550" s="320"/>
      <c r="X550" s="320">
        <f t="shared" si="68"/>
        <v>0</v>
      </c>
      <c r="Y550" s="320"/>
      <c r="Z550" s="320"/>
      <c r="AA550" s="320"/>
      <c r="AB550" s="320">
        <f t="shared" si="69"/>
        <v>0</v>
      </c>
      <c r="AC550" s="325"/>
      <c r="AD550" s="326"/>
      <c r="AE550" s="325"/>
    </row>
    <row r="551" spans="1:31" ht="22.5">
      <c r="A551" s="316" t="str">
        <f t="shared" si="70"/>
        <v>Консультационные услугиКонсультационные услуги (Администрация)</v>
      </c>
      <c r="B551" s="317" t="str">
        <f t="shared" si="71"/>
        <v>Консультационные услугиКонсультационные услуги (Администрация)</v>
      </c>
      <c r="C551" s="318">
        <v>2011</v>
      </c>
      <c r="D551" s="318" t="s">
        <v>955</v>
      </c>
      <c r="E551" s="319" t="s">
        <v>7</v>
      </c>
      <c r="F551" s="319" t="s">
        <v>1189</v>
      </c>
      <c r="G551" s="336" t="s">
        <v>286</v>
      </c>
      <c r="H551" s="308" t="str">
        <f>VLOOKUP($B551,Справочник!$A:$I,7,0)</f>
        <v xml:space="preserve">Consulting </v>
      </c>
      <c r="I551" s="334" t="s">
        <v>831</v>
      </c>
      <c r="J551" s="319" t="str">
        <f>VLOOKUP($B551,Справочник!$A:$I,8,0)</f>
        <v>Consulting (Top-management)</v>
      </c>
      <c r="K551" s="334"/>
      <c r="L551" s="319">
        <f>VLOOKUP($B551,Справочник!$A:$I,9,0)</f>
        <v>0</v>
      </c>
      <c r="M551" s="324"/>
      <c r="N551" s="320" t="e">
        <f t="shared" ref="N551:N570" si="72">P551/O551</f>
        <v>#DIV/0!</v>
      </c>
      <c r="O551" s="325"/>
      <c r="P551" s="320">
        <f t="shared" si="66"/>
        <v>0</v>
      </c>
      <c r="Q551" s="325"/>
      <c r="R551" s="325"/>
      <c r="S551" s="325"/>
      <c r="T551" s="320">
        <f t="shared" si="67"/>
        <v>0</v>
      </c>
      <c r="U551" s="320"/>
      <c r="V551" s="320"/>
      <c r="W551" s="320"/>
      <c r="X551" s="320">
        <f t="shared" si="68"/>
        <v>0</v>
      </c>
      <c r="Y551" s="320"/>
      <c r="Z551" s="320"/>
      <c r="AA551" s="320"/>
      <c r="AB551" s="320">
        <f t="shared" si="69"/>
        <v>0</v>
      </c>
      <c r="AC551" s="325"/>
      <c r="AD551" s="326"/>
      <c r="AE551" s="325"/>
    </row>
    <row r="552" spans="1:31" ht="33.75">
      <c r="A552" s="316" t="str">
        <f t="shared" si="70"/>
        <v>Содержание автотранспортаСодержание автотранспорта (ЛЭД)</v>
      </c>
      <c r="B552" s="317" t="str">
        <f t="shared" si="71"/>
        <v>Содержание автотранспортаСодержание автотранспорта (ЛЭД)ГСМ</v>
      </c>
      <c r="C552" s="318">
        <v>2011</v>
      </c>
      <c r="D552" s="319" t="s">
        <v>692</v>
      </c>
      <c r="E552" s="319" t="s">
        <v>7</v>
      </c>
      <c r="F552" s="319" t="s">
        <v>1189</v>
      </c>
      <c r="G552" s="336" t="s">
        <v>412</v>
      </c>
      <c r="H552" s="308" t="str">
        <f>VLOOKUP($B552,Справочник!$A:$I,7,0)</f>
        <v xml:space="preserve">Corporate vehicles maintenance </v>
      </c>
      <c r="I552" s="334" t="s">
        <v>989</v>
      </c>
      <c r="J552" s="319" t="str">
        <f>VLOOKUP($B552,Справочник!$A:$I,8,0)</f>
        <v>Corporate vehicles maintenance (Top-management)</v>
      </c>
      <c r="K552" s="334" t="s">
        <v>16</v>
      </c>
      <c r="L552" s="319" t="str">
        <f>VLOOKUP($B552,Справочник!$A:$I,9,0)</f>
        <v>PETROLEUM PRODUCTS</v>
      </c>
      <c r="M552" s="324"/>
      <c r="N552" s="320" t="e">
        <f t="shared" si="72"/>
        <v>#DIV/0!</v>
      </c>
      <c r="O552" s="356"/>
      <c r="P552" s="320">
        <f t="shared" si="66"/>
        <v>0</v>
      </c>
      <c r="Q552" s="325"/>
      <c r="R552" s="325"/>
      <c r="S552" s="325"/>
      <c r="T552" s="320">
        <f t="shared" si="67"/>
        <v>0</v>
      </c>
      <c r="U552" s="320"/>
      <c r="V552" s="320"/>
      <c r="W552" s="320"/>
      <c r="X552" s="320">
        <f t="shared" si="68"/>
        <v>0</v>
      </c>
      <c r="Y552" s="320"/>
      <c r="Z552" s="320"/>
      <c r="AA552" s="320"/>
      <c r="AB552" s="320">
        <f t="shared" si="69"/>
        <v>0</v>
      </c>
      <c r="AC552" s="325"/>
      <c r="AD552" s="326"/>
      <c r="AE552" s="325"/>
    </row>
    <row r="553" spans="1:31" ht="33.75">
      <c r="A553" s="316" t="str">
        <f t="shared" si="70"/>
        <v>Содержание автотранспортаСодержание автотранспорта (ЛЭД)</v>
      </c>
      <c r="B553" s="317" t="str">
        <f t="shared" si="71"/>
        <v>Содержание автотранспортаСодержание автотранспорта (ЛЭД)Мойка а/м</v>
      </c>
      <c r="C553" s="318">
        <v>2011</v>
      </c>
      <c r="D553" s="319" t="s">
        <v>692</v>
      </c>
      <c r="E553" s="319" t="s">
        <v>7</v>
      </c>
      <c r="F553" s="319" t="s">
        <v>1189</v>
      </c>
      <c r="G553" s="336" t="s">
        <v>412</v>
      </c>
      <c r="H553" s="308" t="str">
        <f>VLOOKUP($B553,Справочник!$A:$I,7,0)</f>
        <v xml:space="preserve">Corporate vehicles maintenance </v>
      </c>
      <c r="I553" s="334" t="s">
        <v>989</v>
      </c>
      <c r="J553" s="319" t="str">
        <f>VLOOKUP($B553,Справочник!$A:$I,8,0)</f>
        <v>Corporate vehicles maintenance (Top-management)</v>
      </c>
      <c r="K553" s="334" t="s">
        <v>413</v>
      </c>
      <c r="L553" s="319" t="str">
        <f>VLOOKUP($B553,Справочник!$A:$I,9,0)</f>
        <v>car wash</v>
      </c>
      <c r="M553" s="324"/>
      <c r="N553" s="320" t="e">
        <f t="shared" si="72"/>
        <v>#DIV/0!</v>
      </c>
      <c r="O553" s="356"/>
      <c r="P553" s="320">
        <f t="shared" si="66"/>
        <v>0</v>
      </c>
      <c r="Q553" s="325"/>
      <c r="R553" s="325"/>
      <c r="S553" s="325"/>
      <c r="T553" s="320">
        <f t="shared" si="67"/>
        <v>0</v>
      </c>
      <c r="U553" s="320"/>
      <c r="V553" s="320"/>
      <c r="W553" s="320"/>
      <c r="X553" s="320">
        <f t="shared" si="68"/>
        <v>0</v>
      </c>
      <c r="Y553" s="320"/>
      <c r="Z553" s="320"/>
      <c r="AA553" s="320"/>
      <c r="AB553" s="320">
        <f t="shared" si="69"/>
        <v>0</v>
      </c>
      <c r="AC553" s="325"/>
      <c r="AD553" s="326"/>
      <c r="AE553" s="325"/>
    </row>
    <row r="554" spans="1:31" ht="33.75">
      <c r="A554" s="316" t="str">
        <f t="shared" si="70"/>
        <v>Содержание автотранспортаСодержание автотранспорта (ЛЭД)</v>
      </c>
      <c r="B554" s="317" t="str">
        <f t="shared" si="71"/>
        <v>Содержание автотранспортаСодержание автотранспорта (ЛЭД)Стоянка а/м</v>
      </c>
      <c r="C554" s="318">
        <v>2011</v>
      </c>
      <c r="D554" s="319" t="s">
        <v>692</v>
      </c>
      <c r="E554" s="319" t="s">
        <v>7</v>
      </c>
      <c r="F554" s="319" t="s">
        <v>1189</v>
      </c>
      <c r="G554" s="336" t="s">
        <v>412</v>
      </c>
      <c r="H554" s="308" t="str">
        <f>VLOOKUP($B554,Справочник!$A:$I,7,0)</f>
        <v xml:space="preserve">Corporate vehicles maintenance </v>
      </c>
      <c r="I554" s="334" t="s">
        <v>989</v>
      </c>
      <c r="J554" s="319" t="str">
        <f>VLOOKUP($B554,Справочник!$A:$I,8,0)</f>
        <v>Corporate vehicles maintenance (Top-management)</v>
      </c>
      <c r="K554" s="334" t="s">
        <v>416</v>
      </c>
      <c r="L554" s="319" t="str">
        <f>VLOOKUP($B554,Справочник!$A:$I,9,0)</f>
        <v>car parking</v>
      </c>
      <c r="M554" s="324"/>
      <c r="N554" s="320" t="e">
        <f t="shared" si="72"/>
        <v>#DIV/0!</v>
      </c>
      <c r="O554" s="357"/>
      <c r="P554" s="320">
        <f t="shared" si="66"/>
        <v>0</v>
      </c>
      <c r="Q554" s="325"/>
      <c r="R554" s="325"/>
      <c r="S554" s="325"/>
      <c r="T554" s="320">
        <f t="shared" si="67"/>
        <v>0</v>
      </c>
      <c r="U554" s="320"/>
      <c r="V554" s="320"/>
      <c r="W554" s="320"/>
      <c r="X554" s="320">
        <f t="shared" si="68"/>
        <v>0</v>
      </c>
      <c r="Y554" s="320"/>
      <c r="Z554" s="320"/>
      <c r="AA554" s="320"/>
      <c r="AB554" s="320">
        <f t="shared" si="69"/>
        <v>0</v>
      </c>
      <c r="AC554" s="325"/>
      <c r="AD554" s="326"/>
      <c r="AE554" s="325"/>
    </row>
    <row r="555" spans="1:31" ht="33.75">
      <c r="A555" s="316" t="str">
        <f t="shared" si="70"/>
        <v>Содержание автотранспортаСодержание автотранспорта (ЛЭД)</v>
      </c>
      <c r="B555" s="317" t="str">
        <f t="shared" si="71"/>
        <v>Содержание автотранспортаСодержание автотранспорта (ЛЭД)Техническое обслуживание</v>
      </c>
      <c r="C555" s="318">
        <v>2011</v>
      </c>
      <c r="D555" s="319" t="s">
        <v>692</v>
      </c>
      <c r="E555" s="319" t="s">
        <v>7</v>
      </c>
      <c r="F555" s="319" t="s">
        <v>1189</v>
      </c>
      <c r="G555" s="336" t="s">
        <v>412</v>
      </c>
      <c r="H555" s="308" t="str">
        <f>VLOOKUP($B555,Справочник!$A:$I,7,0)</f>
        <v xml:space="preserve">Corporate vehicles maintenance </v>
      </c>
      <c r="I555" s="334" t="s">
        <v>989</v>
      </c>
      <c r="J555" s="319" t="str">
        <f>VLOOKUP($B555,Справочник!$A:$I,8,0)</f>
        <v>Corporate vehicles maintenance (Top-management)</v>
      </c>
      <c r="K555" s="334" t="s">
        <v>415</v>
      </c>
      <c r="L555" s="319" t="str">
        <f>VLOOKUP($B555,Справочник!$A:$I,9,0)</f>
        <v xml:space="preserve"> technical services for car</v>
      </c>
      <c r="M555" s="324"/>
      <c r="N555" s="320" t="e">
        <f t="shared" si="72"/>
        <v>#DIV/0!</v>
      </c>
      <c r="O555" s="357"/>
      <c r="P555" s="320">
        <f t="shared" si="66"/>
        <v>0</v>
      </c>
      <c r="Q555" s="325"/>
      <c r="R555" s="325"/>
      <c r="S555" s="325"/>
      <c r="T555" s="320">
        <f t="shared" si="67"/>
        <v>0</v>
      </c>
      <c r="U555" s="320"/>
      <c r="V555" s="320"/>
      <c r="W555" s="320"/>
      <c r="X555" s="320">
        <f t="shared" si="68"/>
        <v>0</v>
      </c>
      <c r="Y555" s="320"/>
      <c r="Z555" s="320"/>
      <c r="AA555" s="320"/>
      <c r="AB555" s="320">
        <f t="shared" si="69"/>
        <v>0</v>
      </c>
      <c r="AC555" s="325"/>
      <c r="AD555" s="326"/>
      <c r="AE555" s="325"/>
    </row>
    <row r="556" spans="1:31" ht="33.75">
      <c r="A556" s="316" t="str">
        <f t="shared" si="70"/>
        <v>Содержание автотранспортаСодержание автотранспорта (ЛЭД)</v>
      </c>
      <c r="B556" s="317" t="str">
        <f t="shared" si="71"/>
        <v>Содержание автотранспортаСодержание автотранспорта (ЛЭД)Ремонт и шиномонтаж а/м</v>
      </c>
      <c r="C556" s="318">
        <v>2011</v>
      </c>
      <c r="D556" s="319" t="s">
        <v>692</v>
      </c>
      <c r="E556" s="319" t="s">
        <v>7</v>
      </c>
      <c r="F556" s="319" t="s">
        <v>1189</v>
      </c>
      <c r="G556" s="336" t="s">
        <v>412</v>
      </c>
      <c r="H556" s="308" t="str">
        <f>VLOOKUP($B556,Справочник!$A:$I,7,0)</f>
        <v xml:space="preserve">Corporate vehicles maintenance </v>
      </c>
      <c r="I556" s="334" t="s">
        <v>989</v>
      </c>
      <c r="J556" s="319" t="str">
        <f>VLOOKUP($B556,Справочник!$A:$I,8,0)</f>
        <v>Corporate vehicles maintenance (Top-management)</v>
      </c>
      <c r="K556" s="334" t="s">
        <v>885</v>
      </c>
      <c r="L556" s="319" t="str">
        <f>VLOOKUP($B556,Справочник!$A:$I,9,0)</f>
        <v>car repair</v>
      </c>
      <c r="M556" s="324"/>
      <c r="N556" s="320" t="e">
        <f t="shared" si="72"/>
        <v>#DIV/0!</v>
      </c>
      <c r="O556" s="325"/>
      <c r="P556" s="320">
        <f t="shared" si="66"/>
        <v>0</v>
      </c>
      <c r="Q556" s="325"/>
      <c r="R556" s="325"/>
      <c r="S556" s="325"/>
      <c r="T556" s="320">
        <f t="shared" si="67"/>
        <v>0</v>
      </c>
      <c r="U556" s="320"/>
      <c r="V556" s="320"/>
      <c r="W556" s="320"/>
      <c r="X556" s="320">
        <f t="shared" si="68"/>
        <v>0</v>
      </c>
      <c r="Y556" s="320"/>
      <c r="Z556" s="320"/>
      <c r="AA556" s="320"/>
      <c r="AB556" s="320">
        <f t="shared" si="69"/>
        <v>0</v>
      </c>
      <c r="AC556" s="325"/>
      <c r="AD556" s="326"/>
      <c r="AE556" s="325"/>
    </row>
    <row r="557" spans="1:31" ht="33.75">
      <c r="A557" s="316" t="str">
        <f t="shared" si="70"/>
        <v>Содержание автотранспортаСодержание автотранспорта (ЛЭД)</v>
      </c>
      <c r="B557" s="317" t="str">
        <f t="shared" si="71"/>
        <v>Содержание автотранспортаСодержание автотранспорта (ЛЭД)Система безопасности а/м</v>
      </c>
      <c r="C557" s="318">
        <v>2011</v>
      </c>
      <c r="D557" s="319" t="s">
        <v>692</v>
      </c>
      <c r="E557" s="319" t="s">
        <v>7</v>
      </c>
      <c r="F557" s="319" t="s">
        <v>1189</v>
      </c>
      <c r="G557" s="336" t="s">
        <v>412</v>
      </c>
      <c r="H557" s="308" t="str">
        <f>VLOOKUP($B557,Справочник!$A:$I,7,0)</f>
        <v xml:space="preserve">Corporate vehicles maintenance </v>
      </c>
      <c r="I557" s="334" t="s">
        <v>989</v>
      </c>
      <c r="J557" s="319" t="str">
        <f>VLOOKUP($B557,Справочник!$A:$I,8,0)</f>
        <v>Corporate vehicles maintenance (Top-management)</v>
      </c>
      <c r="K557" s="334" t="s">
        <v>414</v>
      </c>
      <c r="L557" s="319" t="str">
        <f>VLOOKUP($B557,Справочник!$A:$I,9,0)</f>
        <v>car security</v>
      </c>
      <c r="M557" s="324"/>
      <c r="N557" s="320" t="e">
        <f t="shared" si="72"/>
        <v>#DIV/0!</v>
      </c>
      <c r="O557" s="325"/>
      <c r="P557" s="320">
        <f t="shared" si="66"/>
        <v>0</v>
      </c>
      <c r="Q557" s="325"/>
      <c r="R557" s="325"/>
      <c r="S557" s="325"/>
      <c r="T557" s="320">
        <f t="shared" si="67"/>
        <v>0</v>
      </c>
      <c r="U557" s="320"/>
      <c r="V557" s="320"/>
      <c r="W557" s="320"/>
      <c r="X557" s="320">
        <f t="shared" si="68"/>
        <v>0</v>
      </c>
      <c r="Y557" s="320"/>
      <c r="Z557" s="320"/>
      <c r="AA557" s="320"/>
      <c r="AB557" s="320">
        <f t="shared" si="69"/>
        <v>0</v>
      </c>
      <c r="AC557" s="325"/>
      <c r="AD557" s="326"/>
      <c r="AE557" s="325"/>
    </row>
    <row r="558" spans="1:31" ht="33.75">
      <c r="A558" s="316" t="str">
        <f t="shared" si="70"/>
        <v>Содержание автотранспортаСодержание автотранспорта (ЛЭД)</v>
      </c>
      <c r="B558" s="317" t="str">
        <f t="shared" si="71"/>
        <v>Содержание автотранспортаСодержание автотранспорта (ЛЭД)Материалы для обслуживания а/м</v>
      </c>
      <c r="C558" s="318">
        <v>2011</v>
      </c>
      <c r="D558" s="319" t="s">
        <v>692</v>
      </c>
      <c r="E558" s="319" t="s">
        <v>7</v>
      </c>
      <c r="F558" s="319" t="s">
        <v>1189</v>
      </c>
      <c r="G558" s="336" t="s">
        <v>412</v>
      </c>
      <c r="H558" s="308" t="str">
        <f>VLOOKUP($B558,Справочник!$A:$I,7,0)</f>
        <v xml:space="preserve">Corporate vehicles maintenance </v>
      </c>
      <c r="I558" s="334" t="s">
        <v>989</v>
      </c>
      <c r="J558" s="319" t="str">
        <f>VLOOKUP($B558,Справочник!$A:$I,8,0)</f>
        <v>Corporate vehicles maintenance (Top-management)</v>
      </c>
      <c r="K558" s="334" t="s">
        <v>886</v>
      </c>
      <c r="L558" s="319" t="str">
        <f>VLOOKUP($B558,Справочник!$A:$I,9,0)</f>
        <v>others</v>
      </c>
      <c r="M558" s="324"/>
      <c r="N558" s="320" t="e">
        <f t="shared" si="72"/>
        <v>#DIV/0!</v>
      </c>
      <c r="O558" s="325"/>
      <c r="P558" s="320">
        <f t="shared" si="66"/>
        <v>0</v>
      </c>
      <c r="Q558" s="325"/>
      <c r="R558" s="325"/>
      <c r="S558" s="325"/>
      <c r="T558" s="320">
        <f t="shared" si="67"/>
        <v>0</v>
      </c>
      <c r="U558" s="320"/>
      <c r="V558" s="320"/>
      <c r="W558" s="320"/>
      <c r="X558" s="320">
        <f t="shared" si="68"/>
        <v>0</v>
      </c>
      <c r="Y558" s="320"/>
      <c r="Z558" s="320"/>
      <c r="AA558" s="320"/>
      <c r="AB558" s="320">
        <f t="shared" si="69"/>
        <v>0</v>
      </c>
      <c r="AC558" s="325"/>
      <c r="AD558" s="326"/>
      <c r="AE558" s="325"/>
    </row>
    <row r="559" spans="1:31" ht="22.5">
      <c r="A559" s="316" t="str">
        <f t="shared" si="70"/>
        <v>Представительские расходыпредставительские расходы (Администрация)</v>
      </c>
      <c r="B559" s="317" t="str">
        <f t="shared" si="71"/>
        <v>Представительские расходыпредставительские расходы (Администрация)</v>
      </c>
      <c r="C559" s="318">
        <v>2011</v>
      </c>
      <c r="D559" s="319" t="s">
        <v>955</v>
      </c>
      <c r="E559" s="319" t="s">
        <v>7</v>
      </c>
      <c r="F559" s="319" t="s">
        <v>1189</v>
      </c>
      <c r="G559" s="336" t="s">
        <v>18</v>
      </c>
      <c r="H559" s="308" t="str">
        <f>VLOOKUP($B559,Справочник!$A:$I,7,0)</f>
        <v>Hospitality expenses</v>
      </c>
      <c r="I559" s="319" t="s">
        <v>633</v>
      </c>
      <c r="J559" s="319" t="str">
        <f>VLOOKUP($B559,Справочник!$A:$I,8,0)</f>
        <v>Hospitality expenses (Top-management)</v>
      </c>
      <c r="K559" s="334"/>
      <c r="L559" s="319">
        <f>VLOOKUP($B559,Справочник!$A:$I,9,0)</f>
        <v>0</v>
      </c>
      <c r="M559" s="324"/>
      <c r="N559" s="320" t="e">
        <f t="shared" si="72"/>
        <v>#DIV/0!</v>
      </c>
      <c r="O559" s="325"/>
      <c r="P559" s="320">
        <f t="shared" si="66"/>
        <v>0</v>
      </c>
      <c r="Q559" s="325"/>
      <c r="R559" s="325"/>
      <c r="S559" s="325"/>
      <c r="T559" s="320">
        <f t="shared" si="67"/>
        <v>0</v>
      </c>
      <c r="U559" s="320"/>
      <c r="V559" s="320"/>
      <c r="W559" s="320"/>
      <c r="X559" s="320">
        <f t="shared" si="68"/>
        <v>0</v>
      </c>
      <c r="Y559" s="320"/>
      <c r="Z559" s="320"/>
      <c r="AA559" s="320"/>
      <c r="AB559" s="320">
        <f t="shared" si="69"/>
        <v>0</v>
      </c>
      <c r="AC559" s="325"/>
      <c r="AD559" s="326"/>
      <c r="AE559" s="325"/>
    </row>
    <row r="560" spans="1:31" ht="22.5" hidden="1">
      <c r="A560" s="316" t="str">
        <f t="shared" si="70"/>
        <v>Списание МПЗСписание МПЗ (Администрация)</v>
      </c>
      <c r="B560" s="317" t="str">
        <f t="shared" si="71"/>
        <v>Списание МПЗСписание МПЗ (Администрация)</v>
      </c>
      <c r="C560" s="318">
        <v>2011</v>
      </c>
      <c r="D560" s="319" t="s">
        <v>955</v>
      </c>
      <c r="E560" s="319" t="s">
        <v>7</v>
      </c>
      <c r="F560" s="319" t="s">
        <v>1188</v>
      </c>
      <c r="G560" s="336" t="s">
        <v>43</v>
      </c>
      <c r="H560" s="308" t="str">
        <f>VLOOKUP($B560,Справочник!$A:$I,7,0)</f>
        <v>Inventories writing off</v>
      </c>
      <c r="I560" s="334" t="s">
        <v>634</v>
      </c>
      <c r="J560" s="319" t="str">
        <f>VLOOKUP($B560,Справочник!$A:$I,8,0)</f>
        <v>Inventories writing off (Top-management)</v>
      </c>
      <c r="K560" s="334"/>
      <c r="L560" s="319">
        <f>VLOOKUP($B560,Справочник!$A:$I,9,0)</f>
        <v>0</v>
      </c>
      <c r="M560" s="324"/>
      <c r="N560" s="320" t="e">
        <f t="shared" si="72"/>
        <v>#DIV/0!</v>
      </c>
      <c r="O560" s="325"/>
      <c r="P560" s="320">
        <f t="shared" si="66"/>
        <v>0</v>
      </c>
      <c r="Q560" s="325"/>
      <c r="R560" s="325"/>
      <c r="S560" s="325"/>
      <c r="T560" s="320">
        <f t="shared" si="67"/>
        <v>0</v>
      </c>
      <c r="U560" s="320"/>
      <c r="V560" s="320"/>
      <c r="W560" s="320"/>
      <c r="X560" s="320">
        <f t="shared" si="68"/>
        <v>0</v>
      </c>
      <c r="Y560" s="320"/>
      <c r="Z560" s="320"/>
      <c r="AA560" s="320"/>
      <c r="AB560" s="320">
        <f t="shared" si="69"/>
        <v>0</v>
      </c>
      <c r="AC560" s="325"/>
      <c r="AD560" s="326"/>
      <c r="AE560" s="325"/>
    </row>
    <row r="561" spans="1:31" ht="22.5" hidden="1">
      <c r="A561" s="316" t="str">
        <f t="shared" si="70"/>
        <v>Покупка МПЗПокупка МПЗ (Администрация)</v>
      </c>
      <c r="B561" s="317" t="str">
        <f t="shared" si="71"/>
        <v>Покупка МПЗПокупка МПЗ (Администрация)</v>
      </c>
      <c r="C561" s="318">
        <v>2011</v>
      </c>
      <c r="D561" s="319" t="s">
        <v>955</v>
      </c>
      <c r="E561" s="319" t="s">
        <v>7</v>
      </c>
      <c r="F561" s="319" t="s">
        <v>1187</v>
      </c>
      <c r="G561" s="335" t="s">
        <v>567</v>
      </c>
      <c r="H561" s="308" t="str">
        <f>VLOOKUP($B561,Справочник!$A:$I,7,0)</f>
        <v>Inventories' purchase</v>
      </c>
      <c r="I561" s="334" t="s">
        <v>635</v>
      </c>
      <c r="J561" s="319" t="str">
        <f>VLOOKUP($B561,Справочник!$A:$I,8,0)</f>
        <v>Inventories' purchase (Top-management)</v>
      </c>
      <c r="K561" s="334"/>
      <c r="L561" s="319">
        <f>VLOOKUP($B561,Справочник!$A:$I,9,0)</f>
        <v>0</v>
      </c>
      <c r="M561" s="324"/>
      <c r="N561" s="320" t="e">
        <f t="shared" si="72"/>
        <v>#DIV/0!</v>
      </c>
      <c r="O561" s="325"/>
      <c r="P561" s="320">
        <f t="shared" si="66"/>
        <v>0</v>
      </c>
      <c r="Q561" s="325"/>
      <c r="R561" s="325"/>
      <c r="S561" s="325"/>
      <c r="T561" s="320">
        <f t="shared" si="67"/>
        <v>0</v>
      </c>
      <c r="U561" s="320"/>
      <c r="V561" s="320"/>
      <c r="W561" s="320"/>
      <c r="X561" s="320">
        <f t="shared" si="68"/>
        <v>0</v>
      </c>
      <c r="Y561" s="320"/>
      <c r="Z561" s="320"/>
      <c r="AA561" s="320"/>
      <c r="AB561" s="320">
        <f t="shared" si="69"/>
        <v>0</v>
      </c>
      <c r="AC561" s="325"/>
      <c r="AD561" s="326"/>
      <c r="AE561" s="325"/>
    </row>
    <row r="562" spans="1:31" ht="33.75">
      <c r="A562" s="316" t="str">
        <f t="shared" si="70"/>
        <v>Информационная поддержка Информационная поддержка (Администрация)</v>
      </c>
      <c r="B562" s="317" t="str">
        <f t="shared" si="71"/>
        <v>Информационная поддержка Информационная поддержка (Администрация)</v>
      </c>
      <c r="C562" s="318">
        <v>2011</v>
      </c>
      <c r="D562" s="319" t="s">
        <v>955</v>
      </c>
      <c r="E562" s="319" t="s">
        <v>7</v>
      </c>
      <c r="F562" s="319" t="s">
        <v>1189</v>
      </c>
      <c r="G562" s="335" t="s">
        <v>382</v>
      </c>
      <c r="H562" s="308" t="str">
        <f>VLOOKUP($B562,Справочник!$A:$I,7,0)</f>
        <v>Informational  support</v>
      </c>
      <c r="I562" s="334" t="s">
        <v>636</v>
      </c>
      <c r="J562" s="319" t="str">
        <f>VLOOKUP($B562,Справочник!$A:$I,8,0)</f>
        <v>Costs on informational  support (Top-management)</v>
      </c>
      <c r="K562" s="334"/>
      <c r="L562" s="319">
        <f>VLOOKUP($B562,Справочник!$A:$I,9,0)</f>
        <v>0</v>
      </c>
      <c r="M562" s="324"/>
      <c r="N562" s="320" t="e">
        <f t="shared" si="72"/>
        <v>#DIV/0!</v>
      </c>
      <c r="O562" s="325"/>
      <c r="P562" s="320">
        <f t="shared" si="66"/>
        <v>0</v>
      </c>
      <c r="Q562" s="325"/>
      <c r="R562" s="325"/>
      <c r="S562" s="325"/>
      <c r="T562" s="320">
        <f t="shared" si="67"/>
        <v>0</v>
      </c>
      <c r="U562" s="320"/>
      <c r="V562" s="320"/>
      <c r="W562" s="320"/>
      <c r="X562" s="320">
        <f t="shared" si="68"/>
        <v>0</v>
      </c>
      <c r="Y562" s="320"/>
      <c r="Z562" s="320"/>
      <c r="AA562" s="320"/>
      <c r="AB562" s="320">
        <f t="shared" si="69"/>
        <v>0</v>
      </c>
      <c r="AC562" s="325"/>
      <c r="AD562" s="326"/>
      <c r="AE562" s="325"/>
    </row>
    <row r="563" spans="1:31" ht="56.25" hidden="1">
      <c r="A563" s="316" t="str">
        <f t="shared" si="70"/>
        <v>Инвестиционные затраты приобретение  оборудования/имущества (Администрация)</v>
      </c>
      <c r="B563" s="317" t="str">
        <f t="shared" si="71"/>
        <v>Инвестиционные затраты приобретение  оборудования/имущества (Администрация)Приобретение компьютерного оборудования/имущества (Администрация)</v>
      </c>
      <c r="C563" s="318">
        <v>2011</v>
      </c>
      <c r="D563" s="319" t="s">
        <v>955</v>
      </c>
      <c r="E563" s="319" t="s">
        <v>7</v>
      </c>
      <c r="F563" s="319" t="s">
        <v>1187</v>
      </c>
      <c r="G563" s="336" t="s">
        <v>283</v>
      </c>
      <c r="H563" s="308" t="str">
        <f>VLOOKUP($B563,Справочник!$A:$I,7,0)</f>
        <v xml:space="preserve">Investment costs </v>
      </c>
      <c r="I563" s="319" t="s">
        <v>637</v>
      </c>
      <c r="J563" s="319" t="str">
        <f>VLOOKUP($B563,Справочник!$A:$I,8,0)</f>
        <v>Equipment/property acquisition (Top-management)</v>
      </c>
      <c r="K563" s="319" t="s">
        <v>640</v>
      </c>
      <c r="L563" s="319" t="str">
        <f>VLOOKUP($B563,Справочник!$A:$I,9,0)</f>
        <v>Computer equipment/property acquisition (Top-management)</v>
      </c>
      <c r="M563" s="324"/>
      <c r="N563" s="320" t="e">
        <f t="shared" si="72"/>
        <v>#DIV/0!</v>
      </c>
      <c r="O563" s="325"/>
      <c r="P563" s="320">
        <f t="shared" si="66"/>
        <v>0</v>
      </c>
      <c r="Q563" s="325"/>
      <c r="R563" s="325"/>
      <c r="S563" s="325"/>
      <c r="T563" s="320">
        <f t="shared" si="67"/>
        <v>0</v>
      </c>
      <c r="U563" s="320"/>
      <c r="V563" s="320"/>
      <c r="W563" s="320"/>
      <c r="X563" s="320">
        <f t="shared" si="68"/>
        <v>0</v>
      </c>
      <c r="Y563" s="320"/>
      <c r="Z563" s="320"/>
      <c r="AA563" s="320"/>
      <c r="AB563" s="320">
        <f t="shared" si="69"/>
        <v>0</v>
      </c>
      <c r="AC563" s="325"/>
      <c r="AD563" s="326"/>
      <c r="AE563" s="325"/>
    </row>
    <row r="564" spans="1:31" ht="56.25" hidden="1">
      <c r="A564" s="316" t="str">
        <f t="shared" si="70"/>
        <v>Инвестиционные затраты приобретение  оборудования/имущества (Администрация)</v>
      </c>
      <c r="B564" s="317" t="str">
        <f t="shared" si="71"/>
        <v>Инвестиционные затраты приобретение  оборудования/имущества (Администрация)Приобретение прочего оборудования/имущества (Администрация)</v>
      </c>
      <c r="C564" s="318">
        <v>2011</v>
      </c>
      <c r="D564" s="319" t="s">
        <v>955</v>
      </c>
      <c r="E564" s="319" t="s">
        <v>7</v>
      </c>
      <c r="F564" s="319" t="s">
        <v>1187</v>
      </c>
      <c r="G564" s="336" t="s">
        <v>283</v>
      </c>
      <c r="H564" s="308" t="str">
        <f>VLOOKUP($B564,Справочник!$A:$I,7,0)</f>
        <v xml:space="preserve">Investment costs </v>
      </c>
      <c r="I564" s="319" t="s">
        <v>637</v>
      </c>
      <c r="J564" s="319" t="str">
        <f>VLOOKUP($B564,Справочник!$A:$I,8,0)</f>
        <v>Equipment/property acquisition (Top-management)</v>
      </c>
      <c r="K564" s="319" t="s">
        <v>641</v>
      </c>
      <c r="L564" s="319" t="str">
        <f>VLOOKUP($B564,Справочник!$A:$I,9,0)</f>
        <v>Other equipment/property acuisition (Top-management)</v>
      </c>
      <c r="M564" s="324"/>
      <c r="N564" s="320" t="e">
        <f t="shared" si="72"/>
        <v>#DIV/0!</v>
      </c>
      <c r="O564" s="325"/>
      <c r="P564" s="320">
        <f t="shared" si="66"/>
        <v>0</v>
      </c>
      <c r="Q564" s="325"/>
      <c r="R564" s="325"/>
      <c r="S564" s="325"/>
      <c r="T564" s="320">
        <f t="shared" si="67"/>
        <v>0</v>
      </c>
      <c r="U564" s="320"/>
      <c r="V564" s="320"/>
      <c r="W564" s="320"/>
      <c r="X564" s="320">
        <f t="shared" si="68"/>
        <v>0</v>
      </c>
      <c r="Y564" s="320"/>
      <c r="Z564" s="320"/>
      <c r="AA564" s="320"/>
      <c r="AB564" s="320">
        <f t="shared" si="69"/>
        <v>0</v>
      </c>
      <c r="AC564" s="325"/>
      <c r="AD564" s="326"/>
      <c r="AE564" s="325"/>
    </row>
    <row r="565" spans="1:31" ht="45" hidden="1">
      <c r="A565" s="316" t="str">
        <f t="shared" si="70"/>
        <v>Инвестиционные затраты приобретение  оборудования/имущества (Администрация)</v>
      </c>
      <c r="B565" s="317" t="str">
        <f t="shared" si="71"/>
        <v>Инвестиционные затраты приобретение  оборудования/имущества (Администрация)Монтаж оборудования/имущества (Администрация)</v>
      </c>
      <c r="C565" s="318">
        <v>2011</v>
      </c>
      <c r="D565" s="319" t="s">
        <v>955</v>
      </c>
      <c r="E565" s="319" t="s">
        <v>7</v>
      </c>
      <c r="F565" s="319" t="s">
        <v>1187</v>
      </c>
      <c r="G565" s="336" t="s">
        <v>283</v>
      </c>
      <c r="H565" s="308" t="str">
        <f>VLOOKUP($B565,Справочник!$A:$I,7,0)</f>
        <v xml:space="preserve">Investment costs </v>
      </c>
      <c r="I565" s="319" t="s">
        <v>637</v>
      </c>
      <c r="J565" s="319" t="str">
        <f>VLOOKUP($B565,Справочник!$A:$I,8,0)</f>
        <v>Equipment/property acquisition (Top-management)</v>
      </c>
      <c r="K565" s="319" t="s">
        <v>642</v>
      </c>
      <c r="L565" s="319" t="str">
        <f>VLOOKUP($B565,Справочник!$A:$I,9,0)</f>
        <v>Equipment/property installation (Top-management)</v>
      </c>
      <c r="M565" s="324"/>
      <c r="N565" s="320" t="e">
        <f t="shared" si="72"/>
        <v>#DIV/0!</v>
      </c>
      <c r="O565" s="325"/>
      <c r="P565" s="320">
        <f t="shared" si="66"/>
        <v>0</v>
      </c>
      <c r="Q565" s="325"/>
      <c r="R565" s="325"/>
      <c r="S565" s="325"/>
      <c r="T565" s="320">
        <f t="shared" si="67"/>
        <v>0</v>
      </c>
      <c r="U565" s="320"/>
      <c r="V565" s="320"/>
      <c r="W565" s="320"/>
      <c r="X565" s="320">
        <f t="shared" si="68"/>
        <v>0</v>
      </c>
      <c r="Y565" s="320"/>
      <c r="Z565" s="320"/>
      <c r="AA565" s="320"/>
      <c r="AB565" s="320">
        <f t="shared" si="69"/>
        <v>0</v>
      </c>
      <c r="AC565" s="325"/>
      <c r="AD565" s="326"/>
      <c r="AE565" s="325"/>
    </row>
    <row r="566" spans="1:31" ht="33.75">
      <c r="A566" s="316" t="str">
        <f t="shared" si="70"/>
        <v>Почтовые расходыПрочая рассылка документации (Администрация)</v>
      </c>
      <c r="B566" s="317" t="str">
        <f t="shared" si="71"/>
        <v>Почтовые расходыПрочая рассылка документации (Администрация)</v>
      </c>
      <c r="C566" s="318">
        <v>2011</v>
      </c>
      <c r="D566" s="319" t="s">
        <v>955</v>
      </c>
      <c r="E566" s="319" t="s">
        <v>7</v>
      </c>
      <c r="F566" s="319" t="s">
        <v>1189</v>
      </c>
      <c r="G566" s="336" t="s">
        <v>28</v>
      </c>
      <c r="H566" s="308" t="str">
        <f>VLOOKUP($B566,Справочник!$A:$I,7,0)</f>
        <v>Post</v>
      </c>
      <c r="I566" s="319" t="s">
        <v>638</v>
      </c>
      <c r="J566" s="319" t="str">
        <f>VLOOKUP($B566,Справочник!$A:$I,8,0)</f>
        <v>other dispatch (Top-management)</v>
      </c>
      <c r="K566" s="334"/>
      <c r="L566" s="319">
        <f>VLOOKUP($B566,Справочник!$A:$I,9,0)</f>
        <v>0</v>
      </c>
      <c r="M566" s="324"/>
      <c r="N566" s="320" t="e">
        <f t="shared" si="72"/>
        <v>#DIV/0!</v>
      </c>
      <c r="O566" s="325"/>
      <c r="P566" s="320">
        <f t="shared" si="66"/>
        <v>0</v>
      </c>
      <c r="Q566" s="325"/>
      <c r="R566" s="325"/>
      <c r="S566" s="325"/>
      <c r="T566" s="320">
        <f t="shared" si="67"/>
        <v>0</v>
      </c>
      <c r="U566" s="320"/>
      <c r="V566" s="320"/>
      <c r="W566" s="320"/>
      <c r="X566" s="320">
        <f t="shared" si="68"/>
        <v>0</v>
      </c>
      <c r="Y566" s="320"/>
      <c r="Z566" s="320"/>
      <c r="AA566" s="320"/>
      <c r="AB566" s="320">
        <f t="shared" si="69"/>
        <v>0</v>
      </c>
      <c r="AC566" s="325"/>
      <c r="AD566" s="326"/>
      <c r="AE566" s="325"/>
    </row>
    <row r="567" spans="1:31">
      <c r="A567" s="316" t="str">
        <f t="shared" si="70"/>
        <v>Затраты на новые проекты</v>
      </c>
      <c r="B567" s="317" t="str">
        <f t="shared" si="71"/>
        <v>Затраты на новые проекты</v>
      </c>
      <c r="C567" s="318">
        <v>2011</v>
      </c>
      <c r="D567" s="319" t="s">
        <v>955</v>
      </c>
      <c r="E567" s="319" t="s">
        <v>7</v>
      </c>
      <c r="F567" s="319" t="s">
        <v>1189</v>
      </c>
      <c r="G567" s="307" t="s">
        <v>513</v>
      </c>
      <c r="H567" s="308" t="str">
        <f>VLOOKUP($B567,Справочник!$A:$I,7,0)</f>
        <v>New projects</v>
      </c>
      <c r="I567" s="319"/>
      <c r="J567" s="319">
        <f>VLOOKUP($B567,Справочник!$A:$I,8,0)</f>
        <v>0</v>
      </c>
      <c r="K567" s="319"/>
      <c r="L567" s="319">
        <f>VLOOKUP($B567,Справочник!$A:$I,9,0)</f>
        <v>0</v>
      </c>
      <c r="M567" s="324"/>
      <c r="N567" s="320" t="e">
        <f t="shared" si="72"/>
        <v>#DIV/0!</v>
      </c>
      <c r="O567" s="325"/>
      <c r="P567" s="320">
        <f t="shared" si="66"/>
        <v>0</v>
      </c>
      <c r="Q567" s="325"/>
      <c r="R567" s="325"/>
      <c r="S567" s="325"/>
      <c r="T567" s="320">
        <f t="shared" si="67"/>
        <v>0</v>
      </c>
      <c r="U567" s="320"/>
      <c r="V567" s="320"/>
      <c r="W567" s="320"/>
      <c r="X567" s="320">
        <f t="shared" si="68"/>
        <v>0</v>
      </c>
      <c r="Y567" s="320"/>
      <c r="Z567" s="320"/>
      <c r="AA567" s="320"/>
      <c r="AB567" s="320">
        <f t="shared" si="69"/>
        <v>0</v>
      </c>
      <c r="AC567" s="325"/>
      <c r="AD567" s="326"/>
      <c r="AE567" s="325"/>
    </row>
    <row r="568" spans="1:31" ht="33.75">
      <c r="A568" s="316" t="str">
        <f t="shared" si="70"/>
        <v>Прочие расходыпрочие расходы (Администрация)</v>
      </c>
      <c r="B568" s="317" t="str">
        <f t="shared" si="71"/>
        <v>Прочие расходыпрочие расходы (Администрация)компенсация за аренду личного а/м (Администрация)</v>
      </c>
      <c r="C568" s="318">
        <v>2011</v>
      </c>
      <c r="D568" s="319" t="s">
        <v>955</v>
      </c>
      <c r="E568" s="319" t="s">
        <v>7</v>
      </c>
      <c r="F568" s="319" t="s">
        <v>1189</v>
      </c>
      <c r="G568" s="336" t="s">
        <v>19</v>
      </c>
      <c r="H568" s="308" t="str">
        <f>VLOOKUP($B568,Справочник!$A:$I,7,0)</f>
        <v>Miscellaneous expenses</v>
      </c>
      <c r="I568" s="334" t="s">
        <v>709</v>
      </c>
      <c r="J568" s="319" t="str">
        <f>VLOOKUP($B568,Справочник!$A:$I,8,0)</f>
        <v>Miscellaneous expenses (Top-management)</v>
      </c>
      <c r="K568" s="319" t="s">
        <v>916</v>
      </c>
      <c r="L568" s="319" t="str">
        <f>VLOOKUP($B568,Справочник!$A:$I,9,0)</f>
        <v>Compensation for personal car rent (Top-management)</v>
      </c>
      <c r="M568" s="324"/>
      <c r="N568" s="320" t="e">
        <f t="shared" si="72"/>
        <v>#DIV/0!</v>
      </c>
      <c r="O568" s="325"/>
      <c r="P568" s="320">
        <f t="shared" si="66"/>
        <v>0</v>
      </c>
      <c r="Q568" s="325"/>
      <c r="R568" s="325"/>
      <c r="S568" s="325"/>
      <c r="T568" s="320">
        <f t="shared" si="67"/>
        <v>0</v>
      </c>
      <c r="U568" s="320"/>
      <c r="V568" s="320"/>
      <c r="W568" s="320"/>
      <c r="X568" s="320">
        <f t="shared" si="68"/>
        <v>0</v>
      </c>
      <c r="Y568" s="320"/>
      <c r="Z568" s="320"/>
      <c r="AA568" s="320"/>
      <c r="AB568" s="320">
        <f t="shared" si="69"/>
        <v>0</v>
      </c>
      <c r="AC568" s="325"/>
      <c r="AD568" s="326"/>
      <c r="AE568" s="325"/>
    </row>
    <row r="569" spans="1:31" ht="33.75">
      <c r="A569" s="316" t="str">
        <f t="shared" si="70"/>
        <v>Прочие расходыпрочие расходы (Администрация)</v>
      </c>
      <c r="B569" s="317" t="str">
        <f t="shared" si="71"/>
        <v>Прочие расходыпрочие расходы (Администрация)прочие расходы отдела (Администрация)</v>
      </c>
      <c r="C569" s="318">
        <v>2011</v>
      </c>
      <c r="D569" s="319" t="s">
        <v>955</v>
      </c>
      <c r="E569" s="319" t="s">
        <v>7</v>
      </c>
      <c r="F569" s="319" t="s">
        <v>1189</v>
      </c>
      <c r="G569" s="336" t="s">
        <v>19</v>
      </c>
      <c r="H569" s="308" t="str">
        <f>VLOOKUP($B569,Справочник!$A:$I,7,0)</f>
        <v>Miscellaneous expenses</v>
      </c>
      <c r="I569" s="334" t="s">
        <v>709</v>
      </c>
      <c r="J569" s="319" t="str">
        <f>VLOOKUP($B569,Справочник!$A:$I,8,0)</f>
        <v>Miscellaneous expenses (Top-management)</v>
      </c>
      <c r="K569" s="334" t="s">
        <v>915</v>
      </c>
      <c r="L569" s="319" t="str">
        <f>VLOOKUP($B569,Справочник!$A:$I,9,0)</f>
        <v>Other expenses of department (Top-management)</v>
      </c>
      <c r="M569" s="324"/>
      <c r="N569" s="320" t="e">
        <f t="shared" si="72"/>
        <v>#DIV/0!</v>
      </c>
      <c r="O569" s="325"/>
      <c r="P569" s="320">
        <f t="shared" si="66"/>
        <v>0</v>
      </c>
      <c r="Q569" s="325"/>
      <c r="R569" s="325"/>
      <c r="S569" s="325"/>
      <c r="T569" s="320">
        <f t="shared" si="67"/>
        <v>0</v>
      </c>
      <c r="U569" s="320"/>
      <c r="V569" s="320"/>
      <c r="W569" s="320"/>
      <c r="X569" s="320">
        <f t="shared" si="68"/>
        <v>0</v>
      </c>
      <c r="Y569" s="320"/>
      <c r="Z569" s="320"/>
      <c r="AA569" s="320"/>
      <c r="AB569" s="320">
        <f t="shared" si="69"/>
        <v>0</v>
      </c>
      <c r="AC569" s="325"/>
      <c r="AD569" s="326"/>
      <c r="AE569" s="325"/>
    </row>
    <row r="570" spans="1:31" ht="33.75">
      <c r="A570" s="316" t="str">
        <f t="shared" si="70"/>
        <v>Прочие расходыпрочие расходы (Администрация)</v>
      </c>
      <c r="B570" s="317" t="str">
        <f t="shared" si="71"/>
        <v>Прочие расходыпрочие расходы (Администрация)прочие расходы отдела (Администрация)</v>
      </c>
      <c r="C570" s="318">
        <v>2011</v>
      </c>
      <c r="D570" s="319" t="s">
        <v>955</v>
      </c>
      <c r="E570" s="319" t="s">
        <v>7</v>
      </c>
      <c r="F570" s="319" t="s">
        <v>1189</v>
      </c>
      <c r="G570" s="336" t="s">
        <v>19</v>
      </c>
      <c r="H570" s="308" t="str">
        <f>VLOOKUP($B570,Справочник!$A:$I,7,0)</f>
        <v>Miscellaneous expenses</v>
      </c>
      <c r="I570" s="334" t="s">
        <v>709</v>
      </c>
      <c r="J570" s="319" t="str">
        <f>VLOOKUP($B570,Справочник!$A:$I,8,0)</f>
        <v>Miscellaneous expenses (Top-management)</v>
      </c>
      <c r="K570" s="334" t="s">
        <v>915</v>
      </c>
      <c r="L570" s="319" t="str">
        <f>VLOOKUP($B570,Справочник!$A:$I,9,0)</f>
        <v>Other expenses of department (Top-management)</v>
      </c>
      <c r="M570" s="324"/>
      <c r="N570" s="320" t="e">
        <f t="shared" si="72"/>
        <v>#DIV/0!</v>
      </c>
      <c r="O570" s="325"/>
      <c r="P570" s="320">
        <f t="shared" si="66"/>
        <v>0</v>
      </c>
      <c r="Q570" s="325"/>
      <c r="R570" s="325"/>
      <c r="S570" s="325"/>
      <c r="T570" s="320">
        <f t="shared" si="67"/>
        <v>0</v>
      </c>
      <c r="U570" s="320"/>
      <c r="V570" s="320"/>
      <c r="W570" s="320"/>
      <c r="X570" s="320">
        <f t="shared" si="68"/>
        <v>0</v>
      </c>
      <c r="Y570" s="320"/>
      <c r="Z570" s="320"/>
      <c r="AA570" s="320"/>
      <c r="AB570" s="320">
        <f t="shared" si="69"/>
        <v>0</v>
      </c>
      <c r="AC570" s="325"/>
      <c r="AD570" s="326"/>
      <c r="AE570" s="325"/>
    </row>
    <row r="571" spans="1:31" hidden="1">
      <c r="A571" s="401"/>
      <c r="B571" s="402"/>
      <c r="C571" s="340"/>
      <c r="D571" s="340"/>
      <c r="E571" s="340"/>
      <c r="F571" s="340"/>
      <c r="G571" s="340"/>
      <c r="H571" s="403"/>
      <c r="I571" s="340"/>
      <c r="J571" s="340"/>
      <c r="K571" s="340"/>
      <c r="L571" s="340"/>
      <c r="M571" s="344"/>
      <c r="N571" s="345"/>
      <c r="O571" s="345"/>
      <c r="P571" s="345"/>
      <c r="Q571" s="345"/>
      <c r="R571" s="345"/>
      <c r="S571" s="345"/>
      <c r="T571" s="345"/>
      <c r="U571" s="345"/>
      <c r="V571" s="345"/>
      <c r="W571" s="345"/>
      <c r="X571" s="345"/>
      <c r="Y571" s="345"/>
      <c r="Z571" s="345"/>
      <c r="AA571" s="345"/>
      <c r="AB571" s="345"/>
      <c r="AC571" s="345"/>
      <c r="AD571" s="345"/>
      <c r="AE571" s="345"/>
    </row>
    <row r="572" spans="1:31" hidden="1">
      <c r="A572" s="401"/>
      <c r="B572" s="402"/>
      <c r="C572" s="313"/>
      <c r="D572" s="313"/>
    </row>
    <row r="573" spans="1:31" hidden="1">
      <c r="A573" s="401"/>
      <c r="B573" s="402"/>
      <c r="C573" s="313"/>
      <c r="D573" s="313"/>
    </row>
    <row r="574" spans="1:31" hidden="1">
      <c r="A574" s="401"/>
      <c r="B574" s="402"/>
      <c r="C574" s="313"/>
      <c r="D574" s="313"/>
    </row>
    <row r="575" spans="1:31" hidden="1">
      <c r="A575" s="401"/>
      <c r="B575" s="402"/>
      <c r="C575" s="313"/>
      <c r="D575" s="313"/>
    </row>
    <row r="576" spans="1:31" hidden="1">
      <c r="A576" s="401"/>
      <c r="B576" s="402"/>
      <c r="C576" s="313"/>
      <c r="D576" s="313"/>
    </row>
    <row r="577" spans="1:4" hidden="1">
      <c r="A577" s="401"/>
      <c r="B577" s="402"/>
      <c r="C577" s="313"/>
      <c r="D577" s="313"/>
    </row>
    <row r="578" spans="1:4" hidden="1">
      <c r="A578" s="401"/>
      <c r="B578" s="402"/>
      <c r="C578" s="313"/>
      <c r="D578" s="313"/>
    </row>
    <row r="579" spans="1:4" hidden="1">
      <c r="A579" s="401"/>
      <c r="B579" s="402"/>
      <c r="C579" s="313"/>
      <c r="D579" s="313"/>
    </row>
    <row r="580" spans="1:4" hidden="1">
      <c r="A580" s="401"/>
      <c r="B580" s="402"/>
      <c r="C580" s="313"/>
      <c r="D580" s="313"/>
    </row>
    <row r="581" spans="1:4" hidden="1">
      <c r="A581" s="401"/>
      <c r="B581" s="402"/>
      <c r="C581" s="313"/>
      <c r="D581" s="313"/>
    </row>
    <row r="582" spans="1:4" hidden="1">
      <c r="A582" s="401"/>
      <c r="B582" s="402"/>
      <c r="C582" s="313"/>
      <c r="D582" s="313"/>
    </row>
    <row r="583" spans="1:4" hidden="1">
      <c r="A583" s="401"/>
      <c r="B583" s="402"/>
      <c r="C583" s="313"/>
      <c r="D583" s="313"/>
    </row>
    <row r="584" spans="1:4" hidden="1">
      <c r="A584" s="401"/>
      <c r="B584" s="402"/>
      <c r="C584" s="313"/>
      <c r="D584" s="313"/>
    </row>
    <row r="585" spans="1:4" hidden="1">
      <c r="A585" s="401"/>
      <c r="B585" s="402"/>
      <c r="C585" s="313"/>
      <c r="D585" s="313"/>
    </row>
    <row r="586" spans="1:4" hidden="1">
      <c r="A586" s="401"/>
      <c r="B586" s="402"/>
      <c r="C586" s="313"/>
      <c r="D586" s="313"/>
    </row>
    <row r="587" spans="1:4" hidden="1">
      <c r="A587" s="401"/>
      <c r="B587" s="402"/>
      <c r="C587" s="313"/>
      <c r="D587" s="313"/>
    </row>
    <row r="588" spans="1:4" hidden="1">
      <c r="A588" s="401"/>
      <c r="B588" s="402"/>
      <c r="C588" s="313"/>
      <c r="D588" s="313"/>
    </row>
    <row r="589" spans="1:4" hidden="1">
      <c r="A589" s="401"/>
      <c r="B589" s="402"/>
      <c r="C589" s="313"/>
      <c r="D589" s="313"/>
    </row>
    <row r="590" spans="1:4" hidden="1">
      <c r="A590" s="401"/>
      <c r="B590" s="402"/>
      <c r="C590" s="313"/>
      <c r="D590" s="313"/>
    </row>
    <row r="591" spans="1:4" hidden="1">
      <c r="A591" s="401"/>
      <c r="B591" s="402"/>
      <c r="C591" s="313"/>
      <c r="D591" s="313"/>
    </row>
    <row r="592" spans="1:4" hidden="1">
      <c r="A592" s="401"/>
      <c r="B592" s="402"/>
      <c r="C592" s="313"/>
      <c r="D592" s="313"/>
    </row>
    <row r="593" spans="1:4" hidden="1">
      <c r="A593" s="401"/>
      <c r="B593" s="402"/>
      <c r="C593" s="313"/>
      <c r="D593" s="313"/>
    </row>
    <row r="594" spans="1:4" hidden="1">
      <c r="A594" s="401"/>
      <c r="B594" s="402"/>
      <c r="C594" s="313"/>
      <c r="D594" s="313"/>
    </row>
    <row r="595" spans="1:4" hidden="1">
      <c r="A595" s="401"/>
      <c r="B595" s="402"/>
      <c r="C595" s="313"/>
      <c r="D595" s="313"/>
    </row>
    <row r="596" spans="1:4" hidden="1">
      <c r="A596" s="401"/>
      <c r="B596" s="402"/>
      <c r="C596" s="313"/>
      <c r="D596" s="313"/>
    </row>
    <row r="597" spans="1:4" hidden="1">
      <c r="A597" s="401"/>
      <c r="B597" s="402"/>
      <c r="C597" s="313"/>
      <c r="D597" s="313"/>
    </row>
    <row r="598" spans="1:4" hidden="1">
      <c r="A598" s="401"/>
      <c r="B598" s="402"/>
      <c r="C598" s="313"/>
      <c r="D598" s="313"/>
    </row>
    <row r="599" spans="1:4" hidden="1">
      <c r="A599" s="401"/>
      <c r="B599" s="402"/>
      <c r="C599" s="313"/>
      <c r="D599" s="313"/>
    </row>
    <row r="600" spans="1:4" hidden="1">
      <c r="A600" s="401"/>
      <c r="B600" s="402"/>
      <c r="C600" s="313"/>
      <c r="D600" s="313"/>
    </row>
    <row r="601" spans="1:4" hidden="1">
      <c r="A601" s="401"/>
      <c r="B601" s="402"/>
      <c r="C601" s="313"/>
      <c r="D601" s="313"/>
    </row>
    <row r="602" spans="1:4" hidden="1">
      <c r="A602" s="401"/>
      <c r="B602" s="402"/>
      <c r="C602" s="313"/>
      <c r="D602" s="313"/>
    </row>
    <row r="603" spans="1:4" hidden="1">
      <c r="A603" s="401"/>
      <c r="B603" s="402"/>
      <c r="C603" s="313"/>
      <c r="D603" s="313"/>
    </row>
    <row r="604" spans="1:4" hidden="1">
      <c r="A604" s="401"/>
      <c r="B604" s="402"/>
      <c r="C604" s="313"/>
      <c r="D604" s="313"/>
    </row>
    <row r="605" spans="1:4" hidden="1">
      <c r="A605" s="401"/>
      <c r="B605" s="402"/>
      <c r="C605" s="313"/>
      <c r="D605" s="313"/>
    </row>
    <row r="606" spans="1:4" hidden="1">
      <c r="A606" s="401"/>
      <c r="B606" s="402"/>
      <c r="C606" s="313"/>
      <c r="D606" s="313"/>
    </row>
    <row r="607" spans="1:4" hidden="1">
      <c r="A607" s="401"/>
      <c r="B607" s="402"/>
      <c r="C607" s="313"/>
      <c r="D607" s="313"/>
    </row>
    <row r="608" spans="1:4" hidden="1">
      <c r="A608" s="401"/>
      <c r="B608" s="402"/>
      <c r="C608" s="313"/>
      <c r="D608" s="313"/>
    </row>
    <row r="609" spans="1:4" hidden="1">
      <c r="A609" s="401"/>
      <c r="B609" s="402"/>
      <c r="C609" s="313"/>
      <c r="D609" s="313"/>
    </row>
    <row r="610" spans="1:4" hidden="1">
      <c r="A610" s="401"/>
      <c r="B610" s="402"/>
      <c r="C610" s="313"/>
      <c r="D610" s="313"/>
    </row>
    <row r="611" spans="1:4" hidden="1">
      <c r="A611" s="401"/>
      <c r="B611" s="402"/>
      <c r="C611" s="313"/>
      <c r="D611" s="313"/>
    </row>
    <row r="612" spans="1:4" hidden="1">
      <c r="A612" s="401"/>
      <c r="B612" s="402"/>
      <c r="C612" s="313"/>
      <c r="D612" s="313"/>
    </row>
    <row r="613" spans="1:4" hidden="1">
      <c r="A613" s="401"/>
      <c r="B613" s="402"/>
      <c r="C613" s="313"/>
      <c r="D613" s="313"/>
    </row>
    <row r="614" spans="1:4" hidden="1">
      <c r="A614" s="401"/>
      <c r="B614" s="402"/>
      <c r="C614" s="313"/>
      <c r="D614" s="313"/>
    </row>
    <row r="615" spans="1:4" hidden="1">
      <c r="A615" s="401"/>
      <c r="B615" s="402"/>
      <c r="C615" s="313"/>
      <c r="D615" s="313"/>
    </row>
    <row r="616" spans="1:4" hidden="1">
      <c r="A616" s="401"/>
      <c r="B616" s="402"/>
      <c r="C616" s="313"/>
      <c r="D616" s="313"/>
    </row>
    <row r="617" spans="1:4" hidden="1">
      <c r="A617" s="401"/>
      <c r="B617" s="402"/>
      <c r="C617" s="313"/>
      <c r="D617" s="313"/>
    </row>
    <row r="618" spans="1:4" hidden="1">
      <c r="A618" s="401"/>
      <c r="B618" s="402"/>
      <c r="C618" s="313"/>
      <c r="D618" s="313"/>
    </row>
    <row r="619" spans="1:4" hidden="1">
      <c r="A619" s="401"/>
      <c r="B619" s="402"/>
      <c r="C619" s="313"/>
      <c r="D619" s="313"/>
    </row>
    <row r="620" spans="1:4" hidden="1">
      <c r="A620" s="401"/>
      <c r="B620" s="402"/>
      <c r="C620" s="313"/>
      <c r="D620" s="313"/>
    </row>
    <row r="621" spans="1:4" hidden="1">
      <c r="A621" s="401"/>
      <c r="B621" s="402"/>
      <c r="C621" s="313"/>
      <c r="D621" s="313"/>
    </row>
    <row r="622" spans="1:4" hidden="1">
      <c r="A622" s="401"/>
      <c r="B622" s="402"/>
      <c r="C622" s="313"/>
      <c r="D622" s="313"/>
    </row>
    <row r="623" spans="1:4" hidden="1">
      <c r="A623" s="401"/>
      <c r="B623" s="402"/>
      <c r="C623" s="313"/>
      <c r="D623" s="313"/>
    </row>
  </sheetData>
  <sheetCalcPr fullCalcOnLoad="1"/>
  <autoFilter ref="A1:AQ623">
    <filterColumn colId="5">
      <filters>
        <filter val="в оба бюджета"/>
      </filters>
    </filterColumn>
  </autoFilter>
  <pageMargins left="0.39370078740157483" right="0.39370078740157483" top="0.39370078740157483" bottom="0.39370078740157483" header="0.31496062992125984" footer="0.31496062992125984"/>
  <pageSetup paperSize="8" scale="75" fitToWidth="0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26"/>
  <sheetViews>
    <sheetView view="pageBreakPreview" zoomScaleNormal="69" zoomScaleSheetLayoutView="100" workbookViewId="0">
      <pane ySplit="2" topLeftCell="A3" activePane="bottomLeft" state="frozen"/>
      <selection pane="bottomLeft" activeCell="F106" sqref="F106"/>
    </sheetView>
  </sheetViews>
  <sheetFormatPr defaultRowHeight="11.25"/>
  <cols>
    <col min="1" max="1" width="26.28515625" style="411" customWidth="1"/>
    <col min="2" max="2" width="33.5703125" style="411" customWidth="1"/>
    <col min="3" max="3" width="28.85546875" style="413" customWidth="1"/>
    <col min="4" max="4" width="23" style="413" customWidth="1"/>
    <col min="5" max="5" width="4.28515625" style="411" customWidth="1"/>
    <col min="6" max="6" width="8.5703125" style="411" customWidth="1"/>
    <col min="7" max="7" width="21.140625" style="413" customWidth="1"/>
    <col min="8" max="8" width="21.28515625" style="413" customWidth="1"/>
    <col min="9" max="9" width="18.140625" style="413" customWidth="1"/>
    <col min="10" max="16384" width="9.140625" style="411"/>
  </cols>
  <sheetData>
    <row r="1" spans="1:12">
      <c r="A1" s="411">
        <v>1</v>
      </c>
      <c r="B1" s="411">
        <v>2</v>
      </c>
      <c r="C1" s="411">
        <v>3</v>
      </c>
      <c r="D1" s="411">
        <v>4</v>
      </c>
      <c r="E1" s="411">
        <v>5</v>
      </c>
      <c r="F1" s="411">
        <v>6</v>
      </c>
      <c r="G1" s="411">
        <v>7</v>
      </c>
      <c r="H1" s="411">
        <v>8</v>
      </c>
      <c r="I1" s="411">
        <v>9</v>
      </c>
    </row>
    <row r="2" spans="1:12" s="408" customFormat="1">
      <c r="A2" s="406"/>
      <c r="B2" s="406" t="s">
        <v>95</v>
      </c>
      <c r="C2" s="407" t="s">
        <v>3</v>
      </c>
      <c r="D2" s="407" t="s">
        <v>4</v>
      </c>
      <c r="E2" s="406" t="s">
        <v>108</v>
      </c>
      <c r="F2" s="406" t="s">
        <v>1</v>
      </c>
      <c r="G2" s="407" t="s">
        <v>341</v>
      </c>
      <c r="H2" s="407" t="s">
        <v>481</v>
      </c>
      <c r="I2" s="407" t="s">
        <v>482</v>
      </c>
      <c r="J2" s="406"/>
      <c r="K2" s="406"/>
      <c r="L2" s="406"/>
    </row>
    <row r="3" spans="1:12" ht="22.5">
      <c r="A3" s="409" t="str">
        <f t="shared" ref="A3:A66" si="0">B3&amp;C3&amp;D3</f>
        <v>PR-мероприятияДополнительная маркетинговая активность</v>
      </c>
      <c r="B3" s="409" t="s">
        <v>77</v>
      </c>
      <c r="C3" s="410" t="s">
        <v>525</v>
      </c>
      <c r="D3" s="410"/>
      <c r="E3" s="409" t="s">
        <v>7</v>
      </c>
      <c r="F3" s="409" t="str">
        <f>VLOOKUP(A3,'Work table '!B:D,3,0)</f>
        <v>ПР</v>
      </c>
      <c r="G3" s="410" t="s">
        <v>125</v>
      </c>
      <c r="H3" s="410" t="s">
        <v>534</v>
      </c>
      <c r="I3" s="410"/>
      <c r="J3" s="409"/>
      <c r="K3" s="409"/>
      <c r="L3" s="409"/>
    </row>
    <row r="4" spans="1:12" ht="22.5">
      <c r="A4" s="409" t="str">
        <f t="shared" si="0"/>
        <v>PR-мероприятияДополнительное освещение спонсоринга</v>
      </c>
      <c r="B4" s="409" t="s">
        <v>77</v>
      </c>
      <c r="C4" s="410" t="s">
        <v>522</v>
      </c>
      <c r="D4" s="410"/>
      <c r="E4" s="409" t="s">
        <v>7</v>
      </c>
      <c r="F4" s="409" t="e">
        <f>VLOOKUP(A4,'Work table '!B:D,3,0)</f>
        <v>#N/A</v>
      </c>
      <c r="G4" s="410" t="s">
        <v>125</v>
      </c>
      <c r="H4" s="410" t="s">
        <v>523</v>
      </c>
      <c r="I4" s="410"/>
      <c r="J4" s="409"/>
      <c r="K4" s="409"/>
      <c r="L4" s="409"/>
    </row>
    <row r="5" spans="1:12">
      <c r="A5" s="409" t="str">
        <f t="shared" si="0"/>
        <v xml:space="preserve">PR-мероприятияОсвещение победителей </v>
      </c>
      <c r="B5" s="409" t="s">
        <v>77</v>
      </c>
      <c r="C5" s="410" t="s">
        <v>787</v>
      </c>
      <c r="D5" s="410"/>
      <c r="E5" s="409" t="s">
        <v>7</v>
      </c>
      <c r="F5" s="409" t="str">
        <f>VLOOKUP(A5,'Work table '!B:D,3,0)</f>
        <v>ПР</v>
      </c>
      <c r="G5" s="410" t="s">
        <v>125</v>
      </c>
      <c r="H5" s="410" t="s">
        <v>788</v>
      </c>
      <c r="I5" s="410"/>
      <c r="J5" s="409"/>
      <c r="K5" s="409"/>
      <c r="L5" s="409"/>
    </row>
    <row r="6" spans="1:12">
      <c r="A6" s="409" t="str">
        <f t="shared" si="0"/>
        <v>PR-мероприятияПресс-мониторинг</v>
      </c>
      <c r="B6" s="409" t="s">
        <v>77</v>
      </c>
      <c r="C6" s="410" t="s">
        <v>390</v>
      </c>
      <c r="D6" s="410"/>
      <c r="E6" s="409" t="s">
        <v>7</v>
      </c>
      <c r="F6" s="409" t="e">
        <f>VLOOKUP(A6,'Work table '!B:D,3,0)</f>
        <v>#N/A</v>
      </c>
      <c r="G6" s="410" t="s">
        <v>125</v>
      </c>
      <c r="H6" s="410" t="s">
        <v>478</v>
      </c>
      <c r="I6" s="410"/>
      <c r="J6" s="409"/>
      <c r="K6" s="409"/>
      <c r="L6" s="409"/>
    </row>
    <row r="7" spans="1:12">
      <c r="A7" s="409" t="str">
        <f t="shared" si="0"/>
        <v>PR-мероприятияПроведение социальных акций</v>
      </c>
      <c r="B7" s="409" t="s">
        <v>77</v>
      </c>
      <c r="C7" s="410" t="s">
        <v>79</v>
      </c>
      <c r="D7" s="410"/>
      <c r="E7" s="409" t="s">
        <v>7</v>
      </c>
      <c r="F7" s="409" t="str">
        <f>VLOOKUP(A7,'Work table '!B:D,3,0)</f>
        <v>ПР</v>
      </c>
      <c r="G7" s="410" t="s">
        <v>125</v>
      </c>
      <c r="H7" s="412" t="s">
        <v>126</v>
      </c>
      <c r="I7" s="410"/>
      <c r="J7" s="409"/>
      <c r="K7" s="409"/>
      <c r="L7" s="409"/>
    </row>
    <row r="8" spans="1:12">
      <c r="A8" s="409" t="str">
        <f t="shared" si="0"/>
        <v>PR-мероприятияПрочие</v>
      </c>
      <c r="B8" s="409" t="s">
        <v>77</v>
      </c>
      <c r="C8" s="410" t="s">
        <v>378</v>
      </c>
      <c r="D8" s="410"/>
      <c r="E8" s="409" t="s">
        <v>7</v>
      </c>
      <c r="F8" s="409" t="str">
        <f>VLOOKUP(A8,'Work table '!B:D,3,0)</f>
        <v>ПР</v>
      </c>
      <c r="G8" s="410" t="s">
        <v>125</v>
      </c>
      <c r="H8" s="410" t="s">
        <v>113</v>
      </c>
      <c r="I8" s="410"/>
      <c r="J8" s="409"/>
      <c r="K8" s="409"/>
      <c r="L8" s="409"/>
    </row>
    <row r="9" spans="1:12" ht="22.5">
      <c r="A9" s="409" t="str">
        <f t="shared" si="0"/>
        <v>PR-мероприятияРазработка и поддержка Web-caйта</v>
      </c>
      <c r="B9" s="409" t="s">
        <v>77</v>
      </c>
      <c r="C9" s="410" t="s">
        <v>78</v>
      </c>
      <c r="D9" s="410"/>
      <c r="E9" s="409" t="s">
        <v>7</v>
      </c>
      <c r="F9" s="409" t="str">
        <f>VLOOKUP(A9,'Work table '!B:D,3,0)</f>
        <v>ПР</v>
      </c>
      <c r="G9" s="410" t="s">
        <v>125</v>
      </c>
      <c r="H9" s="410" t="s">
        <v>127</v>
      </c>
      <c r="I9" s="410"/>
      <c r="J9" s="409"/>
      <c r="K9" s="409"/>
      <c r="L9" s="409"/>
    </row>
    <row r="10" spans="1:12" ht="33.75">
      <c r="A10" s="409" t="str">
        <f t="shared" si="0"/>
        <v>PR-мероприятияРасходы на проведение презентаций для партнеров</v>
      </c>
      <c r="B10" s="409" t="s">
        <v>77</v>
      </c>
      <c r="C10" s="410" t="s">
        <v>492</v>
      </c>
      <c r="D10" s="410"/>
      <c r="E10" s="409" t="s">
        <v>7</v>
      </c>
      <c r="F10" s="409" t="str">
        <f>VLOOKUP(A10,'Work table '!B:D,3,0)</f>
        <v>ПР</v>
      </c>
      <c r="G10" s="410" t="s">
        <v>125</v>
      </c>
      <c r="H10" s="410" t="s">
        <v>491</v>
      </c>
      <c r="I10" s="410"/>
      <c r="J10" s="409"/>
      <c r="K10" s="409"/>
      <c r="L10" s="409"/>
    </row>
    <row r="11" spans="1:12">
      <c r="A11" s="409" t="str">
        <f t="shared" si="0"/>
        <v>PR-мероприятияСувенирная продукция</v>
      </c>
      <c r="B11" s="409" t="s">
        <v>77</v>
      </c>
      <c r="C11" s="410" t="s">
        <v>14</v>
      </c>
      <c r="D11" s="410"/>
      <c r="E11" s="409" t="s">
        <v>7</v>
      </c>
      <c r="F11" s="409" t="str">
        <f>VLOOKUP(A11,'Work table '!B:D,3,0)</f>
        <v>ПР</v>
      </c>
      <c r="G11" s="410" t="s">
        <v>125</v>
      </c>
      <c r="H11" s="410" t="s">
        <v>188</v>
      </c>
      <c r="I11" s="410"/>
      <c r="J11" s="409"/>
      <c r="K11" s="409"/>
      <c r="L11" s="409"/>
    </row>
    <row r="12" spans="1:12" ht="22.5">
      <c r="A12" s="409" t="str">
        <f t="shared" si="0"/>
        <v>АмортизацияАмортизация лотерейного оборудования/имущества</v>
      </c>
      <c r="B12" s="409" t="s">
        <v>31</v>
      </c>
      <c r="C12" s="410" t="s">
        <v>433</v>
      </c>
      <c r="D12" s="410"/>
      <c r="E12" s="409" t="s">
        <v>7</v>
      </c>
      <c r="F12" s="409" t="str">
        <f>VLOOKUP(A12,'Work table '!B:D,3,0)</f>
        <v>ФАО</v>
      </c>
      <c r="G12" s="410" t="s">
        <v>221</v>
      </c>
      <c r="H12" s="410" t="s">
        <v>293</v>
      </c>
      <c r="I12" s="410"/>
      <c r="J12" s="409"/>
      <c r="K12" s="409"/>
      <c r="L12" s="409"/>
    </row>
    <row r="13" spans="1:12">
      <c r="A13" s="409" t="str">
        <f t="shared" si="0"/>
        <v>АмортизацияПрочая амортизация</v>
      </c>
      <c r="B13" s="409" t="s">
        <v>31</v>
      </c>
      <c r="C13" s="410" t="s">
        <v>434</v>
      </c>
      <c r="D13" s="410"/>
      <c r="E13" s="409" t="s">
        <v>7</v>
      </c>
      <c r="F13" s="409" t="str">
        <f>VLOOKUP(A13,'Work table '!B:D,3,0)</f>
        <v>ФАО</v>
      </c>
      <c r="G13" s="410" t="s">
        <v>221</v>
      </c>
      <c r="H13" s="410" t="s">
        <v>222</v>
      </c>
      <c r="I13" s="410"/>
      <c r="J13" s="409"/>
      <c r="K13" s="409"/>
      <c r="L13" s="409"/>
    </row>
    <row r="14" spans="1:12">
      <c r="A14" s="409" t="str">
        <f t="shared" si="0"/>
        <v>Аудит</v>
      </c>
      <c r="B14" s="409" t="s">
        <v>435</v>
      </c>
      <c r="C14" s="410"/>
      <c r="D14" s="410"/>
      <c r="E14" s="409" t="s">
        <v>7</v>
      </c>
      <c r="F14" s="409" t="str">
        <f>VLOOKUP(A14,'Work table '!B:D,3,0)</f>
        <v>ФАО</v>
      </c>
      <c r="G14" s="410" t="s">
        <v>469</v>
      </c>
      <c r="H14" s="410"/>
      <c r="I14" s="410"/>
      <c r="J14" s="409"/>
      <c r="K14" s="409"/>
      <c r="L14" s="409"/>
    </row>
    <row r="15" spans="1:12" ht="22.5">
      <c r="A15" s="409" t="str">
        <f t="shared" si="0"/>
        <v>Бланки лотерейных билетов "Счастливые сердца"</v>
      </c>
      <c r="B15" s="410" t="s">
        <v>496</v>
      </c>
      <c r="C15" s="410"/>
      <c r="D15" s="410"/>
      <c r="E15" s="409" t="s">
        <v>7</v>
      </c>
      <c r="F15" s="409" t="str">
        <f>VLOOKUP(A15,'Work table '!B:D,3,0)</f>
        <v>ФАО</v>
      </c>
      <c r="G15" s="410" t="s">
        <v>1088</v>
      </c>
      <c r="H15" s="410"/>
      <c r="I15" s="410"/>
      <c r="J15" s="409"/>
      <c r="K15" s="409"/>
      <c r="L15" s="409"/>
    </row>
    <row r="16" spans="1:12" ht="22.5">
      <c r="A16" s="409" t="str">
        <f t="shared" si="0"/>
        <v>Бланки лотерейных билетов "SCRATCH 2011"</v>
      </c>
      <c r="B16" s="409" t="s">
        <v>1166</v>
      </c>
      <c r="C16" s="410"/>
      <c r="D16" s="410"/>
      <c r="E16" s="409" t="s">
        <v>7</v>
      </c>
      <c r="F16" s="409" t="str">
        <f>VLOOKUP(A16,'Work table '!B:D,3,0)</f>
        <v>ОМ</v>
      </c>
      <c r="G16" s="410" t="s">
        <v>1167</v>
      </c>
      <c r="H16" s="410"/>
      <c r="I16" s="410"/>
      <c r="J16" s="409"/>
      <c r="K16" s="409"/>
      <c r="L16" s="409"/>
    </row>
    <row r="17" spans="1:12" ht="22.5">
      <c r="A17" s="409" t="str">
        <f t="shared" si="0"/>
        <v>Взнос наличных денег в банк</v>
      </c>
      <c r="B17" s="411" t="s">
        <v>745</v>
      </c>
      <c r="E17" s="411" t="s">
        <v>54</v>
      </c>
      <c r="F17" s="409" t="str">
        <f>VLOOKUP(A17,'Work table '!B:D,3,0)</f>
        <v>ФАО</v>
      </c>
      <c r="G17" s="413" t="s">
        <v>746</v>
      </c>
    </row>
    <row r="18" spans="1:12">
      <c r="A18" s="409" t="str">
        <f t="shared" si="0"/>
        <v>Внереализационные доходыКурсовая разница положительная</v>
      </c>
      <c r="B18" s="409" t="s">
        <v>22</v>
      </c>
      <c r="C18" s="410" t="s">
        <v>375</v>
      </c>
      <c r="D18" s="410"/>
      <c r="E18" s="409" t="s">
        <v>54</v>
      </c>
      <c r="F18" s="409" t="str">
        <f>VLOOKUP(A18,'Work table '!B:D,3,0)</f>
        <v>ФАО</v>
      </c>
      <c r="G18" s="410" t="s">
        <v>109</v>
      </c>
      <c r="H18" s="410" t="s">
        <v>110</v>
      </c>
      <c r="I18" s="410"/>
      <c r="J18" s="409"/>
      <c r="K18" s="409"/>
      <c r="L18" s="409"/>
    </row>
    <row r="19" spans="1:12">
      <c r="A19" s="409" t="str">
        <f t="shared" si="0"/>
        <v>Внереализационные доходыПроценты по депозиту</v>
      </c>
      <c r="B19" s="409" t="s">
        <v>22</v>
      </c>
      <c r="C19" s="410" t="s">
        <v>376</v>
      </c>
      <c r="D19" s="410"/>
      <c r="E19" s="409" t="s">
        <v>54</v>
      </c>
      <c r="F19" s="409" t="str">
        <f>VLOOKUP(A19,'Work table '!B:D,3,0)</f>
        <v>ФАО</v>
      </c>
      <c r="G19" s="410" t="s">
        <v>109</v>
      </c>
      <c r="H19" s="410" t="s">
        <v>111</v>
      </c>
      <c r="I19" s="410"/>
      <c r="J19" s="409"/>
      <c r="K19" s="409"/>
      <c r="L19" s="409"/>
    </row>
    <row r="20" spans="1:12" ht="22.5">
      <c r="A20" s="409" t="str">
        <f t="shared" si="0"/>
        <v>Внереализационные доходыПроценты по договорам займа и прочим договорам</v>
      </c>
      <c r="B20" s="409" t="s">
        <v>22</v>
      </c>
      <c r="C20" s="410" t="s">
        <v>377</v>
      </c>
      <c r="D20" s="410"/>
      <c r="E20" s="409" t="s">
        <v>54</v>
      </c>
      <c r="F20" s="409" t="str">
        <f>VLOOKUP(A20,'Work table '!B:D,3,0)</f>
        <v>ФАО</v>
      </c>
      <c r="G20" s="410" t="s">
        <v>109</v>
      </c>
      <c r="H20" s="410" t="s">
        <v>112</v>
      </c>
      <c r="I20" s="410"/>
      <c r="J20" s="409"/>
      <c r="K20" s="409"/>
      <c r="L20" s="409"/>
    </row>
    <row r="21" spans="1:12">
      <c r="A21" s="409" t="str">
        <f t="shared" si="0"/>
        <v>Внереализационные доходыПрочие</v>
      </c>
      <c r="B21" s="409" t="s">
        <v>22</v>
      </c>
      <c r="C21" s="410" t="s">
        <v>378</v>
      </c>
      <c r="D21" s="410"/>
      <c r="E21" s="409" t="s">
        <v>54</v>
      </c>
      <c r="F21" s="409" t="str">
        <f>VLOOKUP(A21,'Work table '!B:D,3,0)</f>
        <v>ФАО</v>
      </c>
      <c r="G21" s="410" t="s">
        <v>109</v>
      </c>
      <c r="H21" s="410" t="s">
        <v>113</v>
      </c>
      <c r="I21" s="410"/>
      <c r="J21" s="409"/>
      <c r="K21" s="409"/>
      <c r="L21" s="409"/>
    </row>
    <row r="22" spans="1:12">
      <c r="A22" s="409" t="str">
        <f t="shared" si="0"/>
        <v>Внереализационные доходыШтрафы, пени, неустойки</v>
      </c>
      <c r="B22" s="409" t="s">
        <v>22</v>
      </c>
      <c r="C22" s="410" t="s">
        <v>379</v>
      </c>
      <c r="D22" s="410"/>
      <c r="E22" s="409" t="s">
        <v>54</v>
      </c>
      <c r="F22" s="409" t="str">
        <f>VLOOKUP(A22,'Work table '!B:D,3,0)</f>
        <v>ФАО</v>
      </c>
      <c r="G22" s="410" t="s">
        <v>109</v>
      </c>
      <c r="H22" s="410" t="s">
        <v>114</v>
      </c>
      <c r="I22" s="410"/>
      <c r="J22" s="409"/>
      <c r="K22" s="409"/>
      <c r="L22" s="409"/>
    </row>
    <row r="23" spans="1:12" ht="22.5">
      <c r="A23" s="409" t="str">
        <f t="shared" si="0"/>
        <v>Внереализационные расходы (прочие)Комиссия банка</v>
      </c>
      <c r="B23" s="409" t="s">
        <v>1141</v>
      </c>
      <c r="C23" s="410" t="s">
        <v>44</v>
      </c>
      <c r="D23" s="410"/>
      <c r="E23" s="409" t="s">
        <v>7</v>
      </c>
      <c r="F23" s="409" t="str">
        <f>VLOOKUP(A23,'Work table '!B:D,3,0)</f>
        <v>ФАО</v>
      </c>
      <c r="G23" s="410" t="s">
        <v>1143</v>
      </c>
      <c r="H23" s="410" t="s">
        <v>129</v>
      </c>
      <c r="I23" s="410"/>
      <c r="J23" s="409"/>
      <c r="K23" s="409"/>
      <c r="L23" s="409"/>
    </row>
    <row r="24" spans="1:12" ht="22.5">
      <c r="A24" s="409" t="str">
        <f t="shared" si="0"/>
        <v>Внереализационные расходы (прочие)Курсовые разницы отрицательные</v>
      </c>
      <c r="B24" s="409" t="s">
        <v>1141</v>
      </c>
      <c r="C24" s="410" t="s">
        <v>46</v>
      </c>
      <c r="D24" s="410"/>
      <c r="E24" s="409" t="s">
        <v>7</v>
      </c>
      <c r="F24" s="409" t="str">
        <f>VLOOKUP(A24,'Work table '!B:D,3,0)</f>
        <v>ФАО</v>
      </c>
      <c r="G24" s="410" t="s">
        <v>1143</v>
      </c>
      <c r="H24" s="410" t="s">
        <v>130</v>
      </c>
      <c r="I24" s="410"/>
      <c r="J24" s="409"/>
      <c r="K24" s="409"/>
      <c r="L24" s="409"/>
    </row>
    <row r="25" spans="1:12" ht="22.5">
      <c r="A25" s="409" t="str">
        <f t="shared" si="0"/>
        <v>Внереализационные расходы (проценты по займу)Проценты по займам</v>
      </c>
      <c r="B25" s="409" t="s">
        <v>1140</v>
      </c>
      <c r="C25" s="410" t="s">
        <v>873</v>
      </c>
      <c r="D25" s="410"/>
      <c r="E25" s="409" t="s">
        <v>7</v>
      </c>
      <c r="F25" s="409" t="str">
        <f>VLOOKUP(A25,'Work table '!B:D,3,0)</f>
        <v>ФАО</v>
      </c>
      <c r="G25" s="410" t="s">
        <v>1142</v>
      </c>
      <c r="H25" s="410" t="s">
        <v>128</v>
      </c>
      <c r="I25" s="410"/>
      <c r="J25" s="409"/>
      <c r="K25" s="409"/>
      <c r="L25" s="409"/>
    </row>
    <row r="26" spans="1:12" ht="22.5">
      <c r="A26" s="409" t="str">
        <f t="shared" si="0"/>
        <v xml:space="preserve">Внереализационные расходы (прочие)Прочие </v>
      </c>
      <c r="B26" s="409" t="s">
        <v>1141</v>
      </c>
      <c r="C26" s="410" t="s">
        <v>41</v>
      </c>
      <c r="D26" s="410"/>
      <c r="E26" s="409" t="s">
        <v>7</v>
      </c>
      <c r="F26" s="409" t="str">
        <f>VLOOKUP(A26,'Work table '!B:D,3,0)</f>
        <v>ФАО</v>
      </c>
      <c r="G26" s="410" t="s">
        <v>1143</v>
      </c>
      <c r="H26" s="410" t="s">
        <v>113</v>
      </c>
      <c r="I26" s="410"/>
      <c r="J26" s="409"/>
      <c r="K26" s="409"/>
      <c r="L26" s="409"/>
    </row>
    <row r="27" spans="1:12" ht="22.5">
      <c r="A27" s="409" t="str">
        <f t="shared" si="0"/>
        <v>Внереализационные расходы (прочие)Штрафы, пени</v>
      </c>
      <c r="B27" s="409" t="s">
        <v>1141</v>
      </c>
      <c r="C27" s="410" t="s">
        <v>45</v>
      </c>
      <c r="D27" s="410"/>
      <c r="E27" s="409" t="s">
        <v>7</v>
      </c>
      <c r="F27" s="409" t="str">
        <f>VLOOKUP(A27,'Work table '!B:D,3,0)</f>
        <v>ФАО</v>
      </c>
      <c r="G27" s="410" t="s">
        <v>1143</v>
      </c>
      <c r="H27" s="410" t="s">
        <v>114</v>
      </c>
      <c r="I27" s="410"/>
      <c r="J27" s="409"/>
      <c r="K27" s="409"/>
      <c r="L27" s="409"/>
    </row>
    <row r="28" spans="1:12">
      <c r="A28" s="409" t="str">
        <f t="shared" si="0"/>
        <v>Возврат займов</v>
      </c>
      <c r="B28" s="410" t="s">
        <v>611</v>
      </c>
      <c r="E28" s="409" t="s">
        <v>7</v>
      </c>
      <c r="F28" s="409" t="str">
        <f>VLOOKUP(A28,'Work table '!B:D,3,0)</f>
        <v>АДМ</v>
      </c>
      <c r="G28" s="413" t="s">
        <v>612</v>
      </c>
    </row>
    <row r="29" spans="1:12">
      <c r="A29" s="409" t="str">
        <f t="shared" si="0"/>
        <v>Возврат с депозита</v>
      </c>
      <c r="B29" s="414" t="s">
        <v>747</v>
      </c>
      <c r="F29" s="409" t="str">
        <f>VLOOKUP(A29,'Work table '!B:D,3,0)</f>
        <v>ФАО</v>
      </c>
      <c r="G29" s="413" t="s">
        <v>774</v>
      </c>
    </row>
    <row r="30" spans="1:12" ht="22.5">
      <c r="A30" s="409" t="str">
        <f t="shared" si="0"/>
        <v>Выплата Призового фонда агентами"6 из 40"</v>
      </c>
      <c r="B30" s="411" t="s">
        <v>771</v>
      </c>
      <c r="C30" s="413" t="s">
        <v>86</v>
      </c>
      <c r="E30" s="411" t="s">
        <v>7</v>
      </c>
      <c r="F30" s="409" t="str">
        <f>VLOOKUP(A30,'Work table '!B:D,3,0)</f>
        <v>ФАО</v>
      </c>
      <c r="G30" s="413" t="s">
        <v>773</v>
      </c>
      <c r="H30" s="410" t="s">
        <v>780</v>
      </c>
    </row>
    <row r="31" spans="1:12" ht="22.5">
      <c r="A31" s="409" t="str">
        <f t="shared" si="0"/>
        <v>Выплата Призового фонда агентами"Джокер"</v>
      </c>
      <c r="B31" s="411" t="s">
        <v>771</v>
      </c>
      <c r="C31" s="413" t="s">
        <v>601</v>
      </c>
      <c r="E31" s="411" t="s">
        <v>7</v>
      </c>
      <c r="F31" s="409" t="str">
        <f>VLOOKUP(A31,'Work table '!B:D,3,0)</f>
        <v>ФАО</v>
      </c>
      <c r="G31" s="413" t="s">
        <v>773</v>
      </c>
      <c r="H31" s="410" t="s">
        <v>602</v>
      </c>
    </row>
    <row r="32" spans="1:12" ht="22.5">
      <c r="A32" s="409" t="str">
        <f t="shared" si="0"/>
        <v>Выплата Призового фонда в киоске УЛ"6 из 40"</v>
      </c>
      <c r="B32" s="411" t="s">
        <v>770</v>
      </c>
      <c r="C32" s="413" t="s">
        <v>86</v>
      </c>
      <c r="E32" s="411" t="s">
        <v>7</v>
      </c>
      <c r="F32" s="409" t="str">
        <f>VLOOKUP(A32,'Work table '!B:D,3,0)</f>
        <v>ФАО</v>
      </c>
      <c r="G32" s="413" t="s">
        <v>772</v>
      </c>
      <c r="H32" s="410" t="s">
        <v>780</v>
      </c>
    </row>
    <row r="33" spans="1:12" ht="22.5">
      <c r="A33" s="409" t="str">
        <f t="shared" si="0"/>
        <v>Выплата Призового фонда в киоске УЛ"Джокер"</v>
      </c>
      <c r="B33" s="411" t="s">
        <v>770</v>
      </c>
      <c r="C33" s="413" t="s">
        <v>601</v>
      </c>
      <c r="E33" s="411" t="s">
        <v>7</v>
      </c>
      <c r="F33" s="409" t="str">
        <f>VLOOKUP(A33,'Work table '!B:D,3,0)</f>
        <v>ФАО</v>
      </c>
      <c r="G33" s="413" t="s">
        <v>772</v>
      </c>
      <c r="H33" s="410" t="s">
        <v>602</v>
      </c>
    </row>
    <row r="34" spans="1:12" ht="22.5">
      <c r="A34" s="409" t="str">
        <f t="shared" si="0"/>
        <v>Выплата Призового фонда в киоске УЛ</v>
      </c>
      <c r="B34" s="411" t="s">
        <v>770</v>
      </c>
      <c r="E34" s="411" t="s">
        <v>7</v>
      </c>
      <c r="F34" s="409" t="str">
        <f>VLOOKUP(A34,'Work table '!B:D,3,0)</f>
        <v>ФАО</v>
      </c>
      <c r="G34" s="413" t="s">
        <v>772</v>
      </c>
      <c r="H34" s="410"/>
    </row>
    <row r="35" spans="1:12" ht="22.5">
      <c r="A35" s="409" t="str">
        <f t="shared" si="0"/>
        <v>Выплата Призового фонда через р/сч УЛ"6 из 40"</v>
      </c>
      <c r="B35" s="411" t="s">
        <v>749</v>
      </c>
      <c r="C35" s="413" t="s">
        <v>86</v>
      </c>
      <c r="E35" s="411" t="s">
        <v>7</v>
      </c>
      <c r="F35" s="409" t="str">
        <f>VLOOKUP(A35,'Work table '!B:D,3,0)</f>
        <v>ФАО</v>
      </c>
      <c r="G35" s="413" t="s">
        <v>750</v>
      </c>
      <c r="H35" s="410" t="s">
        <v>780</v>
      </c>
    </row>
    <row r="36" spans="1:12" ht="22.5">
      <c r="A36" s="409" t="str">
        <f t="shared" si="0"/>
        <v>Выплата Призового фонда через р/сч УЛ"Джокер"</v>
      </c>
      <c r="B36" s="411" t="s">
        <v>749</v>
      </c>
      <c r="C36" s="413" t="s">
        <v>601</v>
      </c>
      <c r="E36" s="411" t="s">
        <v>7</v>
      </c>
      <c r="F36" s="409" t="str">
        <f>VLOOKUP(A36,'Work table '!B:D,3,0)</f>
        <v>ФАО</v>
      </c>
      <c r="G36" s="413" t="s">
        <v>750</v>
      </c>
      <c r="H36" s="410" t="s">
        <v>602</v>
      </c>
    </row>
    <row r="37" spans="1:12">
      <c r="A37" s="409" t="str">
        <f t="shared" si="0"/>
        <v>Выручка от реализации лотереи"6 из 40"</v>
      </c>
      <c r="B37" s="409" t="s">
        <v>380</v>
      </c>
      <c r="C37" s="410" t="s">
        <v>86</v>
      </c>
      <c r="D37" s="410"/>
      <c r="E37" s="409" t="s">
        <v>54</v>
      </c>
      <c r="F37" s="409" t="str">
        <f>VLOOKUP(A37,'Work table '!B:D,3,0)</f>
        <v>ОМ</v>
      </c>
      <c r="G37" s="410" t="s">
        <v>115</v>
      </c>
      <c r="H37" s="410" t="s">
        <v>780</v>
      </c>
      <c r="I37" s="410"/>
      <c r="J37" s="409"/>
      <c r="K37" s="409"/>
      <c r="L37" s="409"/>
    </row>
    <row r="38" spans="1:12">
      <c r="A38" s="409" t="str">
        <f t="shared" si="0"/>
        <v>Выручка от реализации лотереи"SCRATCH 2011"</v>
      </c>
      <c r="B38" s="409" t="s">
        <v>380</v>
      </c>
      <c r="C38" s="413" t="s">
        <v>882</v>
      </c>
      <c r="E38" s="409" t="s">
        <v>54</v>
      </c>
      <c r="F38" s="409" t="str">
        <f>VLOOKUP(A38,'Work table '!B:D,3,0)</f>
        <v>ОМ</v>
      </c>
      <c r="G38" s="410" t="s">
        <v>115</v>
      </c>
      <c r="H38" s="413" t="s">
        <v>882</v>
      </c>
    </row>
    <row r="39" spans="1:12">
      <c r="A39" s="409" t="str">
        <f t="shared" si="0"/>
        <v>Выручка от реализации лотереи"Джокер"</v>
      </c>
      <c r="B39" s="409" t="s">
        <v>380</v>
      </c>
      <c r="C39" s="410" t="s">
        <v>601</v>
      </c>
      <c r="D39" s="410"/>
      <c r="E39" s="409" t="s">
        <v>54</v>
      </c>
      <c r="F39" s="409" t="str">
        <f>VLOOKUP(A39,'Work table '!B:D,3,0)</f>
        <v>ОМ</v>
      </c>
      <c r="G39" s="410" t="s">
        <v>115</v>
      </c>
      <c r="H39" s="410" t="s">
        <v>602</v>
      </c>
      <c r="I39" s="410"/>
      <c r="J39" s="409"/>
      <c r="K39" s="409"/>
      <c r="L39" s="409"/>
    </row>
    <row r="40" spans="1:12">
      <c r="A40" s="409" t="str">
        <f t="shared" si="0"/>
        <v>Выручка от реализации лотереи"Счастливые сердца"</v>
      </c>
      <c r="B40" s="409" t="s">
        <v>380</v>
      </c>
      <c r="C40" s="410" t="s">
        <v>85</v>
      </c>
      <c r="D40" s="410"/>
      <c r="E40" s="409" t="s">
        <v>54</v>
      </c>
      <c r="F40" s="409" t="str">
        <f>VLOOKUP(A40,'Work table '!B:D,3,0)</f>
        <v>ОМ</v>
      </c>
      <c r="G40" s="410" t="s">
        <v>115</v>
      </c>
      <c r="H40" s="410" t="s">
        <v>138</v>
      </c>
      <c r="I40" s="410"/>
      <c r="J40" s="409"/>
      <c r="K40" s="409"/>
      <c r="L40" s="409"/>
    </row>
    <row r="41" spans="1:12">
      <c r="A41" s="409" t="str">
        <f t="shared" si="0"/>
        <v>Дебиторская задолженность агентов*</v>
      </c>
      <c r="B41" s="409" t="s">
        <v>1184</v>
      </c>
      <c r="D41" s="410"/>
      <c r="E41" s="409"/>
      <c r="F41" s="409" t="str">
        <f>VLOOKUP(A41,'Work table '!B:D,3,0)</f>
        <v>ОП</v>
      </c>
      <c r="G41" s="409" t="s">
        <v>821</v>
      </c>
      <c r="H41" s="410"/>
      <c r="I41" s="410"/>
      <c r="J41" s="409"/>
      <c r="K41" s="409"/>
      <c r="L41" s="409"/>
    </row>
    <row r="42" spans="1:12" ht="33.75">
      <c r="A42" s="409" t="str">
        <f t="shared" si="0"/>
        <v>Денежные средства, снятые с расчетного счета, за минусом расходов по статьям</v>
      </c>
      <c r="B42" s="409" t="s">
        <v>753</v>
      </c>
      <c r="C42" s="410"/>
      <c r="D42" s="410"/>
      <c r="E42" s="409" t="s">
        <v>7</v>
      </c>
      <c r="F42" s="409" t="e">
        <f>VLOOKUP(A42,'Work table '!B:D,3,0)</f>
        <v>#N/A</v>
      </c>
      <c r="G42" s="410" t="s">
        <v>754</v>
      </c>
      <c r="H42" s="410"/>
      <c r="I42" s="410"/>
      <c r="J42" s="409"/>
      <c r="K42" s="409"/>
      <c r="L42" s="409"/>
    </row>
    <row r="43" spans="1:12" ht="33.75">
      <c r="A43" s="409" t="str">
        <f t="shared" si="0"/>
        <v>Дотации в Призовой фонд лотереи"6 из 40"Дотации в Призовой фонд лотереи по бесплатным ставкам</v>
      </c>
      <c r="B43" s="410" t="s">
        <v>373</v>
      </c>
      <c r="C43" s="410" t="s">
        <v>86</v>
      </c>
      <c r="D43" s="410" t="s">
        <v>374</v>
      </c>
      <c r="E43" s="409" t="s">
        <v>7</v>
      </c>
      <c r="F43" s="409" t="str">
        <f>VLOOKUP(A43,'Work table '!B:D,3,0)</f>
        <v>ОМ</v>
      </c>
      <c r="G43" s="410" t="s">
        <v>479</v>
      </c>
      <c r="H43" s="410" t="s">
        <v>780</v>
      </c>
      <c r="I43" s="410" t="s">
        <v>480</v>
      </c>
      <c r="J43" s="409"/>
      <c r="K43" s="409"/>
      <c r="L43" s="409"/>
    </row>
    <row r="44" spans="1:12" ht="45">
      <c r="A44" s="409" t="str">
        <f t="shared" si="0"/>
        <v>Дотации в Призовой фонд лотереи"6 из 40"Дотации в Призовой фонд лотереи по округлениям ("6 из 40")</v>
      </c>
      <c r="B44" s="410" t="s">
        <v>373</v>
      </c>
      <c r="C44" s="410" t="s">
        <v>86</v>
      </c>
      <c r="D44" s="410" t="s">
        <v>1086</v>
      </c>
      <c r="E44" s="409" t="s">
        <v>7</v>
      </c>
      <c r="F44" s="409" t="str">
        <f>VLOOKUP(A44,'Work table '!B:D,3,0)</f>
        <v>ОМ</v>
      </c>
      <c r="G44" s="410" t="s">
        <v>479</v>
      </c>
      <c r="H44" s="410" t="s">
        <v>780</v>
      </c>
      <c r="I44" s="410" t="s">
        <v>1110</v>
      </c>
      <c r="J44" s="409"/>
      <c r="K44" s="409"/>
      <c r="L44" s="409"/>
    </row>
    <row r="45" spans="1:12" ht="33.75">
      <c r="A45" s="409" t="str">
        <f t="shared" si="0"/>
        <v>Дотации в Призовой фонд лотереи"6 из 40"Единовременные дотации в Призовой фонд лотереи ("6 из 40")</v>
      </c>
      <c r="B45" s="410" t="s">
        <v>373</v>
      </c>
      <c r="C45" s="410" t="s">
        <v>86</v>
      </c>
      <c r="D45" s="410" t="s">
        <v>896</v>
      </c>
      <c r="E45" s="409" t="s">
        <v>7</v>
      </c>
      <c r="F45" s="409" t="str">
        <f>VLOOKUP(A45,'Work table '!B:D,3,0)</f>
        <v>ОМ</v>
      </c>
      <c r="G45" s="410" t="s">
        <v>479</v>
      </c>
      <c r="H45" s="410" t="s">
        <v>780</v>
      </c>
      <c r="I45" s="410" t="s">
        <v>898</v>
      </c>
      <c r="J45" s="409"/>
      <c r="K45" s="409"/>
      <c r="L45" s="409"/>
    </row>
    <row r="46" spans="1:12" ht="33.75">
      <c r="A46" s="409" t="str">
        <f t="shared" si="0"/>
        <v>Дотации в Призовой фонд лотереи"Джокер"Дотации в Призовой фонд лотереи по округлениям ("Джокер")</v>
      </c>
      <c r="B46" s="410" t="s">
        <v>373</v>
      </c>
      <c r="C46" s="410" t="s">
        <v>601</v>
      </c>
      <c r="D46" s="410" t="s">
        <v>1087</v>
      </c>
      <c r="E46" s="409" t="s">
        <v>7</v>
      </c>
      <c r="F46" s="409" t="str">
        <f>VLOOKUP(A46,'Work table '!B:D,3,0)</f>
        <v>ОМ</v>
      </c>
      <c r="G46" s="410" t="s">
        <v>479</v>
      </c>
      <c r="H46" s="410" t="s">
        <v>602</v>
      </c>
      <c r="I46" s="410" t="s">
        <v>1109</v>
      </c>
      <c r="J46" s="409"/>
      <c r="K46" s="409"/>
      <c r="L46" s="409"/>
    </row>
    <row r="47" spans="1:12" ht="33.75">
      <c r="A47" s="409" t="str">
        <f t="shared" si="0"/>
        <v>Дотации в Призовой фонд лотереи"Джокер"Единовременные дотации в Призовой фонд лотереи ("Джокер")</v>
      </c>
      <c r="B47" s="410" t="s">
        <v>373</v>
      </c>
      <c r="C47" s="410" t="s">
        <v>601</v>
      </c>
      <c r="D47" s="410" t="s">
        <v>897</v>
      </c>
      <c r="E47" s="409" t="s">
        <v>7</v>
      </c>
      <c r="F47" s="409" t="str">
        <f>VLOOKUP(A47,'Work table '!B:D,3,0)</f>
        <v>ОМ</v>
      </c>
      <c r="G47" s="410" t="s">
        <v>479</v>
      </c>
      <c r="H47" s="410" t="s">
        <v>602</v>
      </c>
      <c r="I47" s="410" t="s">
        <v>899</v>
      </c>
      <c r="J47" s="409"/>
      <c r="K47" s="409"/>
      <c r="L47" s="409"/>
    </row>
    <row r="48" spans="1:12" ht="22.5">
      <c r="A48" s="409" t="str">
        <f t="shared" si="0"/>
        <v>Затраты на новые проектыНовая тиражная лотереяИгровые бланки</v>
      </c>
      <c r="B48" s="409" t="s">
        <v>513</v>
      </c>
      <c r="C48" s="410" t="s">
        <v>514</v>
      </c>
      <c r="D48" s="410" t="s">
        <v>515</v>
      </c>
      <c r="E48" s="409" t="s">
        <v>7</v>
      </c>
      <c r="F48" s="409" t="e">
        <f>VLOOKUP(A48,'Work table '!B:D,3,0)</f>
        <v>#N/A</v>
      </c>
      <c r="G48" s="410" t="s">
        <v>1108</v>
      </c>
      <c r="H48" s="410" t="s">
        <v>516</v>
      </c>
      <c r="I48" s="410" t="s">
        <v>518</v>
      </c>
      <c r="J48" s="409"/>
      <c r="K48" s="409"/>
      <c r="L48" s="409"/>
    </row>
    <row r="49" spans="1:12" ht="22.5">
      <c r="A49" s="409" t="str">
        <f t="shared" si="0"/>
        <v>Затраты на новые проектыНовая тиражная лотереяОбучение партнеров</v>
      </c>
      <c r="B49" s="409" t="s">
        <v>513</v>
      </c>
      <c r="C49" s="410" t="s">
        <v>514</v>
      </c>
      <c r="D49" s="410" t="s">
        <v>487</v>
      </c>
      <c r="E49" s="409" t="s">
        <v>7</v>
      </c>
      <c r="F49" s="409" t="e">
        <f>VLOOKUP(A49,'Work table '!B:D,3,0)</f>
        <v>#N/A</v>
      </c>
      <c r="G49" s="410" t="s">
        <v>1108</v>
      </c>
      <c r="H49" s="410" t="s">
        <v>516</v>
      </c>
      <c r="I49" s="410" t="s">
        <v>519</v>
      </c>
      <c r="J49" s="409"/>
      <c r="K49" s="409"/>
      <c r="L49" s="409"/>
    </row>
    <row r="50" spans="1:12" ht="22.5">
      <c r="A50" s="409" t="str">
        <f t="shared" si="0"/>
        <v>Затраты на новые проектыНовая тиражная лотереяПроизводство рекламы</v>
      </c>
      <c r="B50" s="409" t="s">
        <v>513</v>
      </c>
      <c r="C50" s="410" t="s">
        <v>514</v>
      </c>
      <c r="D50" s="410" t="s">
        <v>10</v>
      </c>
      <c r="E50" s="409" t="s">
        <v>7</v>
      </c>
      <c r="F50" s="409" t="e">
        <f>VLOOKUP(A50,'Work table '!B:D,3,0)</f>
        <v>#N/A</v>
      </c>
      <c r="G50" s="410" t="s">
        <v>1108</v>
      </c>
      <c r="H50" s="410" t="s">
        <v>516</v>
      </c>
      <c r="I50" s="410" t="s">
        <v>520</v>
      </c>
      <c r="J50" s="409"/>
      <c r="K50" s="409"/>
      <c r="L50" s="409"/>
    </row>
    <row r="51" spans="1:12" ht="22.5">
      <c r="A51" s="409" t="str">
        <f t="shared" si="0"/>
        <v>Затраты на новые проектыНовая тиражная лотереяРеклама</v>
      </c>
      <c r="B51" s="409" t="s">
        <v>513</v>
      </c>
      <c r="C51" s="410" t="s">
        <v>514</v>
      </c>
      <c r="D51" s="410" t="s">
        <v>9</v>
      </c>
      <c r="E51" s="409" t="s">
        <v>7</v>
      </c>
      <c r="F51" s="409" t="e">
        <f>VLOOKUP(A51,'Work table '!B:D,3,0)</f>
        <v>#N/A</v>
      </c>
      <c r="G51" s="410" t="s">
        <v>1108</v>
      </c>
      <c r="H51" s="410" t="s">
        <v>516</v>
      </c>
      <c r="I51" s="410" t="s">
        <v>521</v>
      </c>
      <c r="J51" s="409"/>
      <c r="K51" s="409"/>
      <c r="L51" s="409"/>
    </row>
    <row r="52" spans="1:12" ht="22.5">
      <c r="A52" s="409" t="str">
        <f t="shared" si="0"/>
        <v>Затраты на новые проектыНовая тиражная лотереяРекламно-информационные материалы</v>
      </c>
      <c r="B52" s="409" t="s">
        <v>513</v>
      </c>
      <c r="C52" s="410" t="s">
        <v>514</v>
      </c>
      <c r="D52" s="410" t="s">
        <v>8</v>
      </c>
      <c r="E52" s="409" t="s">
        <v>7</v>
      </c>
      <c r="F52" s="409" t="e">
        <f>VLOOKUP(A52,'Work table '!B:D,3,0)</f>
        <v>#N/A</v>
      </c>
      <c r="G52" s="410" t="s">
        <v>1108</v>
      </c>
      <c r="H52" s="410" t="s">
        <v>516</v>
      </c>
      <c r="I52" s="410" t="s">
        <v>517</v>
      </c>
      <c r="J52" s="409"/>
      <c r="K52" s="409"/>
      <c r="L52" s="409"/>
    </row>
    <row r="53" spans="1:12">
      <c r="A53" s="409" t="str">
        <f t="shared" si="0"/>
        <v>Затраты на новые проекты</v>
      </c>
      <c r="B53" s="409" t="s">
        <v>513</v>
      </c>
      <c r="C53" s="410"/>
      <c r="D53" s="410"/>
      <c r="E53" s="409" t="s">
        <v>7</v>
      </c>
      <c r="F53" s="409" t="str">
        <f>VLOOKUP(A53,'Work table '!B:D,3,0)</f>
        <v>АДМ</v>
      </c>
      <c r="G53" s="410" t="s">
        <v>1108</v>
      </c>
      <c r="H53" s="410"/>
      <c r="I53" s="410"/>
      <c r="J53" s="409"/>
      <c r="K53" s="409"/>
      <c r="L53" s="409"/>
    </row>
    <row r="54" spans="1:12">
      <c r="A54" s="409" t="str">
        <f t="shared" si="0"/>
        <v>Затраты на упаковку расходных материаловУпаковочные материалы</v>
      </c>
      <c r="B54" s="409" t="s">
        <v>417</v>
      </c>
      <c r="C54" s="410" t="s">
        <v>436</v>
      </c>
      <c r="D54" s="410"/>
      <c r="E54" s="409" t="s">
        <v>7</v>
      </c>
      <c r="F54" s="409" t="str">
        <f>VLOOKUP(A54,'Work table '!B:D,3,0)</f>
        <v>ЛЭД</v>
      </c>
      <c r="G54" s="410" t="s">
        <v>179</v>
      </c>
      <c r="H54" s="410" t="s">
        <v>282</v>
      </c>
      <c r="I54" s="410"/>
      <c r="J54" s="409"/>
      <c r="K54" s="409"/>
      <c r="L54" s="409"/>
    </row>
    <row r="55" spans="1:12">
      <c r="A55" s="409" t="str">
        <f t="shared" si="0"/>
        <v>Затраты на упаковку расходных материаловУпаковочные работы</v>
      </c>
      <c r="B55" s="409" t="s">
        <v>417</v>
      </c>
      <c r="C55" s="410" t="s">
        <v>418</v>
      </c>
      <c r="D55" s="410"/>
      <c r="E55" s="409" t="s">
        <v>7</v>
      </c>
      <c r="F55" s="409" t="str">
        <f>VLOOKUP(A55,'Work table '!B:D,3,0)</f>
        <v>ЛЭД</v>
      </c>
      <c r="G55" s="410" t="s">
        <v>179</v>
      </c>
      <c r="H55" s="410" t="s">
        <v>180</v>
      </c>
      <c r="I55" s="410"/>
      <c r="J55" s="409"/>
      <c r="K55" s="409"/>
      <c r="L55" s="409"/>
    </row>
    <row r="56" spans="1:12">
      <c r="A56" s="409" t="str">
        <f t="shared" si="0"/>
        <v>Игровые бланки</v>
      </c>
      <c r="B56" s="409" t="s">
        <v>515</v>
      </c>
      <c r="C56" s="410"/>
      <c r="D56" s="410"/>
      <c r="E56" s="409" t="s">
        <v>7</v>
      </c>
      <c r="F56" s="409" t="str">
        <f>VLOOKUP(A56,'Work table '!B:D,3,0)</f>
        <v>ЛЭД</v>
      </c>
      <c r="G56" s="410" t="s">
        <v>1091</v>
      </c>
      <c r="H56" s="410"/>
      <c r="I56" s="410"/>
      <c r="J56" s="409"/>
      <c r="K56" s="409"/>
      <c r="L56" s="409"/>
    </row>
    <row r="57" spans="1:12" ht="33.75">
      <c r="A57" s="409" t="str">
        <f t="shared" si="0"/>
        <v>Инвестиционные затраты приобретение  оборудования/имущества (Администрация)Монтаж оборудования/имущества (Администрация)</v>
      </c>
      <c r="B57" s="409" t="s">
        <v>283</v>
      </c>
      <c r="C57" s="410" t="s">
        <v>637</v>
      </c>
      <c r="D57" s="410" t="s">
        <v>642</v>
      </c>
      <c r="E57" s="409" t="s">
        <v>7</v>
      </c>
      <c r="F57" s="409" t="str">
        <f>VLOOKUP(A57,'Work table '!B:D,3,0)</f>
        <v>АДМ</v>
      </c>
      <c r="G57" s="415" t="s">
        <v>294</v>
      </c>
      <c r="H57" s="410" t="s">
        <v>253</v>
      </c>
      <c r="I57" s="410" t="s">
        <v>551</v>
      </c>
      <c r="J57" s="409"/>
      <c r="K57" s="409"/>
      <c r="L57" s="409"/>
    </row>
    <row r="58" spans="1:12" ht="45">
      <c r="A58" s="409" t="str">
        <f t="shared" si="0"/>
        <v>Инвестиционные затраты приобретение  оборудования/имущества (Администрация)Приобретение компьютерного оборудования/имущества (Администрация)</v>
      </c>
      <c r="B58" s="409" t="s">
        <v>283</v>
      </c>
      <c r="C58" s="410" t="s">
        <v>637</v>
      </c>
      <c r="D58" s="410" t="s">
        <v>640</v>
      </c>
      <c r="E58" s="409" t="s">
        <v>7</v>
      </c>
      <c r="F58" s="409" t="str">
        <f>VLOOKUP(A58,'Work table '!B:D,3,0)</f>
        <v>АДМ</v>
      </c>
      <c r="G58" s="415" t="s">
        <v>294</v>
      </c>
      <c r="H58" s="410" t="s">
        <v>253</v>
      </c>
      <c r="I58" s="410" t="s">
        <v>540</v>
      </c>
      <c r="J58" s="409"/>
      <c r="K58" s="409"/>
      <c r="L58" s="409"/>
    </row>
    <row r="59" spans="1:12" ht="45">
      <c r="A59" s="409" t="str">
        <f t="shared" si="0"/>
        <v>Инвестиционные затраты приобретение  оборудования/имущества (Администрация)Приобретение прочего оборудования/имущества (Администрация)</v>
      </c>
      <c r="B59" s="409" t="s">
        <v>283</v>
      </c>
      <c r="C59" s="410" t="s">
        <v>637</v>
      </c>
      <c r="D59" s="410" t="s">
        <v>641</v>
      </c>
      <c r="E59" s="409" t="s">
        <v>7</v>
      </c>
      <c r="F59" s="409" t="str">
        <f>VLOOKUP(A59,'Work table '!B:D,3,0)</f>
        <v>АДМ</v>
      </c>
      <c r="G59" s="415" t="s">
        <v>294</v>
      </c>
      <c r="H59" s="410" t="s">
        <v>253</v>
      </c>
      <c r="I59" s="410" t="s">
        <v>547</v>
      </c>
      <c r="J59" s="409"/>
      <c r="K59" s="409"/>
      <c r="L59" s="409"/>
    </row>
    <row r="60" spans="1:12" ht="33.75">
      <c r="A60" s="409" t="str">
        <f t="shared" si="0"/>
        <v>Инвестиционные затраты приобретение  оборудования/имущества (ИТ)Монтаж оборудования/имущества (ИТ)</v>
      </c>
      <c r="B60" s="409" t="s">
        <v>283</v>
      </c>
      <c r="C60" s="410" t="s">
        <v>247</v>
      </c>
      <c r="D60" s="410" t="s">
        <v>535</v>
      </c>
      <c r="E60" s="409" t="s">
        <v>7</v>
      </c>
      <c r="F60" s="409" t="str">
        <f>VLOOKUP(A60,'Work table '!B:D,3,0)</f>
        <v>ИТ</v>
      </c>
      <c r="G60" s="415" t="s">
        <v>294</v>
      </c>
      <c r="H60" s="410" t="s">
        <v>250</v>
      </c>
      <c r="I60" s="410" t="s">
        <v>549</v>
      </c>
      <c r="J60" s="409"/>
      <c r="K60" s="409"/>
      <c r="L60" s="409"/>
    </row>
    <row r="61" spans="1:12" ht="45">
      <c r="A61" s="409" t="str">
        <f t="shared" si="0"/>
        <v>Инвестиционные затраты приобретение  оборудования/имущества (ИТ)Приобретение компьютерного оборудования/имущества (ИТ)</v>
      </c>
      <c r="B61" s="409" t="s">
        <v>283</v>
      </c>
      <c r="C61" s="410" t="s">
        <v>247</v>
      </c>
      <c r="D61" s="410" t="s">
        <v>536</v>
      </c>
      <c r="E61" s="409" t="s">
        <v>7</v>
      </c>
      <c r="F61" s="409" t="str">
        <f>VLOOKUP(A61,'Work table '!B:D,3,0)</f>
        <v>ИТ</v>
      </c>
      <c r="G61" s="415" t="s">
        <v>294</v>
      </c>
      <c r="H61" s="410" t="s">
        <v>250</v>
      </c>
      <c r="I61" s="410" t="s">
        <v>538</v>
      </c>
      <c r="J61" s="409"/>
      <c r="K61" s="409"/>
      <c r="L61" s="409"/>
    </row>
    <row r="62" spans="1:12" ht="33.75">
      <c r="A62" s="409" t="str">
        <f t="shared" si="0"/>
        <v>Инвестиционные затраты приобретение  оборудования/имущества (ИТ)Приобретение лотерейного оборудования/имущества (ИТ)</v>
      </c>
      <c r="B62" s="409" t="s">
        <v>283</v>
      </c>
      <c r="C62" s="410" t="s">
        <v>247</v>
      </c>
      <c r="D62" s="410" t="s">
        <v>541</v>
      </c>
      <c r="E62" s="409" t="s">
        <v>7</v>
      </c>
      <c r="F62" s="409" t="str">
        <f>VLOOKUP(A62,'Work table '!B:D,3,0)</f>
        <v>ИТ</v>
      </c>
      <c r="G62" s="415" t="s">
        <v>294</v>
      </c>
      <c r="H62" s="410" t="s">
        <v>250</v>
      </c>
      <c r="I62" s="410" t="s">
        <v>542</v>
      </c>
      <c r="J62" s="409"/>
      <c r="K62" s="409"/>
      <c r="L62" s="409"/>
    </row>
    <row r="63" spans="1:12" ht="33.75">
      <c r="A63" s="409" t="str">
        <f t="shared" si="0"/>
        <v>Инвестиционные затраты приобретение  оборудования/имущества (ИТ)Приобретение прочего оборудования/имущества (ИТ)</v>
      </c>
      <c r="B63" s="409" t="s">
        <v>283</v>
      </c>
      <c r="C63" s="410" t="s">
        <v>247</v>
      </c>
      <c r="D63" s="410" t="s">
        <v>543</v>
      </c>
      <c r="E63" s="409" t="s">
        <v>7</v>
      </c>
      <c r="F63" s="409" t="str">
        <f>VLOOKUP(A63,'Work table '!B:D,3,0)</f>
        <v>ИТ</v>
      </c>
      <c r="G63" s="415" t="s">
        <v>294</v>
      </c>
      <c r="H63" s="410" t="s">
        <v>250</v>
      </c>
      <c r="I63" s="410" t="s">
        <v>545</v>
      </c>
      <c r="J63" s="409"/>
      <c r="K63" s="409"/>
      <c r="L63" s="409"/>
    </row>
    <row r="64" spans="1:12" ht="33.75">
      <c r="A64" s="409" t="str">
        <f t="shared" si="0"/>
        <v>Инвестиционные затраты приобретение  оборудования/имущества (ИТ)Приобретение серверного оборудования/имущества (ИТ)</v>
      </c>
      <c r="B64" s="409" t="s">
        <v>283</v>
      </c>
      <c r="C64" s="410" t="s">
        <v>247</v>
      </c>
      <c r="D64" s="410" t="s">
        <v>552</v>
      </c>
      <c r="E64" s="409" t="s">
        <v>7</v>
      </c>
      <c r="F64" s="409" t="str">
        <f>VLOOKUP(A64,'Work table '!B:D,3,0)</f>
        <v>ИТ</v>
      </c>
      <c r="G64" s="415" t="s">
        <v>294</v>
      </c>
      <c r="H64" s="410" t="s">
        <v>250</v>
      </c>
      <c r="I64" s="410" t="s">
        <v>553</v>
      </c>
      <c r="J64" s="409"/>
      <c r="K64" s="409"/>
      <c r="L64" s="409"/>
    </row>
    <row r="65" spans="1:12" ht="33.75">
      <c r="A65" s="409" t="str">
        <f t="shared" si="0"/>
        <v>Инвестиционные затраты приобретение  оборудования/имущества (ЛЭД)Монтаж оборудования/имущества (ЛЭД)</v>
      </c>
      <c r="B65" s="409" t="s">
        <v>283</v>
      </c>
      <c r="C65" s="410" t="s">
        <v>701</v>
      </c>
      <c r="D65" s="410" t="s">
        <v>704</v>
      </c>
      <c r="E65" s="409" t="s">
        <v>7</v>
      </c>
      <c r="F65" s="409" t="str">
        <f>VLOOKUP(A65,'Work table '!B:D,3,0)</f>
        <v>ЛЭД</v>
      </c>
      <c r="G65" s="415" t="s">
        <v>294</v>
      </c>
      <c r="H65" s="410" t="s">
        <v>728</v>
      </c>
      <c r="I65" s="410" t="s">
        <v>731</v>
      </c>
      <c r="J65" s="409"/>
      <c r="K65" s="409"/>
      <c r="L65" s="409"/>
    </row>
    <row r="66" spans="1:12" ht="45">
      <c r="A66" s="409" t="str">
        <f t="shared" si="0"/>
        <v>Инвестиционные затраты приобретение  оборудования/имущества (ЛЭД)Приобретение компьютерного оборудования/имущества (ЛЭД)</v>
      </c>
      <c r="B66" s="409" t="s">
        <v>283</v>
      </c>
      <c r="C66" s="410" t="s">
        <v>701</v>
      </c>
      <c r="D66" s="410" t="s">
        <v>702</v>
      </c>
      <c r="E66" s="409" t="s">
        <v>7</v>
      </c>
      <c r="F66" s="409" t="str">
        <f>VLOOKUP(A66,'Work table '!B:D,3,0)</f>
        <v>ЛЭД</v>
      </c>
      <c r="G66" s="415" t="s">
        <v>294</v>
      </c>
      <c r="H66" s="410" t="s">
        <v>728</v>
      </c>
      <c r="I66" s="410" t="s">
        <v>729</v>
      </c>
      <c r="J66" s="409"/>
      <c r="K66" s="409"/>
      <c r="L66" s="409"/>
    </row>
    <row r="67" spans="1:12" ht="33.75">
      <c r="A67" s="409" t="str">
        <f t="shared" ref="A67:A130" si="1">B67&amp;C67&amp;D67</f>
        <v>Инвестиционные затраты приобретение  оборудования/имущества (ЛЭД)Приобретение прочего оборудования/имущества (ЛЭД)</v>
      </c>
      <c r="B67" s="409" t="s">
        <v>283</v>
      </c>
      <c r="C67" s="410" t="s">
        <v>701</v>
      </c>
      <c r="D67" s="410" t="s">
        <v>703</v>
      </c>
      <c r="E67" s="409" t="s">
        <v>7</v>
      </c>
      <c r="F67" s="409" t="str">
        <f>VLOOKUP(A67,'Work table '!B:D,3,0)</f>
        <v>ЛЭД</v>
      </c>
      <c r="G67" s="415" t="s">
        <v>294</v>
      </c>
      <c r="H67" s="410" t="s">
        <v>728</v>
      </c>
      <c r="I67" s="410" t="s">
        <v>730</v>
      </c>
      <c r="J67" s="409"/>
      <c r="K67" s="409"/>
      <c r="L67" s="409"/>
    </row>
    <row r="68" spans="1:12" ht="33.75">
      <c r="A68" s="409" t="str">
        <f t="shared" si="1"/>
        <v>Инвестиционные затраты приобретение  оборудования/имущества (ОМ)Монтаж оборудования/имущества (ОМ)</v>
      </c>
      <c r="B68" s="409" t="s">
        <v>283</v>
      </c>
      <c r="C68" s="410" t="s">
        <v>964</v>
      </c>
      <c r="D68" s="410" t="s">
        <v>967</v>
      </c>
      <c r="E68" s="409" t="s">
        <v>7</v>
      </c>
      <c r="F68" s="409" t="str">
        <f>VLOOKUP(A68,'Work table '!B:D,3,0)</f>
        <v>ОМ</v>
      </c>
      <c r="G68" s="415" t="s">
        <v>294</v>
      </c>
      <c r="H68" s="410" t="s">
        <v>990</v>
      </c>
      <c r="I68" s="410" t="s">
        <v>993</v>
      </c>
      <c r="J68" s="409"/>
      <c r="K68" s="409"/>
      <c r="L68" s="409"/>
    </row>
    <row r="69" spans="1:12" ht="45">
      <c r="A69" s="409" t="str">
        <f t="shared" si="1"/>
        <v>Инвестиционные затраты приобретение  оборудования/имущества (ОМ)Приобретение компьютерного оборудования/имущества (ОМ)</v>
      </c>
      <c r="B69" s="409" t="s">
        <v>283</v>
      </c>
      <c r="C69" s="410" t="s">
        <v>964</v>
      </c>
      <c r="D69" s="410" t="s">
        <v>965</v>
      </c>
      <c r="E69" s="409" t="s">
        <v>7</v>
      </c>
      <c r="F69" s="409" t="str">
        <f>VLOOKUP(A69,'Work table '!B:D,3,0)</f>
        <v>ОМ</v>
      </c>
      <c r="G69" s="415" t="s">
        <v>294</v>
      </c>
      <c r="H69" s="410" t="s">
        <v>990</v>
      </c>
      <c r="I69" s="410" t="s">
        <v>991</v>
      </c>
      <c r="J69" s="409"/>
      <c r="K69" s="409"/>
      <c r="L69" s="409"/>
    </row>
    <row r="70" spans="1:12" ht="33.75">
      <c r="A70" s="409" t="str">
        <f t="shared" si="1"/>
        <v>Инвестиционные затраты приобретение  оборудования/имущества (ОМ)Приобретение прочего оборудования/имущества (ОМ)</v>
      </c>
      <c r="B70" s="409" t="s">
        <v>283</v>
      </c>
      <c r="C70" s="410" t="s">
        <v>964</v>
      </c>
      <c r="D70" s="410" t="s">
        <v>966</v>
      </c>
      <c r="E70" s="409" t="s">
        <v>7</v>
      </c>
      <c r="F70" s="409" t="str">
        <f>VLOOKUP(A70,'Work table '!B:D,3,0)</f>
        <v>ОМ</v>
      </c>
      <c r="G70" s="415" t="s">
        <v>294</v>
      </c>
      <c r="H70" s="410" t="s">
        <v>990</v>
      </c>
      <c r="I70" s="410" t="s">
        <v>992</v>
      </c>
      <c r="J70" s="409"/>
      <c r="K70" s="409"/>
      <c r="L70" s="409"/>
    </row>
    <row r="71" spans="1:12" ht="33.75">
      <c r="A71" s="409" t="str">
        <f t="shared" si="1"/>
        <v>Инвестиционные затраты приобретение  оборудования/имущества (ОП)Монтаж оборудования/имущества (ОП)</v>
      </c>
      <c r="B71" s="409" t="s">
        <v>283</v>
      </c>
      <c r="C71" s="410" t="s">
        <v>968</v>
      </c>
      <c r="D71" s="410" t="s">
        <v>971</v>
      </c>
      <c r="E71" s="409" t="s">
        <v>7</v>
      </c>
      <c r="F71" s="409" t="str">
        <f>VLOOKUP(A71,'Work table '!B:D,3,0)</f>
        <v>ОП</v>
      </c>
      <c r="G71" s="415" t="s">
        <v>294</v>
      </c>
      <c r="H71" s="410" t="s">
        <v>994</v>
      </c>
      <c r="I71" s="410" t="s">
        <v>997</v>
      </c>
      <c r="J71" s="409"/>
      <c r="K71" s="409"/>
      <c r="L71" s="409"/>
    </row>
    <row r="72" spans="1:12" ht="45">
      <c r="A72" s="409" t="str">
        <f t="shared" si="1"/>
        <v>Инвестиционные затраты приобретение  оборудования/имущества (ОП)Приобретение компьютерного оборудования/имущества (ОП)</v>
      </c>
      <c r="B72" s="409" t="s">
        <v>283</v>
      </c>
      <c r="C72" s="410" t="s">
        <v>968</v>
      </c>
      <c r="D72" s="410" t="s">
        <v>969</v>
      </c>
      <c r="E72" s="409" t="s">
        <v>7</v>
      </c>
      <c r="F72" s="409" t="str">
        <f>VLOOKUP(A72,'Work table '!B:D,3,0)</f>
        <v>ОП</v>
      </c>
      <c r="G72" s="415" t="s">
        <v>294</v>
      </c>
      <c r="H72" s="410" t="s">
        <v>994</v>
      </c>
      <c r="I72" s="410" t="s">
        <v>995</v>
      </c>
      <c r="J72" s="409"/>
      <c r="K72" s="409"/>
      <c r="L72" s="409"/>
    </row>
    <row r="73" spans="1:12" ht="33.75">
      <c r="A73" s="409" t="str">
        <f t="shared" si="1"/>
        <v>Инвестиционные затраты приобретение  оборудования/имущества (ОП)Приобретение прочего оборудования/имущества (ОП)</v>
      </c>
      <c r="B73" s="409" t="s">
        <v>283</v>
      </c>
      <c r="C73" s="410" t="s">
        <v>968</v>
      </c>
      <c r="D73" s="410" t="s">
        <v>970</v>
      </c>
      <c r="E73" s="409" t="s">
        <v>7</v>
      </c>
      <c r="F73" s="409" t="str">
        <f>VLOOKUP(A73,'Work table '!B:D,3,0)</f>
        <v>ОП</v>
      </c>
      <c r="G73" s="415" t="s">
        <v>294</v>
      </c>
      <c r="H73" s="410" t="s">
        <v>994</v>
      </c>
      <c r="I73" s="410" t="s">
        <v>996</v>
      </c>
      <c r="J73" s="409"/>
      <c r="K73" s="409"/>
      <c r="L73" s="409"/>
    </row>
    <row r="74" spans="1:12" ht="33.75">
      <c r="A74" s="409" t="str">
        <f t="shared" si="1"/>
        <v>Инвестиционные затраты приобретение  оборудования/имущества (ПР)Монтаж оборудования/имущества (ПР)</v>
      </c>
      <c r="B74" s="409" t="s">
        <v>283</v>
      </c>
      <c r="C74" s="410" t="s">
        <v>248</v>
      </c>
      <c r="D74" s="410" t="s">
        <v>548</v>
      </c>
      <c r="E74" s="409" t="s">
        <v>7</v>
      </c>
      <c r="F74" s="409" t="str">
        <f>VLOOKUP(A74,'Work table '!B:D,3,0)</f>
        <v>ПР</v>
      </c>
      <c r="G74" s="415" t="s">
        <v>294</v>
      </c>
      <c r="H74" s="410" t="s">
        <v>252</v>
      </c>
      <c r="I74" s="410" t="s">
        <v>550</v>
      </c>
      <c r="J74" s="409"/>
      <c r="K74" s="409"/>
      <c r="L74" s="409"/>
    </row>
    <row r="75" spans="1:12" ht="45">
      <c r="A75" s="409" t="str">
        <f t="shared" si="1"/>
        <v>Инвестиционные затраты приобретение  оборудования/имущества (ПР)Приобретение компьютерного оборудования/имущества (ПР)</v>
      </c>
      <c r="B75" s="409" t="s">
        <v>283</v>
      </c>
      <c r="C75" s="410" t="s">
        <v>248</v>
      </c>
      <c r="D75" s="410" t="s">
        <v>537</v>
      </c>
      <c r="E75" s="409" t="s">
        <v>7</v>
      </c>
      <c r="F75" s="409" t="str">
        <f>VLOOKUP(A75,'Work table '!B:D,3,0)</f>
        <v>ПР</v>
      </c>
      <c r="G75" s="415" t="s">
        <v>294</v>
      </c>
      <c r="H75" s="410" t="s">
        <v>252</v>
      </c>
      <c r="I75" s="410" t="s">
        <v>539</v>
      </c>
      <c r="J75" s="409"/>
      <c r="K75" s="409"/>
      <c r="L75" s="409"/>
    </row>
    <row r="76" spans="1:12" ht="33.75">
      <c r="A76" s="409" t="str">
        <f t="shared" si="1"/>
        <v>Инвестиционные затраты приобретение  оборудования/имущества (ПР)Приобретение прочего оборудования/имущества (ПР)</v>
      </c>
      <c r="B76" s="409" t="s">
        <v>283</v>
      </c>
      <c r="C76" s="410" t="s">
        <v>248</v>
      </c>
      <c r="D76" s="410" t="s">
        <v>544</v>
      </c>
      <c r="E76" s="409" t="s">
        <v>7</v>
      </c>
      <c r="F76" s="409" t="str">
        <f>VLOOKUP(A76,'Work table '!B:D,3,0)</f>
        <v>ПР</v>
      </c>
      <c r="G76" s="415" t="s">
        <v>294</v>
      </c>
      <c r="H76" s="410" t="s">
        <v>252</v>
      </c>
      <c r="I76" s="410" t="s">
        <v>546</v>
      </c>
      <c r="J76" s="409"/>
      <c r="K76" s="409"/>
      <c r="L76" s="409"/>
    </row>
    <row r="77" spans="1:12" ht="33.75">
      <c r="A77" s="409" t="str">
        <f t="shared" si="1"/>
        <v>Инвестиционные затраты приобретение  оборудования/имущества (ФАО)Монтаж оборудования/имущества (ФАО)</v>
      </c>
      <c r="B77" s="409" t="s">
        <v>283</v>
      </c>
      <c r="C77" s="410" t="s">
        <v>760</v>
      </c>
      <c r="D77" s="410" t="s">
        <v>764</v>
      </c>
      <c r="E77" s="409" t="s">
        <v>7</v>
      </c>
      <c r="F77" s="409" t="str">
        <f>VLOOKUP(A77,'Work table '!B:D,3,0)</f>
        <v>ФАО</v>
      </c>
      <c r="G77" s="415" t="s">
        <v>294</v>
      </c>
      <c r="H77" s="410" t="s">
        <v>765</v>
      </c>
      <c r="I77" s="410" t="s">
        <v>768</v>
      </c>
      <c r="J77" s="409"/>
      <c r="K77" s="409"/>
      <c r="L77" s="409"/>
    </row>
    <row r="78" spans="1:12" ht="45">
      <c r="A78" s="409" t="str">
        <f t="shared" si="1"/>
        <v>Инвестиционные затраты приобретение  оборудования/имущества (ФАО)Приобретение компьютерного оборудования/имущества (ФАО)</v>
      </c>
      <c r="B78" s="409" t="s">
        <v>283</v>
      </c>
      <c r="C78" s="410" t="s">
        <v>760</v>
      </c>
      <c r="D78" s="410" t="s">
        <v>762</v>
      </c>
      <c r="E78" s="409" t="s">
        <v>7</v>
      </c>
      <c r="F78" s="409" t="str">
        <f>VLOOKUP(A78,'Work table '!B:D,3,0)</f>
        <v>ФАО</v>
      </c>
      <c r="G78" s="415" t="s">
        <v>294</v>
      </c>
      <c r="H78" s="410" t="s">
        <v>765</v>
      </c>
      <c r="I78" s="410" t="s">
        <v>766</v>
      </c>
      <c r="J78" s="409"/>
      <c r="K78" s="409"/>
      <c r="L78" s="409"/>
    </row>
    <row r="79" spans="1:12" ht="33.75">
      <c r="A79" s="409" t="str">
        <f t="shared" si="1"/>
        <v>Инвестиционные затраты приобретение  оборудования/имущества (ФАО)Приобретение прочего оборудования/имущества (ФАО)</v>
      </c>
      <c r="B79" s="409" t="s">
        <v>283</v>
      </c>
      <c r="C79" s="410" t="s">
        <v>760</v>
      </c>
      <c r="D79" s="410" t="s">
        <v>763</v>
      </c>
      <c r="E79" s="409" t="s">
        <v>7</v>
      </c>
      <c r="F79" s="409" t="str">
        <f>VLOOKUP(A79,'Work table '!B:D,3,0)</f>
        <v>ФАО</v>
      </c>
      <c r="G79" s="415" t="s">
        <v>294</v>
      </c>
      <c r="H79" s="410" t="s">
        <v>765</v>
      </c>
      <c r="I79" s="410" t="s">
        <v>767</v>
      </c>
      <c r="J79" s="409"/>
      <c r="K79" s="409"/>
      <c r="L79" s="409"/>
    </row>
    <row r="80" spans="1:12" ht="22.5">
      <c r="A80" s="409" t="str">
        <f t="shared" si="1"/>
        <v>Инвестиционные затраты Приобретение программного обеспечения (ПО) (ИТ)Приобретение ПО для лотерейного оборудования</v>
      </c>
      <c r="B80" s="409" t="s">
        <v>283</v>
      </c>
      <c r="C80" s="410" t="s">
        <v>560</v>
      </c>
      <c r="D80" s="410" t="s">
        <v>554</v>
      </c>
      <c r="E80" s="409" t="s">
        <v>7</v>
      </c>
      <c r="F80" s="409" t="str">
        <f>VLOOKUP(A80,'Work table '!B:D,3,0)</f>
        <v>ИТ</v>
      </c>
      <c r="G80" s="415" t="s">
        <v>294</v>
      </c>
      <c r="H80" s="410" t="s">
        <v>251</v>
      </c>
      <c r="I80" s="410" t="s">
        <v>555</v>
      </c>
      <c r="J80" s="409"/>
      <c r="K80" s="409"/>
      <c r="L80" s="409"/>
    </row>
    <row r="81" spans="1:12" ht="22.5">
      <c r="A81" s="409" t="str">
        <f t="shared" si="1"/>
        <v>Инвестиционные затраты Приобретение программного обеспечения (ПО) (ИТ)Приобретение ПО для прочего оборудования</v>
      </c>
      <c r="B81" s="409" t="s">
        <v>283</v>
      </c>
      <c r="C81" s="410" t="s">
        <v>560</v>
      </c>
      <c r="D81" s="410" t="s">
        <v>556</v>
      </c>
      <c r="E81" s="409" t="s">
        <v>7</v>
      </c>
      <c r="F81" s="409" t="str">
        <f>VLOOKUP(A81,'Work table '!B:D,3,0)</f>
        <v>ИТ</v>
      </c>
      <c r="G81" s="415" t="s">
        <v>294</v>
      </c>
      <c r="H81" s="410" t="s">
        <v>251</v>
      </c>
      <c r="I81" s="410" t="s">
        <v>557</v>
      </c>
      <c r="J81" s="409"/>
      <c r="K81" s="409"/>
      <c r="L81" s="409"/>
    </row>
    <row r="82" spans="1:12" ht="22.5">
      <c r="A82" s="409" t="str">
        <f t="shared" si="1"/>
        <v>Инвестиционные затраты Приобретение программного обеспечения (ПО) (ИТ)Приобретение ПО для серверного оборудования</v>
      </c>
      <c r="B82" s="409" t="s">
        <v>283</v>
      </c>
      <c r="C82" s="410" t="s">
        <v>560</v>
      </c>
      <c r="D82" s="410" t="s">
        <v>558</v>
      </c>
      <c r="E82" s="409" t="s">
        <v>7</v>
      </c>
      <c r="F82" s="409" t="str">
        <f>VLOOKUP(A82,'Work table '!B:D,3,0)</f>
        <v>ИТ</v>
      </c>
      <c r="G82" s="415" t="s">
        <v>294</v>
      </c>
      <c r="H82" s="410" t="s">
        <v>251</v>
      </c>
      <c r="I82" s="410" t="s">
        <v>559</v>
      </c>
      <c r="J82" s="409"/>
      <c r="K82" s="409"/>
      <c r="L82" s="409"/>
    </row>
    <row r="83" spans="1:12" ht="22.5">
      <c r="A83" s="409" t="str">
        <f t="shared" si="1"/>
        <v>Информационная поддержка Информационная поддержка (Администрация)</v>
      </c>
      <c r="B83" s="409" t="s">
        <v>382</v>
      </c>
      <c r="C83" s="410" t="s">
        <v>636</v>
      </c>
      <c r="D83" s="410"/>
      <c r="E83" s="409" t="s">
        <v>7</v>
      </c>
      <c r="F83" s="409" t="str">
        <f>VLOOKUP(A83,'Work table '!B:D,3,0)</f>
        <v>АДМ</v>
      </c>
      <c r="G83" s="410" t="s">
        <v>467</v>
      </c>
      <c r="H83" s="410" t="s">
        <v>475</v>
      </c>
      <c r="I83" s="410"/>
      <c r="J83" s="409"/>
      <c r="K83" s="409"/>
      <c r="L83" s="409"/>
    </row>
    <row r="84" spans="1:12" ht="22.5">
      <c r="A84" s="409" t="str">
        <f t="shared" si="1"/>
        <v>Информационная поддержка Информационная поддержка (ИТ)</v>
      </c>
      <c r="B84" s="409" t="s">
        <v>382</v>
      </c>
      <c r="C84" s="410" t="s">
        <v>452</v>
      </c>
      <c r="D84" s="410"/>
      <c r="E84" s="409" t="s">
        <v>7</v>
      </c>
      <c r="F84" s="409" t="str">
        <f>VLOOKUP(A84,'Work table '!B:D,3,0)</f>
        <v>ИТ</v>
      </c>
      <c r="G84" s="410" t="s">
        <v>467</v>
      </c>
      <c r="H84" s="410" t="s">
        <v>119</v>
      </c>
      <c r="I84" s="410"/>
      <c r="J84" s="409"/>
      <c r="K84" s="409"/>
      <c r="L84" s="409"/>
    </row>
    <row r="85" spans="1:12" ht="22.5">
      <c r="A85" s="409" t="str">
        <f t="shared" si="1"/>
        <v>Информационная поддержка Информационная поддержка (ОМ)</v>
      </c>
      <c r="B85" s="409" t="s">
        <v>382</v>
      </c>
      <c r="C85" s="410" t="s">
        <v>972</v>
      </c>
      <c r="D85" s="410"/>
      <c r="E85" s="409" t="s">
        <v>7</v>
      </c>
      <c r="F85" s="409" t="str">
        <f>VLOOKUP(A85,'Work table '!B:D,3,0)</f>
        <v>ОМ</v>
      </c>
      <c r="G85" s="410" t="s">
        <v>467</v>
      </c>
      <c r="H85" s="410" t="s">
        <v>131</v>
      </c>
      <c r="I85" s="410"/>
      <c r="J85" s="409"/>
      <c r="K85" s="409"/>
      <c r="L85" s="409"/>
    </row>
    <row r="86" spans="1:12" ht="22.5">
      <c r="A86" s="409" t="str">
        <f t="shared" si="1"/>
        <v>Информационная поддержка Информационная поддержка (ОП)</v>
      </c>
      <c r="B86" s="409" t="s">
        <v>382</v>
      </c>
      <c r="C86" s="410" t="s">
        <v>973</v>
      </c>
      <c r="D86" s="410"/>
      <c r="E86" s="409" t="s">
        <v>7</v>
      </c>
      <c r="F86" s="409" t="str">
        <f>VLOOKUP(A86,'Work table '!B:D,3,0)</f>
        <v>ОП</v>
      </c>
      <c r="G86" s="410" t="s">
        <v>467</v>
      </c>
      <c r="H86" s="410" t="s">
        <v>131</v>
      </c>
      <c r="I86" s="410"/>
      <c r="J86" s="409"/>
      <c r="K86" s="409"/>
      <c r="L86" s="409"/>
    </row>
    <row r="87" spans="1:12" ht="22.5">
      <c r="A87" s="409" t="str">
        <f t="shared" si="1"/>
        <v>Информационная поддержка Информационная поддержка (ПР)</v>
      </c>
      <c r="B87" s="409" t="s">
        <v>382</v>
      </c>
      <c r="C87" s="410" t="s">
        <v>483</v>
      </c>
      <c r="D87" s="410"/>
      <c r="E87" s="409" t="s">
        <v>7</v>
      </c>
      <c r="F87" s="409" t="str">
        <f>VLOOKUP(A87,'Work table '!B:D,3,0)</f>
        <v>ПР</v>
      </c>
      <c r="G87" s="410" t="s">
        <v>467</v>
      </c>
      <c r="H87" s="410" t="s">
        <v>474</v>
      </c>
      <c r="I87" s="410"/>
      <c r="J87" s="409"/>
      <c r="K87" s="409"/>
      <c r="L87" s="409"/>
    </row>
    <row r="88" spans="1:12" ht="22.5">
      <c r="A88" s="409" t="str">
        <f t="shared" si="1"/>
        <v>Информационная поддержка Информационная поддержка (ФАО)</v>
      </c>
      <c r="B88" s="409" t="s">
        <v>382</v>
      </c>
      <c r="C88" s="410" t="s">
        <v>648</v>
      </c>
      <c r="D88" s="410"/>
      <c r="E88" s="409" t="s">
        <v>7</v>
      </c>
      <c r="F88" s="409" t="str">
        <f>VLOOKUP(A88,'Work table '!B:D,3,0)</f>
        <v>ФАО</v>
      </c>
      <c r="G88" s="410" t="s">
        <v>467</v>
      </c>
      <c r="H88" s="410" t="s">
        <v>473</v>
      </c>
      <c r="I88" s="410"/>
      <c r="J88" s="409"/>
      <c r="K88" s="409"/>
      <c r="L88" s="409"/>
    </row>
    <row r="89" spans="1:12">
      <c r="A89" s="409" t="str">
        <f t="shared" si="1"/>
        <v>Количество ставок"6 из 40"</v>
      </c>
      <c r="B89" s="414" t="s">
        <v>344</v>
      </c>
      <c r="C89" s="413" t="s">
        <v>86</v>
      </c>
      <c r="F89" s="409" t="str">
        <f>VLOOKUP(A89,'Work table '!B:D,3,0)</f>
        <v>ОМ</v>
      </c>
      <c r="G89" s="413" t="s">
        <v>624</v>
      </c>
      <c r="H89" s="413" t="s">
        <v>780</v>
      </c>
    </row>
    <row r="90" spans="1:12">
      <c r="A90" s="409" t="str">
        <f t="shared" si="1"/>
        <v>Количество ставок"Джокер"</v>
      </c>
      <c r="B90" s="414" t="s">
        <v>344</v>
      </c>
      <c r="C90" s="413" t="s">
        <v>601</v>
      </c>
      <c r="F90" s="409" t="str">
        <f>VLOOKUP(A90,'Work table '!B:D,3,0)</f>
        <v>ОМ</v>
      </c>
      <c r="G90" s="413" t="s">
        <v>624</v>
      </c>
      <c r="H90" s="413" t="s">
        <v>602</v>
      </c>
    </row>
    <row r="91" spans="1:12">
      <c r="A91" s="409" t="str">
        <f t="shared" si="1"/>
        <v>Количество терминалов*</v>
      </c>
      <c r="B91" s="414" t="s">
        <v>1185</v>
      </c>
      <c r="F91" s="409" t="e">
        <f>VLOOKUP(A91,'Work table '!B:D,3,0)</f>
        <v>#N/A</v>
      </c>
      <c r="G91" s="413" t="s">
        <v>621</v>
      </c>
    </row>
    <row r="92" spans="1:12" ht="22.5">
      <c r="A92" s="409" t="str">
        <f t="shared" si="1"/>
        <v>Командировочные расходыКомандировочные расходы (Администрация)проезд</v>
      </c>
      <c r="B92" s="409" t="s">
        <v>15</v>
      </c>
      <c r="C92" s="410" t="s">
        <v>643</v>
      </c>
      <c r="D92" s="410" t="s">
        <v>93</v>
      </c>
      <c r="E92" s="409" t="s">
        <v>7</v>
      </c>
      <c r="F92" s="409" t="str">
        <f>VLOOKUP(A92,'Work table '!B:D,3,0)</f>
        <v>АДМ</v>
      </c>
      <c r="G92" s="410" t="s">
        <v>223</v>
      </c>
      <c r="H92" s="410" t="s">
        <v>227</v>
      </c>
      <c r="I92" s="410" t="s">
        <v>231</v>
      </c>
      <c r="J92" s="409"/>
      <c r="K92" s="409"/>
      <c r="L92" s="409"/>
    </row>
    <row r="93" spans="1:12" ht="22.5">
      <c r="A93" s="409" t="str">
        <f t="shared" si="1"/>
        <v>Командировочные расходыКомандировочные расходы (Администрация)проживание</v>
      </c>
      <c r="B93" s="409" t="s">
        <v>15</v>
      </c>
      <c r="C93" s="410" t="s">
        <v>643</v>
      </c>
      <c r="D93" s="410" t="s">
        <v>92</v>
      </c>
      <c r="E93" s="409" t="s">
        <v>7</v>
      </c>
      <c r="F93" s="409" t="str">
        <f>VLOOKUP(A93,'Work table '!B:D,3,0)</f>
        <v>АДМ</v>
      </c>
      <c r="G93" s="410" t="s">
        <v>223</v>
      </c>
      <c r="H93" s="410" t="s">
        <v>227</v>
      </c>
      <c r="I93" s="410" t="s">
        <v>229</v>
      </c>
      <c r="J93" s="409"/>
      <c r="K93" s="409"/>
      <c r="L93" s="409"/>
    </row>
    <row r="94" spans="1:12" ht="22.5">
      <c r="A94" s="409" t="str">
        <f t="shared" si="1"/>
        <v>Командировочные расходыКомандировочные расходы (Администрация)прочие</v>
      </c>
      <c r="B94" s="409" t="s">
        <v>15</v>
      </c>
      <c r="C94" s="410" t="s">
        <v>643</v>
      </c>
      <c r="D94" s="410" t="s">
        <v>17</v>
      </c>
      <c r="E94" s="409" t="s">
        <v>7</v>
      </c>
      <c r="F94" s="409" t="str">
        <f>VLOOKUP(A94,'Work table '!B:D,3,0)</f>
        <v>АДМ</v>
      </c>
      <c r="G94" s="410" t="s">
        <v>223</v>
      </c>
      <c r="H94" s="410" t="s">
        <v>227</v>
      </c>
      <c r="I94" s="410" t="s">
        <v>113</v>
      </c>
      <c r="J94" s="409"/>
      <c r="K94" s="409"/>
      <c r="L94" s="409"/>
    </row>
    <row r="95" spans="1:12" ht="22.5">
      <c r="A95" s="409" t="str">
        <f t="shared" si="1"/>
        <v>Командировочные расходыКомандировочные расходы (Администрация)суточные</v>
      </c>
      <c r="B95" s="409" t="s">
        <v>15</v>
      </c>
      <c r="C95" s="410" t="s">
        <v>643</v>
      </c>
      <c r="D95" s="410" t="s">
        <v>91</v>
      </c>
      <c r="E95" s="409" t="s">
        <v>7</v>
      </c>
      <c r="F95" s="409" t="str">
        <f>VLOOKUP(A95,'Work table '!B:D,3,0)</f>
        <v>АДМ</v>
      </c>
      <c r="G95" s="410" t="s">
        <v>223</v>
      </c>
      <c r="H95" s="410" t="s">
        <v>227</v>
      </c>
      <c r="I95" s="410" t="s">
        <v>230</v>
      </c>
      <c r="J95" s="409"/>
      <c r="K95" s="409"/>
      <c r="L95" s="409"/>
    </row>
    <row r="96" spans="1:12">
      <c r="A96" s="409" t="str">
        <f t="shared" si="1"/>
        <v>Командировочные расходыКомандировочные расходы (ИТ)проезд</v>
      </c>
      <c r="B96" s="409" t="s">
        <v>15</v>
      </c>
      <c r="C96" s="410" t="s">
        <v>391</v>
      </c>
      <c r="D96" s="410" t="s">
        <v>93</v>
      </c>
      <c r="E96" s="409" t="s">
        <v>7</v>
      </c>
      <c r="F96" s="409" t="str">
        <f>VLOOKUP(A96,'Work table '!B:D,3,0)</f>
        <v>ИТ</v>
      </c>
      <c r="G96" s="410" t="s">
        <v>223</v>
      </c>
      <c r="H96" s="410" t="s">
        <v>225</v>
      </c>
      <c r="I96" s="410" t="s">
        <v>231</v>
      </c>
      <c r="J96" s="409"/>
      <c r="K96" s="409"/>
      <c r="L96" s="409"/>
    </row>
    <row r="97" spans="1:12">
      <c r="A97" s="409" t="str">
        <f t="shared" si="1"/>
        <v>Командировочные расходыКомандировочные расходы (ИТ)проживание</v>
      </c>
      <c r="B97" s="409" t="s">
        <v>15</v>
      </c>
      <c r="C97" s="410" t="s">
        <v>391</v>
      </c>
      <c r="D97" s="410" t="s">
        <v>92</v>
      </c>
      <c r="E97" s="409" t="s">
        <v>7</v>
      </c>
      <c r="F97" s="409" t="str">
        <f>VLOOKUP(A97,'Work table '!B:D,3,0)</f>
        <v>ИТ</v>
      </c>
      <c r="G97" s="410" t="s">
        <v>223</v>
      </c>
      <c r="H97" s="410" t="s">
        <v>225</v>
      </c>
      <c r="I97" s="410" t="s">
        <v>229</v>
      </c>
      <c r="J97" s="409"/>
      <c r="K97" s="409"/>
      <c r="L97" s="409"/>
    </row>
    <row r="98" spans="1:12">
      <c r="A98" s="409" t="str">
        <f t="shared" si="1"/>
        <v>Командировочные расходыКомандировочные расходы (ИТ)прочие</v>
      </c>
      <c r="B98" s="409" t="s">
        <v>15</v>
      </c>
      <c r="C98" s="410" t="s">
        <v>391</v>
      </c>
      <c r="D98" s="410" t="s">
        <v>17</v>
      </c>
      <c r="E98" s="409" t="s">
        <v>7</v>
      </c>
      <c r="F98" s="409" t="str">
        <f>VLOOKUP(A98,'Work table '!B:D,3,0)</f>
        <v>ИТ</v>
      </c>
      <c r="G98" s="410" t="s">
        <v>223</v>
      </c>
      <c r="H98" s="410" t="s">
        <v>225</v>
      </c>
      <c r="I98" s="410" t="s">
        <v>113</v>
      </c>
      <c r="J98" s="409"/>
      <c r="K98" s="409"/>
      <c r="L98" s="409"/>
    </row>
    <row r="99" spans="1:12">
      <c r="A99" s="409" t="str">
        <f t="shared" si="1"/>
        <v>Командировочные расходыКомандировочные расходы (ИТ)суточные</v>
      </c>
      <c r="B99" s="409" t="s">
        <v>15</v>
      </c>
      <c r="C99" s="410" t="s">
        <v>391</v>
      </c>
      <c r="D99" s="410" t="s">
        <v>91</v>
      </c>
      <c r="E99" s="409" t="s">
        <v>7</v>
      </c>
      <c r="F99" s="409" t="str">
        <f>VLOOKUP(A99,'Work table '!B:D,3,0)</f>
        <v>ИТ</v>
      </c>
      <c r="G99" s="410" t="s">
        <v>223</v>
      </c>
      <c r="H99" s="410" t="s">
        <v>225</v>
      </c>
      <c r="I99" s="410" t="s">
        <v>230</v>
      </c>
      <c r="J99" s="409"/>
      <c r="K99" s="409"/>
      <c r="L99" s="409"/>
    </row>
    <row r="100" spans="1:12">
      <c r="A100" s="409" t="str">
        <f t="shared" si="1"/>
        <v>Командировочные расходыКомандировочные расходы (ЛЭД)проезд</v>
      </c>
      <c r="B100" s="409" t="s">
        <v>15</v>
      </c>
      <c r="C100" s="410" t="s">
        <v>706</v>
      </c>
      <c r="D100" s="410" t="s">
        <v>93</v>
      </c>
      <c r="E100" s="409" t="s">
        <v>7</v>
      </c>
      <c r="F100" s="409" t="str">
        <f>VLOOKUP(A100,'Work table '!B:D,3,0)</f>
        <v>ЛЭД</v>
      </c>
      <c r="G100" s="410" t="s">
        <v>223</v>
      </c>
      <c r="H100" s="410" t="s">
        <v>716</v>
      </c>
      <c r="I100" s="410" t="s">
        <v>231</v>
      </c>
      <c r="J100" s="409"/>
      <c r="K100" s="409"/>
      <c r="L100" s="409"/>
    </row>
    <row r="101" spans="1:12">
      <c r="A101" s="409" t="str">
        <f t="shared" si="1"/>
        <v>Командировочные расходыКомандировочные расходы (ЛЭД)проживание</v>
      </c>
      <c r="B101" s="409" t="s">
        <v>15</v>
      </c>
      <c r="C101" s="410" t="s">
        <v>706</v>
      </c>
      <c r="D101" s="410" t="s">
        <v>92</v>
      </c>
      <c r="E101" s="409" t="s">
        <v>7</v>
      </c>
      <c r="F101" s="409" t="str">
        <f>VLOOKUP(A101,'Work table '!B:D,3,0)</f>
        <v>ЛЭД</v>
      </c>
      <c r="G101" s="410" t="s">
        <v>223</v>
      </c>
      <c r="H101" s="410" t="s">
        <v>716</v>
      </c>
      <c r="I101" s="410" t="s">
        <v>229</v>
      </c>
      <c r="J101" s="409"/>
      <c r="K101" s="409"/>
      <c r="L101" s="409"/>
    </row>
    <row r="102" spans="1:12">
      <c r="A102" s="409" t="str">
        <f t="shared" si="1"/>
        <v>Командировочные расходыКомандировочные расходы (ЛЭД)прочие</v>
      </c>
      <c r="B102" s="409" t="s">
        <v>15</v>
      </c>
      <c r="C102" s="410" t="s">
        <v>706</v>
      </c>
      <c r="D102" s="410" t="s">
        <v>17</v>
      </c>
      <c r="E102" s="409" t="s">
        <v>7</v>
      </c>
      <c r="F102" s="409" t="str">
        <f>VLOOKUP(A102,'Work table '!B:D,3,0)</f>
        <v>ЛЭД</v>
      </c>
      <c r="G102" s="410" t="s">
        <v>223</v>
      </c>
      <c r="H102" s="410" t="s">
        <v>716</v>
      </c>
      <c r="I102" s="410" t="s">
        <v>113</v>
      </c>
      <c r="J102" s="409"/>
      <c r="K102" s="409"/>
      <c r="L102" s="409"/>
    </row>
    <row r="103" spans="1:12">
      <c r="A103" s="409" t="str">
        <f t="shared" si="1"/>
        <v>Командировочные расходыКомандировочные расходы (ЛЭД)суточные</v>
      </c>
      <c r="B103" s="409" t="s">
        <v>15</v>
      </c>
      <c r="C103" s="410" t="s">
        <v>706</v>
      </c>
      <c r="D103" s="410" t="s">
        <v>91</v>
      </c>
      <c r="E103" s="409" t="s">
        <v>7</v>
      </c>
      <c r="F103" s="409" t="str">
        <f>VLOOKUP(A103,'Work table '!B:D,3,0)</f>
        <v>ЛЭД</v>
      </c>
      <c r="G103" s="410" t="s">
        <v>223</v>
      </c>
      <c r="H103" s="410" t="s">
        <v>716</v>
      </c>
      <c r="I103" s="410" t="s">
        <v>230</v>
      </c>
      <c r="J103" s="409"/>
      <c r="K103" s="409"/>
      <c r="L103" s="409"/>
    </row>
    <row r="104" spans="1:12">
      <c r="A104" s="409" t="str">
        <f t="shared" si="1"/>
        <v>Командировочные расходыКомандировочные расходы (МиП)проезд</v>
      </c>
      <c r="B104" s="409" t="s">
        <v>15</v>
      </c>
      <c r="C104" s="410" t="s">
        <v>671</v>
      </c>
      <c r="D104" s="410" t="s">
        <v>93</v>
      </c>
      <c r="E104" s="409" t="s">
        <v>7</v>
      </c>
      <c r="F104" s="409" t="e">
        <f>VLOOKUP(A104,'Work table '!B:D,3,0)</f>
        <v>#N/A</v>
      </c>
      <c r="G104" s="410" t="s">
        <v>223</v>
      </c>
      <c r="H104" s="410" t="s">
        <v>224</v>
      </c>
      <c r="I104" s="410" t="s">
        <v>231</v>
      </c>
      <c r="J104" s="409"/>
      <c r="K104" s="409"/>
      <c r="L104" s="409"/>
    </row>
    <row r="105" spans="1:12">
      <c r="A105" s="409" t="str">
        <f t="shared" si="1"/>
        <v>Командировочные расходыКомандировочные расходы (МиП)проживание</v>
      </c>
      <c r="B105" s="409" t="s">
        <v>15</v>
      </c>
      <c r="C105" s="410" t="s">
        <v>671</v>
      </c>
      <c r="D105" s="410" t="s">
        <v>92</v>
      </c>
      <c r="E105" s="409" t="s">
        <v>7</v>
      </c>
      <c r="F105" s="409" t="e">
        <f>VLOOKUP(A105,'Work table '!B:D,3,0)</f>
        <v>#N/A</v>
      </c>
      <c r="G105" s="410" t="s">
        <v>223</v>
      </c>
      <c r="H105" s="410" t="s">
        <v>224</v>
      </c>
      <c r="I105" s="410" t="s">
        <v>229</v>
      </c>
      <c r="J105" s="409"/>
      <c r="K105" s="409"/>
      <c r="L105" s="409"/>
    </row>
    <row r="106" spans="1:12">
      <c r="A106" s="409" t="str">
        <f t="shared" si="1"/>
        <v>Командировочные расходыКомандировочные расходы (МиП)прочие</v>
      </c>
      <c r="B106" s="409" t="s">
        <v>15</v>
      </c>
      <c r="C106" s="410" t="s">
        <v>671</v>
      </c>
      <c r="D106" s="410" t="s">
        <v>17</v>
      </c>
      <c r="E106" s="409" t="s">
        <v>7</v>
      </c>
      <c r="F106" s="409" t="e">
        <f>VLOOKUP(A106,'Work table '!B:D,3,0)</f>
        <v>#N/A</v>
      </c>
      <c r="G106" s="410" t="s">
        <v>223</v>
      </c>
      <c r="H106" s="410" t="s">
        <v>224</v>
      </c>
      <c r="I106" s="410" t="s">
        <v>113</v>
      </c>
      <c r="J106" s="409"/>
      <c r="K106" s="409"/>
      <c r="L106" s="409"/>
    </row>
    <row r="107" spans="1:12">
      <c r="A107" s="409" t="str">
        <f t="shared" si="1"/>
        <v>Командировочные расходыКомандировочные расходы (МиП)суточные</v>
      </c>
      <c r="B107" s="409" t="s">
        <v>15</v>
      </c>
      <c r="C107" s="410" t="s">
        <v>671</v>
      </c>
      <c r="D107" s="410" t="s">
        <v>91</v>
      </c>
      <c r="E107" s="409" t="s">
        <v>7</v>
      </c>
      <c r="F107" s="409" t="e">
        <f>VLOOKUP(A107,'Work table '!B:D,3,0)</f>
        <v>#N/A</v>
      </c>
      <c r="G107" s="410" t="s">
        <v>223</v>
      </c>
      <c r="H107" s="410" t="s">
        <v>224</v>
      </c>
      <c r="I107" s="410" t="s">
        <v>230</v>
      </c>
      <c r="J107" s="409"/>
      <c r="K107" s="409"/>
      <c r="L107" s="409"/>
    </row>
    <row r="108" spans="1:12">
      <c r="A108" s="409" t="str">
        <f t="shared" si="1"/>
        <v>Командировочные расходыКомандировочные расходы (ОМ)проезд</v>
      </c>
      <c r="B108" s="409" t="s">
        <v>15</v>
      </c>
      <c r="C108" s="410" t="s">
        <v>998</v>
      </c>
      <c r="D108" s="410" t="s">
        <v>93</v>
      </c>
      <c r="E108" s="409" t="s">
        <v>7</v>
      </c>
      <c r="F108" s="409" t="str">
        <f>VLOOKUP(A108,'Work table '!B:D,3,0)</f>
        <v>ОМ</v>
      </c>
      <c r="G108" s="410" t="s">
        <v>223</v>
      </c>
      <c r="H108" s="410" t="s">
        <v>999</v>
      </c>
      <c r="I108" s="410" t="s">
        <v>231</v>
      </c>
      <c r="J108" s="409"/>
      <c r="K108" s="409"/>
      <c r="L108" s="409"/>
    </row>
    <row r="109" spans="1:12">
      <c r="A109" s="409" t="str">
        <f t="shared" si="1"/>
        <v>Командировочные расходыКомандировочные расходы (ОМ)проживание</v>
      </c>
      <c r="B109" s="409" t="s">
        <v>15</v>
      </c>
      <c r="C109" s="410" t="s">
        <v>998</v>
      </c>
      <c r="D109" s="410" t="s">
        <v>92</v>
      </c>
      <c r="E109" s="409" t="s">
        <v>7</v>
      </c>
      <c r="F109" s="409" t="str">
        <f>VLOOKUP(A109,'Work table '!B:D,3,0)</f>
        <v>ОМ</v>
      </c>
      <c r="G109" s="410" t="s">
        <v>223</v>
      </c>
      <c r="H109" s="410" t="s">
        <v>999</v>
      </c>
      <c r="I109" s="410" t="s">
        <v>229</v>
      </c>
      <c r="J109" s="409"/>
      <c r="K109" s="409"/>
      <c r="L109" s="409"/>
    </row>
    <row r="110" spans="1:12">
      <c r="A110" s="409" t="str">
        <f t="shared" si="1"/>
        <v>Командировочные расходыКомандировочные расходы (ОМ)прочие</v>
      </c>
      <c r="B110" s="409" t="s">
        <v>15</v>
      </c>
      <c r="C110" s="410" t="s">
        <v>998</v>
      </c>
      <c r="D110" s="410" t="s">
        <v>17</v>
      </c>
      <c r="E110" s="409" t="s">
        <v>7</v>
      </c>
      <c r="F110" s="409" t="str">
        <f>VLOOKUP(A110,'Work table '!B:D,3,0)</f>
        <v>ОМ</v>
      </c>
      <c r="G110" s="410" t="s">
        <v>223</v>
      </c>
      <c r="H110" s="410" t="s">
        <v>999</v>
      </c>
      <c r="I110" s="410" t="s">
        <v>113</v>
      </c>
      <c r="J110" s="409"/>
      <c r="K110" s="409"/>
      <c r="L110" s="409"/>
    </row>
    <row r="111" spans="1:12">
      <c r="A111" s="409" t="str">
        <f t="shared" si="1"/>
        <v>Командировочные расходыКомандировочные расходы (ОМ)суточные</v>
      </c>
      <c r="B111" s="409" t="s">
        <v>15</v>
      </c>
      <c r="C111" s="410" t="s">
        <v>998</v>
      </c>
      <c r="D111" s="410" t="s">
        <v>91</v>
      </c>
      <c r="E111" s="409" t="s">
        <v>7</v>
      </c>
      <c r="F111" s="409" t="str">
        <f>VLOOKUP(A111,'Work table '!B:D,3,0)</f>
        <v>ОМ</v>
      </c>
      <c r="G111" s="410" t="s">
        <v>223</v>
      </c>
      <c r="H111" s="410" t="s">
        <v>999</v>
      </c>
      <c r="I111" s="410" t="s">
        <v>230</v>
      </c>
      <c r="J111" s="409"/>
      <c r="K111" s="409"/>
      <c r="L111" s="409"/>
    </row>
    <row r="112" spans="1:12">
      <c r="A112" s="409" t="str">
        <f t="shared" si="1"/>
        <v>Командировочные расходыКомандировочные расходы (ОП)проезд</v>
      </c>
      <c r="B112" s="409" t="s">
        <v>15</v>
      </c>
      <c r="C112" s="410" t="s">
        <v>1001</v>
      </c>
      <c r="D112" s="410" t="s">
        <v>93</v>
      </c>
      <c r="E112" s="409" t="s">
        <v>7</v>
      </c>
      <c r="F112" s="409" t="str">
        <f>VLOOKUP(A112,'Work table '!B:D,3,0)</f>
        <v>ОП</v>
      </c>
      <c r="G112" s="410" t="s">
        <v>223</v>
      </c>
      <c r="H112" s="410" t="s">
        <v>1000</v>
      </c>
      <c r="I112" s="410" t="s">
        <v>231</v>
      </c>
      <c r="J112" s="409"/>
      <c r="K112" s="409"/>
      <c r="L112" s="409"/>
    </row>
    <row r="113" spans="1:12">
      <c r="A113" s="409" t="str">
        <f t="shared" si="1"/>
        <v>Командировочные расходыКомандировочные расходы (ОП)проживание</v>
      </c>
      <c r="B113" s="409" t="s">
        <v>15</v>
      </c>
      <c r="C113" s="410" t="s">
        <v>1001</v>
      </c>
      <c r="D113" s="410" t="s">
        <v>92</v>
      </c>
      <c r="E113" s="409" t="s">
        <v>7</v>
      </c>
      <c r="F113" s="409" t="str">
        <f>VLOOKUP(A113,'Work table '!B:D,3,0)</f>
        <v>ОП</v>
      </c>
      <c r="G113" s="410" t="s">
        <v>223</v>
      </c>
      <c r="H113" s="410" t="s">
        <v>1000</v>
      </c>
      <c r="I113" s="410" t="s">
        <v>229</v>
      </c>
      <c r="J113" s="409"/>
      <c r="K113" s="409"/>
      <c r="L113" s="409"/>
    </row>
    <row r="114" spans="1:12">
      <c r="A114" s="409" t="str">
        <f t="shared" si="1"/>
        <v>Командировочные расходыКомандировочные расходы (ОП)прочие</v>
      </c>
      <c r="B114" s="409" t="s">
        <v>15</v>
      </c>
      <c r="C114" s="410" t="s">
        <v>1001</v>
      </c>
      <c r="D114" s="410" t="s">
        <v>17</v>
      </c>
      <c r="E114" s="409" t="s">
        <v>7</v>
      </c>
      <c r="F114" s="409" t="str">
        <f>VLOOKUP(A114,'Work table '!B:D,3,0)</f>
        <v>ОП</v>
      </c>
      <c r="G114" s="410" t="s">
        <v>223</v>
      </c>
      <c r="H114" s="410" t="s">
        <v>1000</v>
      </c>
      <c r="I114" s="410" t="s">
        <v>113</v>
      </c>
      <c r="J114" s="409"/>
      <c r="K114" s="409"/>
      <c r="L114" s="409"/>
    </row>
    <row r="115" spans="1:12">
      <c r="A115" s="409" t="str">
        <f t="shared" si="1"/>
        <v>Командировочные расходыКомандировочные расходы (ОП)суточные</v>
      </c>
      <c r="B115" s="409" t="s">
        <v>15</v>
      </c>
      <c r="C115" s="410" t="s">
        <v>1001</v>
      </c>
      <c r="D115" s="410" t="s">
        <v>91</v>
      </c>
      <c r="E115" s="409" t="s">
        <v>7</v>
      </c>
      <c r="F115" s="409" t="str">
        <f>VLOOKUP(A115,'Work table '!B:D,3,0)</f>
        <v>ОП</v>
      </c>
      <c r="G115" s="410" t="s">
        <v>223</v>
      </c>
      <c r="H115" s="410" t="s">
        <v>1000</v>
      </c>
      <c r="I115" s="410" t="s">
        <v>230</v>
      </c>
      <c r="J115" s="409"/>
      <c r="K115" s="409"/>
      <c r="L115" s="409"/>
    </row>
    <row r="116" spans="1:12">
      <c r="A116" s="409" t="str">
        <f t="shared" si="1"/>
        <v>Командировочные расходыКомандировочные расходы (ПР)проезд</v>
      </c>
      <c r="B116" s="409" t="s">
        <v>15</v>
      </c>
      <c r="C116" s="410" t="s">
        <v>392</v>
      </c>
      <c r="D116" s="410" t="s">
        <v>93</v>
      </c>
      <c r="E116" s="409" t="s">
        <v>7</v>
      </c>
      <c r="F116" s="409" t="str">
        <f>VLOOKUP(A116,'Work table '!B:D,3,0)</f>
        <v>ПР</v>
      </c>
      <c r="G116" s="410" t="s">
        <v>223</v>
      </c>
      <c r="H116" s="410" t="s">
        <v>226</v>
      </c>
      <c r="I116" s="410" t="s">
        <v>231</v>
      </c>
      <c r="J116" s="409"/>
      <c r="K116" s="409"/>
      <c r="L116" s="409"/>
    </row>
    <row r="117" spans="1:12">
      <c r="A117" s="409" t="str">
        <f t="shared" si="1"/>
        <v>Командировочные расходыКомандировочные расходы (ПР)проживание</v>
      </c>
      <c r="B117" s="409" t="s">
        <v>15</v>
      </c>
      <c r="C117" s="410" t="s">
        <v>392</v>
      </c>
      <c r="D117" s="410" t="s">
        <v>92</v>
      </c>
      <c r="E117" s="409" t="s">
        <v>7</v>
      </c>
      <c r="F117" s="409" t="str">
        <f>VLOOKUP(A117,'Work table '!B:D,3,0)</f>
        <v>ПР</v>
      </c>
      <c r="G117" s="410" t="s">
        <v>223</v>
      </c>
      <c r="H117" s="410" t="s">
        <v>226</v>
      </c>
      <c r="I117" s="410" t="s">
        <v>229</v>
      </c>
      <c r="J117" s="409"/>
      <c r="K117" s="409"/>
      <c r="L117" s="409"/>
    </row>
    <row r="118" spans="1:12">
      <c r="A118" s="409" t="str">
        <f t="shared" si="1"/>
        <v>Командировочные расходыКомандировочные расходы (ПР)прочие</v>
      </c>
      <c r="B118" s="409" t="s">
        <v>15</v>
      </c>
      <c r="C118" s="410" t="s">
        <v>392</v>
      </c>
      <c r="D118" s="410" t="s">
        <v>17</v>
      </c>
      <c r="E118" s="409" t="s">
        <v>7</v>
      </c>
      <c r="F118" s="409" t="str">
        <f>VLOOKUP(A118,'Work table '!B:D,3,0)</f>
        <v>ПР</v>
      </c>
      <c r="G118" s="410" t="s">
        <v>223</v>
      </c>
      <c r="H118" s="410" t="s">
        <v>226</v>
      </c>
      <c r="I118" s="410" t="s">
        <v>113</v>
      </c>
      <c r="J118" s="409"/>
      <c r="K118" s="409"/>
      <c r="L118" s="409"/>
    </row>
    <row r="119" spans="1:12">
      <c r="A119" s="409" t="str">
        <f t="shared" si="1"/>
        <v>Командировочные расходыКомандировочные расходы (ПР)суточные</v>
      </c>
      <c r="B119" s="409" t="s">
        <v>15</v>
      </c>
      <c r="C119" s="410" t="s">
        <v>392</v>
      </c>
      <c r="D119" s="410" t="s">
        <v>91</v>
      </c>
      <c r="E119" s="409" t="s">
        <v>7</v>
      </c>
      <c r="F119" s="409" t="str">
        <f>VLOOKUP(A119,'Work table '!B:D,3,0)</f>
        <v>ПР</v>
      </c>
      <c r="G119" s="410" t="s">
        <v>223</v>
      </c>
      <c r="H119" s="410" t="s">
        <v>226</v>
      </c>
      <c r="I119" s="410" t="s">
        <v>230</v>
      </c>
      <c r="J119" s="409"/>
      <c r="K119" s="409"/>
      <c r="L119" s="409"/>
    </row>
    <row r="120" spans="1:12">
      <c r="A120" s="409" t="str">
        <f t="shared" si="1"/>
        <v>Командировочные расходыКомандировочные расходы (ФАО)проезд</v>
      </c>
      <c r="B120" s="409" t="s">
        <v>15</v>
      </c>
      <c r="C120" s="410" t="s">
        <v>649</v>
      </c>
      <c r="D120" s="410" t="s">
        <v>93</v>
      </c>
      <c r="E120" s="409" t="s">
        <v>7</v>
      </c>
      <c r="F120" s="409" t="str">
        <f>VLOOKUP(A120,'Work table '!B:D,3,0)</f>
        <v>ФАО</v>
      </c>
      <c r="G120" s="410" t="s">
        <v>223</v>
      </c>
      <c r="H120" s="410" t="s">
        <v>228</v>
      </c>
      <c r="I120" s="410" t="s">
        <v>231</v>
      </c>
      <c r="J120" s="409"/>
      <c r="K120" s="409"/>
      <c r="L120" s="409"/>
    </row>
    <row r="121" spans="1:12">
      <c r="A121" s="409" t="str">
        <f t="shared" si="1"/>
        <v>Командировочные расходыКомандировочные расходы (ФАО)проживание</v>
      </c>
      <c r="B121" s="409" t="s">
        <v>15</v>
      </c>
      <c r="C121" s="410" t="s">
        <v>649</v>
      </c>
      <c r="D121" s="410" t="s">
        <v>92</v>
      </c>
      <c r="E121" s="409" t="s">
        <v>7</v>
      </c>
      <c r="F121" s="409" t="str">
        <f>VLOOKUP(A121,'Work table '!B:D,3,0)</f>
        <v>ФАО</v>
      </c>
      <c r="G121" s="410" t="s">
        <v>223</v>
      </c>
      <c r="H121" s="410" t="s">
        <v>228</v>
      </c>
      <c r="I121" s="410" t="s">
        <v>229</v>
      </c>
      <c r="J121" s="409"/>
      <c r="K121" s="409"/>
      <c r="L121" s="409"/>
    </row>
    <row r="122" spans="1:12">
      <c r="A122" s="409" t="str">
        <f t="shared" si="1"/>
        <v>Командировочные расходыКомандировочные расходы (ФАО)прочие</v>
      </c>
      <c r="B122" s="409" t="s">
        <v>15</v>
      </c>
      <c r="C122" s="410" t="s">
        <v>649</v>
      </c>
      <c r="D122" s="410" t="s">
        <v>17</v>
      </c>
      <c r="E122" s="409" t="s">
        <v>7</v>
      </c>
      <c r="F122" s="409" t="str">
        <f>VLOOKUP(A122,'Work table '!B:D,3,0)</f>
        <v>ФАО</v>
      </c>
      <c r="G122" s="410" t="s">
        <v>223</v>
      </c>
      <c r="H122" s="410" t="s">
        <v>228</v>
      </c>
      <c r="I122" s="410" t="s">
        <v>113</v>
      </c>
      <c r="J122" s="409"/>
      <c r="K122" s="409"/>
      <c r="L122" s="409"/>
    </row>
    <row r="123" spans="1:12">
      <c r="A123" s="409" t="str">
        <f t="shared" si="1"/>
        <v>Командировочные расходыКомандировочные расходы (ФАО)суточные</v>
      </c>
      <c r="B123" s="409" t="s">
        <v>15</v>
      </c>
      <c r="C123" s="410" t="s">
        <v>649</v>
      </c>
      <c r="D123" s="410" t="s">
        <v>91</v>
      </c>
      <c r="E123" s="409" t="s">
        <v>7</v>
      </c>
      <c r="F123" s="409" t="str">
        <f>VLOOKUP(A123,'Work table '!B:D,3,0)</f>
        <v>ФАО</v>
      </c>
      <c r="G123" s="410" t="s">
        <v>223</v>
      </c>
      <c r="H123" s="410" t="s">
        <v>228</v>
      </c>
      <c r="I123" s="410" t="s">
        <v>230</v>
      </c>
      <c r="J123" s="409"/>
      <c r="K123" s="409"/>
      <c r="L123" s="409"/>
    </row>
    <row r="124" spans="1:12" ht="45">
      <c r="A124" s="409" t="str">
        <f t="shared" si="1"/>
        <v>Комиссионные вознаграждения агентам"6 из 40 и Джокер"Комиссионные вознаграждения за выплату выигрыша ("6 из 40 и Джокер")</v>
      </c>
      <c r="B124" s="409" t="s">
        <v>88</v>
      </c>
      <c r="C124" s="410" t="s">
        <v>1075</v>
      </c>
      <c r="D124" s="410" t="s">
        <v>1077</v>
      </c>
      <c r="E124" s="409" t="s">
        <v>7</v>
      </c>
      <c r="F124" s="409" t="str">
        <f>VLOOKUP(A124,'Work table '!B:D,3,0)</f>
        <v>ОМ</v>
      </c>
      <c r="G124" s="410" t="s">
        <v>137</v>
      </c>
      <c r="H124" s="410" t="s">
        <v>1076</v>
      </c>
      <c r="I124" s="410" t="s">
        <v>1080</v>
      </c>
      <c r="J124" s="409"/>
      <c r="K124" s="409"/>
      <c r="L124" s="409"/>
    </row>
    <row r="125" spans="1:12" ht="33.75">
      <c r="A125" s="409" t="str">
        <f t="shared" si="1"/>
        <v>Комиссионные вознаграждения агентам"6 из 40 и Джокер"Комиссионные вознаграждения за продажу ("6 из 40 и Джокер")</v>
      </c>
      <c r="B125" s="409" t="s">
        <v>88</v>
      </c>
      <c r="C125" s="410" t="s">
        <v>1075</v>
      </c>
      <c r="D125" s="410" t="s">
        <v>1078</v>
      </c>
      <c r="E125" s="409" t="s">
        <v>7</v>
      </c>
      <c r="F125" s="409" t="str">
        <f>VLOOKUP(A125,'Work table '!B:D,3,0)</f>
        <v>ОМ</v>
      </c>
      <c r="G125" s="410" t="s">
        <v>137</v>
      </c>
      <c r="H125" s="410" t="s">
        <v>1076</v>
      </c>
      <c r="I125" s="410" t="s">
        <v>1081</v>
      </c>
      <c r="J125" s="409"/>
      <c r="K125" s="409"/>
      <c r="L125" s="409"/>
    </row>
    <row r="126" spans="1:12" ht="33.75">
      <c r="A126" s="409" t="str">
        <f t="shared" si="1"/>
        <v>Комиссионные вознаграждения агентам"6 из 40 и Джокер"Премиальные вознаграждения ("6 из 40 и Джокер")</v>
      </c>
      <c r="B126" s="409" t="s">
        <v>88</v>
      </c>
      <c r="C126" s="410" t="s">
        <v>1075</v>
      </c>
      <c r="D126" s="410" t="s">
        <v>1079</v>
      </c>
      <c r="E126" s="409" t="s">
        <v>7</v>
      </c>
      <c r="F126" s="409" t="str">
        <f>VLOOKUP(A126,'Work table '!B:D,3,0)</f>
        <v>ОМ</v>
      </c>
      <c r="G126" s="410" t="s">
        <v>137</v>
      </c>
      <c r="H126" s="410" t="s">
        <v>1076</v>
      </c>
      <c r="I126" s="410" t="s">
        <v>1082</v>
      </c>
      <c r="J126" s="409"/>
      <c r="K126" s="409"/>
      <c r="L126" s="409"/>
    </row>
    <row r="127" spans="1:12" ht="33.75">
      <c r="A127" s="409" t="str">
        <f t="shared" si="1"/>
        <v>Комиссионные вознаграждения агентам"6 из 40"Комиссионные вознаграждения за выплату выигрыша ("6 из 40")</v>
      </c>
      <c r="B127" s="409" t="s">
        <v>88</v>
      </c>
      <c r="C127" s="410" t="s">
        <v>86</v>
      </c>
      <c r="D127" s="410" t="s">
        <v>393</v>
      </c>
      <c r="E127" s="409" t="s">
        <v>7</v>
      </c>
      <c r="F127" s="409" t="e">
        <f>VLOOKUP(A127,'Work table '!B:D,3,0)</f>
        <v>#N/A</v>
      </c>
      <c r="G127" s="410" t="s">
        <v>137</v>
      </c>
      <c r="H127" s="410" t="s">
        <v>780</v>
      </c>
      <c r="I127" s="410" t="s">
        <v>781</v>
      </c>
      <c r="J127" s="409"/>
      <c r="K127" s="409"/>
      <c r="L127" s="409"/>
    </row>
    <row r="128" spans="1:12" ht="33.75">
      <c r="A128" s="409" t="str">
        <f t="shared" si="1"/>
        <v>Комиссионные вознаграждения агентам"6 из 40"Комиссионные вознаграждения за продажу ("6 из 40")</v>
      </c>
      <c r="B128" s="409" t="s">
        <v>88</v>
      </c>
      <c r="C128" s="410" t="s">
        <v>86</v>
      </c>
      <c r="D128" s="410" t="s">
        <v>396</v>
      </c>
      <c r="E128" s="409" t="s">
        <v>7</v>
      </c>
      <c r="F128" s="409" t="e">
        <f>VLOOKUP(A128,'Work table '!B:D,3,0)</f>
        <v>#N/A</v>
      </c>
      <c r="G128" s="410" t="s">
        <v>137</v>
      </c>
      <c r="H128" s="410" t="s">
        <v>780</v>
      </c>
      <c r="I128" s="410" t="s">
        <v>782</v>
      </c>
      <c r="J128" s="409"/>
      <c r="K128" s="409"/>
      <c r="L128" s="409"/>
    </row>
    <row r="129" spans="1:12" ht="22.5">
      <c r="A129" s="409" t="str">
        <f t="shared" si="1"/>
        <v>Комиссионные вознаграждения агентам"6 из 40"Премиальные вознаграждения ("6 из 40")</v>
      </c>
      <c r="B129" s="409" t="s">
        <v>88</v>
      </c>
      <c r="C129" s="410" t="s">
        <v>86</v>
      </c>
      <c r="D129" s="410" t="s">
        <v>394</v>
      </c>
      <c r="E129" s="409" t="s">
        <v>7</v>
      </c>
      <c r="F129" s="409" t="e">
        <f>VLOOKUP(A129,'Work table '!B:D,3,0)</f>
        <v>#N/A</v>
      </c>
      <c r="G129" s="410" t="s">
        <v>137</v>
      </c>
      <c r="H129" s="410" t="s">
        <v>780</v>
      </c>
      <c r="I129" s="410" t="s">
        <v>783</v>
      </c>
      <c r="J129" s="409"/>
      <c r="K129" s="409"/>
      <c r="L129" s="409"/>
    </row>
    <row r="130" spans="1:12" ht="33.75">
      <c r="A130" s="409" t="str">
        <f t="shared" si="1"/>
        <v>Комиссионные вознаграждения агентам"SCRATCH 2011"Комиссионные вознаграждения за продажу ("SCRATCH 2011")</v>
      </c>
      <c r="B130" s="409" t="s">
        <v>88</v>
      </c>
      <c r="C130" s="410" t="s">
        <v>882</v>
      </c>
      <c r="D130" s="410" t="s">
        <v>890</v>
      </c>
      <c r="E130" s="409" t="s">
        <v>7</v>
      </c>
      <c r="F130" s="409" t="str">
        <f>VLOOKUP(A130,'Work table '!B:D,3,0)</f>
        <v>ОМ</v>
      </c>
      <c r="G130" s="410" t="s">
        <v>137</v>
      </c>
      <c r="H130" s="410" t="s">
        <v>882</v>
      </c>
      <c r="I130" s="410" t="s">
        <v>891</v>
      </c>
      <c r="J130" s="409"/>
      <c r="K130" s="409"/>
      <c r="L130" s="409"/>
    </row>
    <row r="131" spans="1:12" ht="33.75">
      <c r="A131" s="409" t="str">
        <f t="shared" ref="A131:A195" si="2">B131&amp;C131&amp;D131</f>
        <v>Комиссионные вознаграждения агентам"Джокер"Комиссионные вознаграждения за выплату выигрыша ("Джокер")</v>
      </c>
      <c r="B131" s="409" t="s">
        <v>88</v>
      </c>
      <c r="C131" s="410" t="s">
        <v>601</v>
      </c>
      <c r="D131" s="410" t="s">
        <v>603</v>
      </c>
      <c r="E131" s="409" t="s">
        <v>7</v>
      </c>
      <c r="F131" s="409" t="e">
        <f>VLOOKUP(A131,'Work table '!B:D,3,0)</f>
        <v>#N/A</v>
      </c>
      <c r="G131" s="410" t="s">
        <v>137</v>
      </c>
      <c r="H131" s="410" t="s">
        <v>602</v>
      </c>
      <c r="I131" s="410" t="s">
        <v>606</v>
      </c>
      <c r="J131" s="409"/>
      <c r="K131" s="409"/>
      <c r="L131" s="409"/>
    </row>
    <row r="132" spans="1:12" ht="33.75">
      <c r="A132" s="409" t="str">
        <f t="shared" si="2"/>
        <v>Комиссионные вознаграждения агентам"Джокер"Комиссионные вознаграждения за продажу ("Джокер")</v>
      </c>
      <c r="B132" s="409" t="s">
        <v>88</v>
      </c>
      <c r="C132" s="410" t="s">
        <v>601</v>
      </c>
      <c r="D132" s="410" t="s">
        <v>604</v>
      </c>
      <c r="E132" s="409" t="s">
        <v>7</v>
      </c>
      <c r="F132" s="409" t="e">
        <f>VLOOKUP(A132,'Work table '!B:D,3,0)</f>
        <v>#N/A</v>
      </c>
      <c r="G132" s="410" t="s">
        <v>137</v>
      </c>
      <c r="H132" s="410" t="s">
        <v>602</v>
      </c>
      <c r="I132" s="410" t="s">
        <v>607</v>
      </c>
      <c r="J132" s="409"/>
      <c r="K132" s="409"/>
      <c r="L132" s="409"/>
    </row>
    <row r="133" spans="1:12" ht="22.5">
      <c r="A133" s="409" t="str">
        <f t="shared" si="2"/>
        <v>Комиссионные вознаграждения агентам"Джокер"Премиальные вознаграждения ("Джокер")</v>
      </c>
      <c r="B133" s="409" t="s">
        <v>88</v>
      </c>
      <c r="C133" s="410" t="s">
        <v>601</v>
      </c>
      <c r="D133" s="410" t="s">
        <v>605</v>
      </c>
      <c r="E133" s="409" t="s">
        <v>7</v>
      </c>
      <c r="F133" s="409" t="e">
        <f>VLOOKUP(A133,'Work table '!B:D,3,0)</f>
        <v>#N/A</v>
      </c>
      <c r="G133" s="410" t="s">
        <v>137</v>
      </c>
      <c r="H133" s="410" t="s">
        <v>602</v>
      </c>
      <c r="I133" s="410" t="s">
        <v>608</v>
      </c>
      <c r="J133" s="409"/>
      <c r="K133" s="409"/>
      <c r="L133" s="409"/>
    </row>
    <row r="134" spans="1:12" ht="33.75">
      <c r="A134" s="409" t="str">
        <f t="shared" si="2"/>
        <v>Комиссионные вознаграждения агентам"Счастливые сердца"Комиссионные вознаграждения за продажу ("Счастливые сердца")</v>
      </c>
      <c r="B134" s="409" t="s">
        <v>88</v>
      </c>
      <c r="C134" s="410" t="s">
        <v>85</v>
      </c>
      <c r="D134" s="410" t="s">
        <v>395</v>
      </c>
      <c r="E134" s="409" t="s">
        <v>7</v>
      </c>
      <c r="F134" s="409" t="str">
        <f>VLOOKUP(A134,'Work table '!B:D,3,0)</f>
        <v>ОМ</v>
      </c>
      <c r="G134" s="410" t="s">
        <v>137</v>
      </c>
      <c r="H134" s="410" t="s">
        <v>138</v>
      </c>
      <c r="I134" s="410" t="s">
        <v>232</v>
      </c>
      <c r="J134" s="409"/>
      <c r="K134" s="409"/>
      <c r="L134" s="409"/>
    </row>
    <row r="135" spans="1:12">
      <c r="A135" s="409" t="str">
        <f t="shared" si="2"/>
        <v>Консультационные услугиКонсультационные услуги (Администрация)</v>
      </c>
      <c r="B135" s="409" t="s">
        <v>286</v>
      </c>
      <c r="C135" s="409" t="s">
        <v>831</v>
      </c>
      <c r="D135" s="410"/>
      <c r="E135" s="409" t="s">
        <v>7</v>
      </c>
      <c r="F135" s="409" t="str">
        <f>VLOOKUP(A135,'Work table '!B:D,3,0)</f>
        <v>АДМ</v>
      </c>
      <c r="G135" s="409" t="s">
        <v>1099</v>
      </c>
      <c r="H135" s="409" t="s">
        <v>1102</v>
      </c>
      <c r="I135" s="410"/>
      <c r="J135" s="409"/>
      <c r="K135" s="409"/>
      <c r="L135" s="409"/>
    </row>
    <row r="136" spans="1:12">
      <c r="A136" s="409" t="str">
        <f t="shared" si="2"/>
        <v>Консультационные услугиКонсультационные услуги (ОМ)</v>
      </c>
      <c r="B136" s="409" t="s">
        <v>286</v>
      </c>
      <c r="C136" s="409" t="s">
        <v>1100</v>
      </c>
      <c r="D136" s="410"/>
      <c r="E136" s="409" t="s">
        <v>7</v>
      </c>
      <c r="F136" s="409" t="str">
        <f>VLOOKUP(A136,'Work table '!B:D,3,0)</f>
        <v>ОМ</v>
      </c>
      <c r="G136" s="409" t="s">
        <v>1099</v>
      </c>
      <c r="H136" s="409" t="s">
        <v>1103</v>
      </c>
      <c r="I136" s="410"/>
      <c r="J136" s="409"/>
      <c r="K136" s="409"/>
      <c r="L136" s="409"/>
    </row>
    <row r="137" spans="1:12">
      <c r="A137" s="409" t="str">
        <f t="shared" si="2"/>
        <v xml:space="preserve">Консультационные услугиКонсультационные услуги (ФАО) </v>
      </c>
      <c r="B137" s="409" t="s">
        <v>286</v>
      </c>
      <c r="C137" s="409" t="s">
        <v>1101</v>
      </c>
      <c r="D137" s="410"/>
      <c r="E137" s="409" t="s">
        <v>7</v>
      </c>
      <c r="F137" s="409" t="str">
        <f>VLOOKUP(A137,'Work table '!B:D,3,0)</f>
        <v>ФАО</v>
      </c>
      <c r="G137" s="409" t="s">
        <v>1099</v>
      </c>
      <c r="H137" s="409" t="s">
        <v>1104</v>
      </c>
      <c r="I137" s="410"/>
      <c r="J137" s="409"/>
      <c r="K137" s="409"/>
      <c r="L137" s="409"/>
    </row>
    <row r="138" spans="1:12">
      <c r="A138" s="409" t="str">
        <f t="shared" si="2"/>
        <v>Кредиторская задолженность агентам</v>
      </c>
      <c r="B138" s="409" t="s">
        <v>751</v>
      </c>
      <c r="C138" s="410"/>
      <c r="D138" s="410"/>
      <c r="E138" s="409" t="s">
        <v>7</v>
      </c>
      <c r="F138" s="409" t="str">
        <f>VLOOKUP(A138,'Work table '!B:D,3,0)</f>
        <v>ФАО</v>
      </c>
      <c r="G138" s="409" t="s">
        <v>752</v>
      </c>
      <c r="H138" s="410"/>
      <c r="I138" s="410"/>
      <c r="J138" s="409"/>
      <c r="K138" s="409"/>
      <c r="L138" s="409"/>
    </row>
    <row r="139" spans="1:12">
      <c r="A139" s="409" t="str">
        <f t="shared" si="2"/>
        <v>Курс евро</v>
      </c>
      <c r="B139" s="409" t="s">
        <v>894</v>
      </c>
      <c r="C139" s="410"/>
      <c r="D139" s="410"/>
      <c r="E139" s="409"/>
      <c r="F139" s="409" t="str">
        <f>VLOOKUP(A139,'Work table '!B:D,3,0)</f>
        <v>ФАО</v>
      </c>
      <c r="G139" s="409" t="s">
        <v>895</v>
      </c>
      <c r="H139" s="410"/>
      <c r="I139" s="410"/>
      <c r="J139" s="409"/>
      <c r="K139" s="409"/>
      <c r="L139" s="409"/>
    </row>
    <row r="140" spans="1:12" ht="22.5">
      <c r="A140" s="409" t="str">
        <f t="shared" si="2"/>
        <v>Лицензионная плата OLG за использование игровой системы</v>
      </c>
      <c r="B140" s="410" t="s">
        <v>609</v>
      </c>
      <c r="C140" s="410"/>
      <c r="D140" s="410"/>
      <c r="E140" s="409" t="s">
        <v>7</v>
      </c>
      <c r="F140" s="409" t="str">
        <f>VLOOKUP(A140,'Work table '!B:D,3,0)</f>
        <v>АДМ</v>
      </c>
      <c r="G140" s="410" t="s">
        <v>610</v>
      </c>
      <c r="H140" s="410"/>
      <c r="I140" s="410"/>
      <c r="J140" s="409"/>
      <c r="K140" s="409"/>
      <c r="L140" s="409"/>
    </row>
    <row r="141" spans="1:12">
      <c r="A141" s="409" t="str">
        <f t="shared" si="2"/>
        <v>Маржинальная прибыль - 1"6 из 40"</v>
      </c>
      <c r="B141" s="409" t="s">
        <v>828</v>
      </c>
      <c r="C141" s="410" t="s">
        <v>86</v>
      </c>
      <c r="D141" s="410"/>
      <c r="E141" s="409" t="s">
        <v>829</v>
      </c>
      <c r="F141" s="409" t="e">
        <f>VLOOKUP(A141,'Work table '!B:D,3,0)</f>
        <v>#N/A</v>
      </c>
      <c r="G141" s="410" t="s">
        <v>472</v>
      </c>
      <c r="H141" s="410" t="s">
        <v>780</v>
      </c>
      <c r="I141" s="410"/>
      <c r="J141" s="409"/>
      <c r="K141" s="409"/>
      <c r="L141" s="409"/>
    </row>
    <row r="142" spans="1:12">
      <c r="A142" s="409" t="str">
        <f t="shared" si="2"/>
        <v>Маржинальная прибыль - 1"Джокер"</v>
      </c>
      <c r="B142" s="409" t="s">
        <v>828</v>
      </c>
      <c r="C142" s="410" t="s">
        <v>601</v>
      </c>
      <c r="D142" s="410"/>
      <c r="E142" s="409" t="s">
        <v>829</v>
      </c>
      <c r="F142" s="409" t="e">
        <f>VLOOKUP(A142,'Work table '!B:D,3,0)</f>
        <v>#N/A</v>
      </c>
      <c r="G142" s="410" t="s">
        <v>472</v>
      </c>
      <c r="H142" s="410" t="s">
        <v>602</v>
      </c>
      <c r="I142" s="410"/>
      <c r="J142" s="409"/>
      <c r="K142" s="409"/>
      <c r="L142" s="409"/>
    </row>
    <row r="143" spans="1:12">
      <c r="A143" s="409" t="str">
        <f t="shared" si="2"/>
        <v>Маржинальная прибыль - 1"Счастливые сердца"</v>
      </c>
      <c r="B143" s="409" t="s">
        <v>828</v>
      </c>
      <c r="C143" s="410" t="s">
        <v>85</v>
      </c>
      <c r="D143" s="410"/>
      <c r="E143" s="409" t="s">
        <v>829</v>
      </c>
      <c r="F143" s="409" t="e">
        <f>VLOOKUP(A143,'Work table '!B:D,3,0)</f>
        <v>#N/A</v>
      </c>
      <c r="G143" s="410" t="s">
        <v>472</v>
      </c>
      <c r="H143" s="410" t="s">
        <v>138</v>
      </c>
      <c r="I143" s="410"/>
      <c r="J143" s="409"/>
      <c r="K143" s="409"/>
      <c r="L143" s="409"/>
    </row>
    <row r="144" spans="1:12" ht="22.5">
      <c r="A144" s="409" t="str">
        <f t="shared" si="2"/>
        <v>Мотивационная программа для партнеров Мотивационная программа для агентов</v>
      </c>
      <c r="B144" s="410" t="s">
        <v>943</v>
      </c>
      <c r="C144" s="410" t="s">
        <v>944</v>
      </c>
      <c r="D144" s="410"/>
      <c r="E144" s="409" t="s">
        <v>7</v>
      </c>
      <c r="F144" s="409" t="str">
        <f>VLOOKUP(A144,'Work table '!B:D,3,0)</f>
        <v>ОП</v>
      </c>
      <c r="G144" s="410" t="s">
        <v>945</v>
      </c>
      <c r="H144" s="410" t="s">
        <v>946</v>
      </c>
      <c r="I144" s="410"/>
      <c r="J144" s="409"/>
      <c r="K144" s="409"/>
      <c r="L144" s="409"/>
    </row>
    <row r="145" spans="1:12" ht="33.75">
      <c r="A145" s="409" t="str">
        <f t="shared" si="2"/>
        <v>Мотивационная программа для партнеров Мотивационная программа для продавцов ("6 из 40")</v>
      </c>
      <c r="B145" s="410" t="s">
        <v>943</v>
      </c>
      <c r="C145" s="410" t="s">
        <v>947</v>
      </c>
      <c r="D145" s="410"/>
      <c r="E145" s="409" t="s">
        <v>7</v>
      </c>
      <c r="F145" s="409" t="str">
        <f>VLOOKUP(A145,'Work table '!B:D,3,0)</f>
        <v>ОП</v>
      </c>
      <c r="G145" s="410" t="s">
        <v>945</v>
      </c>
      <c r="H145" s="410" t="s">
        <v>949</v>
      </c>
      <c r="I145" s="410"/>
      <c r="J145" s="409"/>
      <c r="K145" s="409"/>
      <c r="L145" s="409"/>
    </row>
    <row r="146" spans="1:12" ht="33.75">
      <c r="A146" s="409" t="str">
        <f t="shared" si="2"/>
        <v>Мотивационная программа для партнеров Мотивационная программа для продавцов ("Джокер")</v>
      </c>
      <c r="B146" s="410" t="s">
        <v>943</v>
      </c>
      <c r="C146" s="410" t="s">
        <v>948</v>
      </c>
      <c r="D146" s="410"/>
      <c r="E146" s="409" t="s">
        <v>7</v>
      </c>
      <c r="F146" s="409" t="str">
        <f>VLOOKUP(A146,'Work table '!B:D,3,0)</f>
        <v>ОП</v>
      </c>
      <c r="G146" s="410" t="s">
        <v>945</v>
      </c>
      <c r="H146" s="410" t="s">
        <v>950</v>
      </c>
      <c r="I146" s="410"/>
      <c r="J146" s="409"/>
      <c r="K146" s="409"/>
      <c r="L146" s="409"/>
    </row>
    <row r="147" spans="1:12">
      <c r="A147" s="409" t="str">
        <f t="shared" si="2"/>
        <v>НалогиНалог на имущество</v>
      </c>
      <c r="B147" s="409" t="s">
        <v>48</v>
      </c>
      <c r="C147" s="410" t="s">
        <v>49</v>
      </c>
      <c r="D147" s="410"/>
      <c r="E147" s="409" t="s">
        <v>7</v>
      </c>
      <c r="F147" s="409" t="str">
        <f>VLOOKUP(A147,'Work table '!B:D,3,0)</f>
        <v>ФАО</v>
      </c>
      <c r="G147" s="410" t="s">
        <v>139</v>
      </c>
      <c r="H147" s="410" t="s">
        <v>140</v>
      </c>
      <c r="I147" s="410"/>
      <c r="J147" s="409"/>
      <c r="K147" s="409"/>
      <c r="L147" s="409"/>
    </row>
    <row r="148" spans="1:12">
      <c r="A148" s="409" t="str">
        <f t="shared" si="2"/>
        <v>НалогиНалог на прибыль</v>
      </c>
      <c r="B148" s="409" t="s">
        <v>48</v>
      </c>
      <c r="C148" s="410" t="s">
        <v>51</v>
      </c>
      <c r="D148" s="410"/>
      <c r="E148" s="409" t="s">
        <v>7</v>
      </c>
      <c r="F148" s="409" t="str">
        <f>VLOOKUP(A148,'Work table '!B:D,3,0)</f>
        <v>ФАО</v>
      </c>
      <c r="G148" s="410" t="s">
        <v>139</v>
      </c>
      <c r="H148" s="410" t="s">
        <v>142</v>
      </c>
      <c r="I148" s="410"/>
      <c r="J148" s="409"/>
      <c r="K148" s="409"/>
      <c r="L148" s="409"/>
    </row>
    <row r="149" spans="1:12">
      <c r="A149" s="409" t="str">
        <f t="shared" si="2"/>
        <v>НалогиНДС</v>
      </c>
      <c r="B149" s="409" t="s">
        <v>48</v>
      </c>
      <c r="C149" s="410" t="s">
        <v>857</v>
      </c>
      <c r="D149" s="410"/>
      <c r="E149" s="409" t="s">
        <v>7</v>
      </c>
      <c r="F149" s="409" t="str">
        <f>VLOOKUP(A149,'Work table '!B:D,3,0)</f>
        <v>ФАО</v>
      </c>
      <c r="G149" s="410" t="s">
        <v>139</v>
      </c>
      <c r="H149" s="410" t="s">
        <v>858</v>
      </c>
      <c r="I149" s="410"/>
      <c r="J149" s="409"/>
      <c r="K149" s="409"/>
      <c r="L149" s="409"/>
    </row>
    <row r="150" spans="1:12" ht="22.5">
      <c r="A150" s="409" t="str">
        <f t="shared" si="2"/>
        <v>НалогиПлата за загрязнение окружающей среды</v>
      </c>
      <c r="B150" s="409" t="s">
        <v>48</v>
      </c>
      <c r="C150" s="410" t="s">
        <v>52</v>
      </c>
      <c r="D150" s="410"/>
      <c r="E150" s="409" t="s">
        <v>7</v>
      </c>
      <c r="F150" s="409" t="str">
        <f>VLOOKUP(A150,'Work table '!B:D,3,0)</f>
        <v>ФАО</v>
      </c>
      <c r="G150" s="410" t="s">
        <v>139</v>
      </c>
      <c r="H150" s="410" t="s">
        <v>143</v>
      </c>
      <c r="I150" s="410"/>
      <c r="J150" s="409"/>
      <c r="K150" s="409"/>
      <c r="L150" s="409"/>
    </row>
    <row r="151" spans="1:12">
      <c r="A151" s="409" t="str">
        <f t="shared" si="2"/>
        <v>НалогиТранспортный налог</v>
      </c>
      <c r="B151" s="409" t="s">
        <v>48</v>
      </c>
      <c r="C151" s="410" t="s">
        <v>50</v>
      </c>
      <c r="D151" s="410"/>
      <c r="E151" s="409" t="s">
        <v>7</v>
      </c>
      <c r="F151" s="409" t="str">
        <f>VLOOKUP(A151,'Work table '!B:D,3,0)</f>
        <v>ФАО</v>
      </c>
      <c r="G151" s="410" t="s">
        <v>139</v>
      </c>
      <c r="H151" s="410" t="s">
        <v>141</v>
      </c>
      <c r="I151" s="410"/>
      <c r="J151" s="409"/>
      <c r="K151" s="409"/>
      <c r="L151" s="409"/>
    </row>
    <row r="152" spans="1:12" ht="22.5">
      <c r="A152" s="409" t="str">
        <f t="shared" si="2"/>
        <v>Налоги с ФОТналоги с ФОТ (Администрация)</v>
      </c>
      <c r="B152" s="409" t="s">
        <v>33</v>
      </c>
      <c r="C152" s="410" t="s">
        <v>625</v>
      </c>
      <c r="D152" s="410"/>
      <c r="E152" s="409" t="s">
        <v>7</v>
      </c>
      <c r="F152" s="409" t="str">
        <f>VLOOKUP(A152,'Work table '!B:D,3,0)</f>
        <v>ФАО</v>
      </c>
      <c r="G152" s="410" t="s">
        <v>287</v>
      </c>
      <c r="H152" s="410" t="s">
        <v>290</v>
      </c>
      <c r="I152" s="410"/>
      <c r="J152" s="409"/>
      <c r="K152" s="409"/>
      <c r="L152" s="409"/>
    </row>
    <row r="153" spans="1:12">
      <c r="A153" s="409" t="str">
        <f t="shared" si="2"/>
        <v>Налоги с ФОТналоги с ФОТ (ИТ)</v>
      </c>
      <c r="B153" s="409" t="s">
        <v>33</v>
      </c>
      <c r="C153" s="410" t="s">
        <v>34</v>
      </c>
      <c r="D153" s="410"/>
      <c r="E153" s="409" t="s">
        <v>7</v>
      </c>
      <c r="F153" s="409" t="str">
        <f>VLOOKUP(A153,'Work table '!B:D,3,0)</f>
        <v>ФАО</v>
      </c>
      <c r="G153" s="410" t="s">
        <v>287</v>
      </c>
      <c r="H153" s="410" t="s">
        <v>288</v>
      </c>
      <c r="I153" s="410"/>
      <c r="J153" s="409"/>
      <c r="K153" s="409"/>
      <c r="L153" s="409"/>
    </row>
    <row r="154" spans="1:12">
      <c r="A154" s="409" t="str">
        <f t="shared" si="2"/>
        <v>Налоги с ФОТналоги с ФОТ (ЛЭД)</v>
      </c>
      <c r="B154" s="409" t="s">
        <v>33</v>
      </c>
      <c r="C154" s="410" t="s">
        <v>695</v>
      </c>
      <c r="D154" s="410"/>
      <c r="E154" s="409" t="s">
        <v>7</v>
      </c>
      <c r="F154" s="409" t="str">
        <f>VLOOKUP(A154,'Work table '!B:D,3,0)</f>
        <v>ФАО</v>
      </c>
      <c r="G154" s="410" t="s">
        <v>287</v>
      </c>
      <c r="H154" s="410" t="s">
        <v>717</v>
      </c>
      <c r="I154" s="410"/>
      <c r="J154" s="409"/>
      <c r="K154" s="409"/>
      <c r="L154" s="409"/>
    </row>
    <row r="155" spans="1:12">
      <c r="A155" s="409" t="str">
        <f>B155&amp;C155&amp;D155</f>
        <v>Налоги с ФОТналоги с ФОТ (ОМ)</v>
      </c>
      <c r="B155" s="409" t="s">
        <v>33</v>
      </c>
      <c r="C155" s="410" t="s">
        <v>1149</v>
      </c>
      <c r="D155" s="410"/>
      <c r="E155" s="409" t="s">
        <v>7</v>
      </c>
      <c r="F155" s="409" t="str">
        <f>VLOOKUP(A155,'Work table '!B:D,3,0)</f>
        <v>ФАО</v>
      </c>
      <c r="G155" s="410" t="s">
        <v>287</v>
      </c>
      <c r="H155" s="410" t="s">
        <v>1151</v>
      </c>
      <c r="I155" s="410"/>
      <c r="J155" s="409"/>
      <c r="K155" s="409"/>
      <c r="L155" s="409"/>
    </row>
    <row r="156" spans="1:12">
      <c r="A156" s="409" t="str">
        <f>B156&amp;C156&amp;D156</f>
        <v>Налоги с ФОТналоги с ФОТ (ОП)</v>
      </c>
      <c r="B156" s="409" t="s">
        <v>33</v>
      </c>
      <c r="C156" s="410" t="s">
        <v>1150</v>
      </c>
      <c r="D156" s="410"/>
      <c r="E156" s="409" t="s">
        <v>7</v>
      </c>
      <c r="F156" s="409" t="str">
        <f>VLOOKUP(A156,'Work table '!B:D,3,0)</f>
        <v>ФАО</v>
      </c>
      <c r="G156" s="410" t="s">
        <v>287</v>
      </c>
      <c r="H156" s="410" t="s">
        <v>1152</v>
      </c>
      <c r="I156" s="410"/>
      <c r="J156" s="409"/>
      <c r="K156" s="409"/>
      <c r="L156" s="409"/>
    </row>
    <row r="157" spans="1:12">
      <c r="A157" s="409" t="str">
        <f t="shared" si="2"/>
        <v>Налоги с ФОТналоги с ФОТ (ПР)</v>
      </c>
      <c r="B157" s="409" t="s">
        <v>33</v>
      </c>
      <c r="C157" s="410" t="s">
        <v>35</v>
      </c>
      <c r="D157" s="410"/>
      <c r="E157" s="409" t="s">
        <v>7</v>
      </c>
      <c r="F157" s="409" t="str">
        <f>VLOOKUP(A157,'Work table '!B:D,3,0)</f>
        <v>ФАО</v>
      </c>
      <c r="G157" s="410" t="s">
        <v>287</v>
      </c>
      <c r="H157" s="410" t="s">
        <v>289</v>
      </c>
      <c r="I157" s="410"/>
      <c r="J157" s="409"/>
      <c r="K157" s="409"/>
      <c r="L157" s="409"/>
    </row>
    <row r="158" spans="1:12">
      <c r="A158" s="409" t="str">
        <f t="shared" si="2"/>
        <v>Налоги с ФОТналоги с ФОТ (ФАО)</v>
      </c>
      <c r="B158" s="409" t="s">
        <v>33</v>
      </c>
      <c r="C158" s="410" t="s">
        <v>650</v>
      </c>
      <c r="D158" s="410"/>
      <c r="E158" s="409" t="s">
        <v>7</v>
      </c>
      <c r="F158" s="409" t="str">
        <f>VLOOKUP(A158,'Work table '!B:D,3,0)</f>
        <v>ФАО</v>
      </c>
      <c r="G158" s="410" t="s">
        <v>287</v>
      </c>
      <c r="H158" s="410" t="s">
        <v>291</v>
      </c>
      <c r="I158" s="410"/>
      <c r="J158" s="409"/>
      <c r="K158" s="409"/>
      <c r="L158" s="409"/>
    </row>
    <row r="159" spans="1:12">
      <c r="A159" s="409" t="str">
        <f t="shared" si="2"/>
        <v>Неактивные терминалы*</v>
      </c>
      <c r="B159" s="409" t="s">
        <v>1186</v>
      </c>
      <c r="C159" s="410"/>
      <c r="D159" s="410"/>
      <c r="E159" s="409"/>
      <c r="F159" s="409" t="e">
        <f>VLOOKUP(A159,'Work table '!B:D,3,0)</f>
        <v>#N/A</v>
      </c>
      <c r="G159" s="410" t="s">
        <v>879</v>
      </c>
      <c r="H159" s="410"/>
      <c r="I159" s="410"/>
      <c r="J159" s="409"/>
      <c r="K159" s="409"/>
      <c r="L159" s="409"/>
    </row>
    <row r="160" spans="1:12">
      <c r="A160" s="409" t="str">
        <f t="shared" si="2"/>
        <v>Обучение партнеров</v>
      </c>
      <c r="B160" s="409" t="s">
        <v>487</v>
      </c>
      <c r="C160" s="410"/>
      <c r="D160" s="410"/>
      <c r="E160" s="409" t="s">
        <v>7</v>
      </c>
      <c r="F160" s="409" t="str">
        <f>VLOOKUP(A160,'Work table '!B:D,3,0)</f>
        <v>ОП</v>
      </c>
      <c r="G160" s="410" t="s">
        <v>488</v>
      </c>
      <c r="H160" s="410"/>
      <c r="I160" s="410"/>
      <c r="J160" s="409"/>
      <c r="K160" s="409"/>
      <c r="L160" s="409"/>
    </row>
    <row r="161" spans="1:12" ht="22.5">
      <c r="A161" s="409" t="str">
        <f t="shared" si="2"/>
        <v>Обучение сотрудниковОбучение сотрудников (Администрация)</v>
      </c>
      <c r="B161" s="409" t="s">
        <v>489</v>
      </c>
      <c r="C161" s="410" t="s">
        <v>644</v>
      </c>
      <c r="D161" s="410"/>
      <c r="E161" s="409" t="s">
        <v>7</v>
      </c>
      <c r="F161" s="409" t="str">
        <f>VLOOKUP(A161,'Work table '!B:D,3,0)</f>
        <v>АДМ</v>
      </c>
      <c r="G161" s="410" t="s">
        <v>490</v>
      </c>
      <c r="H161" s="412" t="s">
        <v>147</v>
      </c>
      <c r="I161" s="410"/>
      <c r="J161" s="409"/>
      <c r="K161" s="409"/>
      <c r="L161" s="409"/>
    </row>
    <row r="162" spans="1:12">
      <c r="A162" s="409" t="str">
        <f t="shared" si="2"/>
        <v>Обучение сотрудниковОбучение сотрудников (ИТ)</v>
      </c>
      <c r="B162" s="409" t="s">
        <v>489</v>
      </c>
      <c r="C162" s="410" t="s">
        <v>397</v>
      </c>
      <c r="D162" s="410"/>
      <c r="E162" s="409" t="s">
        <v>7</v>
      </c>
      <c r="F162" s="409" t="str">
        <f>VLOOKUP(A162,'Work table '!B:D,3,0)</f>
        <v>ИТ</v>
      </c>
      <c r="G162" s="410" t="s">
        <v>490</v>
      </c>
      <c r="H162" s="412" t="s">
        <v>145</v>
      </c>
      <c r="I162" s="410"/>
      <c r="J162" s="409"/>
      <c r="K162" s="409"/>
      <c r="L162" s="409"/>
    </row>
    <row r="163" spans="1:12">
      <c r="A163" s="409" t="str">
        <f t="shared" si="2"/>
        <v>Обучение сотрудниковОбучение сотрудников (ЛЭД)</v>
      </c>
      <c r="B163" s="409" t="s">
        <v>489</v>
      </c>
      <c r="C163" s="410" t="s">
        <v>707</v>
      </c>
      <c r="D163" s="410"/>
      <c r="E163" s="409" t="s">
        <v>7</v>
      </c>
      <c r="F163" s="409" t="str">
        <f>VLOOKUP(A163,'Work table '!B:D,3,0)</f>
        <v>ЛЭД</v>
      </c>
      <c r="G163" s="410" t="s">
        <v>490</v>
      </c>
      <c r="H163" s="412" t="s">
        <v>718</v>
      </c>
      <c r="I163" s="410"/>
      <c r="J163" s="409"/>
      <c r="K163" s="409"/>
      <c r="L163" s="409"/>
    </row>
    <row r="164" spans="1:12">
      <c r="A164" s="409" t="str">
        <f t="shared" si="2"/>
        <v>Обучение сотрудниковОбучение сотрудников (ОМ)</v>
      </c>
      <c r="B164" s="409" t="s">
        <v>489</v>
      </c>
      <c r="C164" s="410" t="s">
        <v>1071</v>
      </c>
      <c r="D164" s="410"/>
      <c r="E164" s="409" t="s">
        <v>7</v>
      </c>
      <c r="F164" s="409" t="str">
        <f>VLOOKUP(A164,'Work table '!B:D,3,0)</f>
        <v>ОМ</v>
      </c>
      <c r="G164" s="410" t="s">
        <v>490</v>
      </c>
      <c r="H164" s="412" t="s">
        <v>1073</v>
      </c>
      <c r="I164" s="410"/>
      <c r="J164" s="409"/>
      <c r="K164" s="409"/>
      <c r="L164" s="409"/>
    </row>
    <row r="165" spans="1:12">
      <c r="A165" s="409" t="str">
        <f t="shared" si="2"/>
        <v>Обучение сотрудниковОбучение сотрудников (ОП)</v>
      </c>
      <c r="B165" s="409" t="s">
        <v>489</v>
      </c>
      <c r="C165" s="410" t="s">
        <v>1072</v>
      </c>
      <c r="D165" s="410"/>
      <c r="E165" s="409" t="s">
        <v>7</v>
      </c>
      <c r="F165" s="409" t="str">
        <f>VLOOKUP(A165,'Work table '!B:D,3,0)</f>
        <v>ОП</v>
      </c>
      <c r="G165" s="410" t="s">
        <v>490</v>
      </c>
      <c r="H165" s="412" t="s">
        <v>1074</v>
      </c>
      <c r="I165" s="410"/>
      <c r="J165" s="409"/>
      <c r="K165" s="409"/>
      <c r="L165" s="409"/>
    </row>
    <row r="166" spans="1:12">
      <c r="A166" s="409" t="str">
        <f t="shared" si="2"/>
        <v>Обучение сотрудниковОбучение сотрудников (ПР)</v>
      </c>
      <c r="B166" s="409" t="s">
        <v>489</v>
      </c>
      <c r="C166" s="410" t="s">
        <v>398</v>
      </c>
      <c r="D166" s="410"/>
      <c r="E166" s="409" t="s">
        <v>7</v>
      </c>
      <c r="F166" s="409" t="str">
        <f>VLOOKUP(A166,'Work table '!B:D,3,0)</f>
        <v>ПР</v>
      </c>
      <c r="G166" s="410" t="s">
        <v>490</v>
      </c>
      <c r="H166" s="412" t="s">
        <v>146</v>
      </c>
      <c r="I166" s="410"/>
      <c r="J166" s="409"/>
      <c r="K166" s="409"/>
      <c r="L166" s="409"/>
    </row>
    <row r="167" spans="1:12">
      <c r="A167" s="409" t="str">
        <f t="shared" si="2"/>
        <v>Обучение сотрудниковОбучение сотрудников (ФАО)</v>
      </c>
      <c r="B167" s="409" t="s">
        <v>489</v>
      </c>
      <c r="C167" s="410" t="s">
        <v>651</v>
      </c>
      <c r="D167" s="410"/>
      <c r="E167" s="409" t="s">
        <v>7</v>
      </c>
      <c r="F167" s="409" t="str">
        <f>VLOOKUP(A167,'Work table '!B:D,3,0)</f>
        <v>ФАО</v>
      </c>
      <c r="G167" s="410" t="s">
        <v>490</v>
      </c>
      <c r="H167" s="412" t="s">
        <v>144</v>
      </c>
      <c r="I167" s="410"/>
      <c r="J167" s="409"/>
      <c r="K167" s="409"/>
      <c r="L167" s="409"/>
    </row>
    <row r="168" spans="1:12">
      <c r="A168" s="409" t="str">
        <f t="shared" si="2"/>
        <v>Охрана труда</v>
      </c>
      <c r="B168" s="409" t="s">
        <v>778</v>
      </c>
      <c r="C168" s="410"/>
      <c r="D168" s="410"/>
      <c r="E168" s="409" t="s">
        <v>7</v>
      </c>
      <c r="F168" s="409" t="str">
        <f>VLOOKUP(A168,'Work table '!B:D,3,0)</f>
        <v>ЛЭД</v>
      </c>
      <c r="G168" s="410" t="s">
        <v>779</v>
      </c>
      <c r="H168" s="410"/>
      <c r="I168" s="410"/>
      <c r="J168" s="409"/>
      <c r="K168" s="409"/>
      <c r="L168" s="409"/>
    </row>
    <row r="169" spans="1:12">
      <c r="A169" s="409" t="str">
        <f t="shared" si="2"/>
        <v>Перевод на депозит</v>
      </c>
      <c r="B169" s="414" t="s">
        <v>759</v>
      </c>
      <c r="F169" s="409" t="str">
        <f>VLOOKUP(A169,'Work table '!B:D,3,0)</f>
        <v>ФАО</v>
      </c>
      <c r="G169" s="413" t="s">
        <v>776</v>
      </c>
    </row>
    <row r="170" spans="1:12" ht="22.5">
      <c r="A170" s="409" t="str">
        <f t="shared" si="2"/>
        <v>Покупка МПЗПокупка МПЗ (Администрация)</v>
      </c>
      <c r="B170" s="409" t="s">
        <v>567</v>
      </c>
      <c r="C170" s="413" t="s">
        <v>635</v>
      </c>
      <c r="E170" s="409" t="s">
        <v>7</v>
      </c>
      <c r="F170" s="409" t="str">
        <f>VLOOKUP(A170,'Work table '!B:D,3,0)</f>
        <v>АДМ</v>
      </c>
      <c r="G170" s="413" t="s">
        <v>570</v>
      </c>
      <c r="H170" s="413" t="s">
        <v>575</v>
      </c>
    </row>
    <row r="171" spans="1:12">
      <c r="A171" s="409" t="str">
        <f t="shared" si="2"/>
        <v>Покупка МПЗПокупка МПЗ (ИТ)</v>
      </c>
      <c r="B171" s="409" t="s">
        <v>567</v>
      </c>
      <c r="C171" s="413" t="s">
        <v>569</v>
      </c>
      <c r="E171" s="409" t="s">
        <v>7</v>
      </c>
      <c r="F171" s="409" t="str">
        <f>VLOOKUP(A171,'Work table '!B:D,3,0)</f>
        <v>ИТ</v>
      </c>
      <c r="G171" s="413" t="s">
        <v>570</v>
      </c>
      <c r="H171" s="413" t="s">
        <v>574</v>
      </c>
    </row>
    <row r="172" spans="1:12" ht="22.5">
      <c r="A172" s="409" t="str">
        <f t="shared" si="2"/>
        <v>Покупка МПЗПокупка МПЗ (ЛЭД)</v>
      </c>
      <c r="B172" s="409" t="s">
        <v>567</v>
      </c>
      <c r="C172" s="413" t="s">
        <v>699</v>
      </c>
      <c r="E172" s="409" t="s">
        <v>7</v>
      </c>
      <c r="F172" s="409" t="str">
        <f>VLOOKUP(A172,'Work table '!B:D,3,0)</f>
        <v>ЛЭД</v>
      </c>
      <c r="G172" s="413" t="s">
        <v>570</v>
      </c>
      <c r="H172" s="413" t="s">
        <v>727</v>
      </c>
    </row>
    <row r="173" spans="1:12" ht="22.5">
      <c r="A173" s="409" t="str">
        <f t="shared" si="2"/>
        <v>Покупка МПЗПокупка МПЗ (ОМ)</v>
      </c>
      <c r="B173" s="409" t="s">
        <v>567</v>
      </c>
      <c r="C173" s="413" t="s">
        <v>974</v>
      </c>
      <c r="E173" s="409" t="s">
        <v>7</v>
      </c>
      <c r="F173" s="409" t="str">
        <f>VLOOKUP(A173,'Work table '!B:D,3,0)</f>
        <v>ОМ</v>
      </c>
      <c r="G173" s="413" t="s">
        <v>570</v>
      </c>
      <c r="H173" s="413" t="s">
        <v>571</v>
      </c>
    </row>
    <row r="174" spans="1:12" ht="22.5">
      <c r="A174" s="409" t="str">
        <f t="shared" si="2"/>
        <v>Покупка МПЗПокупка МПЗ (ОП)</v>
      </c>
      <c r="B174" s="409" t="s">
        <v>567</v>
      </c>
      <c r="C174" s="413" t="s">
        <v>976</v>
      </c>
      <c r="E174" s="409" t="s">
        <v>7</v>
      </c>
      <c r="F174" s="409" t="str">
        <f>VLOOKUP(A174,'Work table '!B:D,3,0)</f>
        <v>ОП</v>
      </c>
      <c r="G174" s="413" t="s">
        <v>570</v>
      </c>
      <c r="H174" s="413" t="s">
        <v>571</v>
      </c>
    </row>
    <row r="175" spans="1:12">
      <c r="A175" s="409" t="str">
        <f t="shared" si="2"/>
        <v>Покупка МПЗПокупка МПЗ (ПР)</v>
      </c>
      <c r="B175" s="409" t="s">
        <v>567</v>
      </c>
      <c r="C175" s="413" t="s">
        <v>568</v>
      </c>
      <c r="E175" s="409" t="s">
        <v>7</v>
      </c>
      <c r="F175" s="409" t="str">
        <f>VLOOKUP(A175,'Work table '!B:D,3,0)</f>
        <v>ПР</v>
      </c>
      <c r="G175" s="413" t="s">
        <v>570</v>
      </c>
      <c r="H175" s="413" t="s">
        <v>573</v>
      </c>
    </row>
    <row r="176" spans="1:12">
      <c r="A176" s="409" t="str">
        <f t="shared" si="2"/>
        <v>Покупка МПЗПокупка МПЗ (ФАО)</v>
      </c>
      <c r="B176" s="409" t="s">
        <v>567</v>
      </c>
      <c r="C176" s="413" t="s">
        <v>661</v>
      </c>
      <c r="E176" s="409" t="s">
        <v>7</v>
      </c>
      <c r="F176" s="409" t="str">
        <f>VLOOKUP(A176,'Work table '!B:D,3,0)</f>
        <v>ФАО</v>
      </c>
      <c r="G176" s="413" t="s">
        <v>570</v>
      </c>
      <c r="H176" s="413" t="s">
        <v>572</v>
      </c>
    </row>
    <row r="177" spans="1:12">
      <c r="A177" s="409" t="str">
        <f t="shared" si="2"/>
        <v>Пополнение счета</v>
      </c>
      <c r="B177" s="414" t="s">
        <v>748</v>
      </c>
      <c r="F177" s="409" t="str">
        <f>VLOOKUP(A177,'Work table '!B:D,3,0)</f>
        <v>ФАО</v>
      </c>
      <c r="G177" s="413" t="s">
        <v>775</v>
      </c>
    </row>
    <row r="178" spans="1:12" ht="22.5">
      <c r="A178" s="409" t="str">
        <f t="shared" si="2"/>
        <v>Поступление займовПоступление займа от "Австрийских лотерей"</v>
      </c>
      <c r="B178" s="409" t="s">
        <v>576</v>
      </c>
      <c r="C178" s="413" t="s">
        <v>584</v>
      </c>
      <c r="E178" s="409" t="s">
        <v>54</v>
      </c>
      <c r="F178" s="409" t="str">
        <f>VLOOKUP(A178,'Work table '!B:D,3,0)</f>
        <v>АДМ</v>
      </c>
      <c r="G178" s="413" t="s">
        <v>578</v>
      </c>
      <c r="H178" s="413" t="s">
        <v>579</v>
      </c>
    </row>
    <row r="179" spans="1:12">
      <c r="A179" s="409" t="str">
        <f t="shared" si="2"/>
        <v>Поступление займовПоступление прочих займов</v>
      </c>
      <c r="B179" s="409" t="s">
        <v>576</v>
      </c>
      <c r="C179" s="413" t="s">
        <v>577</v>
      </c>
      <c r="E179" s="409" t="s">
        <v>54</v>
      </c>
      <c r="F179" s="409" t="str">
        <f>VLOOKUP(A179,'Work table '!B:D,3,0)</f>
        <v>АДМ</v>
      </c>
      <c r="G179" s="413" t="s">
        <v>578</v>
      </c>
      <c r="H179" s="413" t="s">
        <v>580</v>
      </c>
    </row>
    <row r="180" spans="1:12">
      <c r="A180" s="409" t="str">
        <f t="shared" si="2"/>
        <v>Поступления от агентов"6 из 40 и Джокер"</v>
      </c>
      <c r="B180" s="414" t="s">
        <v>743</v>
      </c>
      <c r="C180" s="410" t="s">
        <v>1075</v>
      </c>
      <c r="E180" s="411" t="s">
        <v>54</v>
      </c>
      <c r="F180" s="409" t="e">
        <f>VLOOKUP(A180,'Work table '!B:D,3,0)</f>
        <v>#N/A</v>
      </c>
      <c r="G180" s="413" t="s">
        <v>744</v>
      </c>
      <c r="H180" s="410" t="s">
        <v>1076</v>
      </c>
    </row>
    <row r="181" spans="1:12">
      <c r="A181" s="409" t="str">
        <f t="shared" si="2"/>
        <v>Поступления от агентов"6 из 40"</v>
      </c>
      <c r="B181" s="414" t="s">
        <v>743</v>
      </c>
      <c r="C181" s="410" t="s">
        <v>86</v>
      </c>
      <c r="E181" s="411" t="s">
        <v>54</v>
      </c>
      <c r="F181" s="409" t="e">
        <f>VLOOKUP(A181,'Work table '!B:D,3,0)</f>
        <v>#N/A</v>
      </c>
      <c r="G181" s="413" t="s">
        <v>744</v>
      </c>
      <c r="H181" s="410" t="s">
        <v>780</v>
      </c>
    </row>
    <row r="182" spans="1:12">
      <c r="A182" s="409" t="str">
        <f t="shared" si="2"/>
        <v>Поступления от агентов"SCRATCH 2011"</v>
      </c>
      <c r="B182" s="414" t="s">
        <v>743</v>
      </c>
      <c r="C182" s="413" t="s">
        <v>882</v>
      </c>
      <c r="E182" s="411" t="s">
        <v>54</v>
      </c>
      <c r="F182" s="409" t="e">
        <f>VLOOKUP(A182,'Work table '!B:D,3,0)</f>
        <v>#N/A</v>
      </c>
      <c r="G182" s="413" t="s">
        <v>744</v>
      </c>
      <c r="H182" s="413" t="s">
        <v>882</v>
      </c>
    </row>
    <row r="183" spans="1:12">
      <c r="A183" s="409" t="str">
        <f t="shared" si="2"/>
        <v>Поступления от агентов"Джокер"</v>
      </c>
      <c r="B183" s="414" t="s">
        <v>743</v>
      </c>
      <c r="C183" s="410" t="s">
        <v>601</v>
      </c>
      <c r="E183" s="411" t="s">
        <v>54</v>
      </c>
      <c r="F183" s="409" t="e">
        <f>VLOOKUP(A183,'Work table '!B:D,3,0)</f>
        <v>#N/A</v>
      </c>
      <c r="G183" s="413" t="s">
        <v>744</v>
      </c>
      <c r="H183" s="410" t="s">
        <v>602</v>
      </c>
    </row>
    <row r="184" spans="1:12">
      <c r="A184" s="409" t="str">
        <f t="shared" si="2"/>
        <v>Поступления от агентов"Счастливые сердца"</v>
      </c>
      <c r="B184" s="414" t="s">
        <v>743</v>
      </c>
      <c r="C184" s="410" t="s">
        <v>85</v>
      </c>
      <c r="E184" s="411" t="s">
        <v>54</v>
      </c>
      <c r="F184" s="409" t="e">
        <f>VLOOKUP(A184,'Work table '!B:D,3,0)</f>
        <v>#N/A</v>
      </c>
      <c r="G184" s="413" t="s">
        <v>744</v>
      </c>
      <c r="H184" s="410" t="s">
        <v>138</v>
      </c>
    </row>
    <row r="185" spans="1:12" ht="22.5">
      <c r="A185" s="409" t="str">
        <f t="shared" si="2"/>
        <v>Почтовые расходыПрочая рассылка документации (Администрация)</v>
      </c>
      <c r="B185" s="409" t="s">
        <v>28</v>
      </c>
      <c r="C185" s="410" t="s">
        <v>638</v>
      </c>
      <c r="D185" s="410"/>
      <c r="E185" s="409" t="s">
        <v>7</v>
      </c>
      <c r="F185" s="409" t="str">
        <f>VLOOKUP(A185,'Work table '!B:D,3,0)</f>
        <v>АДМ</v>
      </c>
      <c r="G185" s="410" t="s">
        <v>1098</v>
      </c>
      <c r="H185" s="410" t="s">
        <v>153</v>
      </c>
      <c r="I185" s="410"/>
      <c r="J185" s="409"/>
      <c r="K185" s="409"/>
      <c r="L185" s="409"/>
    </row>
    <row r="186" spans="1:12">
      <c r="A186" s="409" t="str">
        <f t="shared" si="2"/>
        <v>Почтовые расходыПрочая рассылка документации (ИТ)</v>
      </c>
      <c r="B186" s="409" t="s">
        <v>28</v>
      </c>
      <c r="C186" s="410" t="s">
        <v>401</v>
      </c>
      <c r="D186" s="410"/>
      <c r="E186" s="409" t="s">
        <v>7</v>
      </c>
      <c r="F186" s="409" t="str">
        <f>VLOOKUP(A186,'Work table '!B:D,3,0)</f>
        <v>ИТ</v>
      </c>
      <c r="G186" s="410" t="s">
        <v>1098</v>
      </c>
      <c r="H186" s="410" t="s">
        <v>150</v>
      </c>
      <c r="I186" s="410"/>
      <c r="J186" s="409"/>
      <c r="K186" s="409"/>
      <c r="L186" s="409"/>
    </row>
    <row r="187" spans="1:12" ht="22.5">
      <c r="A187" s="409" t="str">
        <f t="shared" si="2"/>
        <v>Почтовые расходыПрочая рассылка документации (ЛЭД)</v>
      </c>
      <c r="B187" s="409" t="s">
        <v>28</v>
      </c>
      <c r="C187" s="410" t="s">
        <v>708</v>
      </c>
      <c r="D187" s="410"/>
      <c r="E187" s="409" t="s">
        <v>7</v>
      </c>
      <c r="F187" s="409" t="str">
        <f>VLOOKUP(A187,'Work table '!B:D,3,0)</f>
        <v>ЛЭД</v>
      </c>
      <c r="G187" s="410" t="s">
        <v>1098</v>
      </c>
      <c r="H187" s="410" t="s">
        <v>719</v>
      </c>
      <c r="I187" s="410"/>
      <c r="J187" s="409"/>
      <c r="K187" s="409"/>
      <c r="L187" s="409"/>
    </row>
    <row r="188" spans="1:12" ht="22.5">
      <c r="A188" s="409" t="str">
        <f t="shared" si="2"/>
        <v>Почтовые расходыПрочая рассылка документации (ОМ)</v>
      </c>
      <c r="B188" s="409" t="s">
        <v>28</v>
      </c>
      <c r="C188" s="410" t="s">
        <v>980</v>
      </c>
      <c r="D188" s="410"/>
      <c r="E188" s="409" t="s">
        <v>7</v>
      </c>
      <c r="F188" s="409" t="str">
        <f>VLOOKUP(A188,'Work table '!B:D,3,0)</f>
        <v>ОМ</v>
      </c>
      <c r="G188" s="410" t="s">
        <v>1098</v>
      </c>
      <c r="H188" s="410" t="s">
        <v>1003</v>
      </c>
      <c r="I188" s="410"/>
      <c r="J188" s="409"/>
      <c r="K188" s="409"/>
      <c r="L188" s="409"/>
    </row>
    <row r="189" spans="1:12">
      <c r="A189" s="409" t="str">
        <f t="shared" si="2"/>
        <v>Почтовые расходыПрочая рассылка документации (ОП)</v>
      </c>
      <c r="B189" s="409" t="s">
        <v>28</v>
      </c>
      <c r="C189" s="410" t="s">
        <v>979</v>
      </c>
      <c r="D189" s="410"/>
      <c r="E189" s="409" t="s">
        <v>7</v>
      </c>
      <c r="F189" s="409" t="str">
        <f>VLOOKUP(A189,'Work table '!B:D,3,0)</f>
        <v>ОП</v>
      </c>
      <c r="G189" s="410" t="s">
        <v>1098</v>
      </c>
      <c r="H189" s="410" t="s">
        <v>1004</v>
      </c>
      <c r="I189" s="410"/>
      <c r="J189" s="409"/>
      <c r="K189" s="409"/>
      <c r="L189" s="409"/>
    </row>
    <row r="190" spans="1:12">
      <c r="A190" s="409" t="str">
        <f t="shared" si="2"/>
        <v>Почтовые расходыПрочая рассылка документации (ПР)</v>
      </c>
      <c r="B190" s="409" t="s">
        <v>28</v>
      </c>
      <c r="C190" s="410" t="s">
        <v>402</v>
      </c>
      <c r="D190" s="410"/>
      <c r="E190" s="409" t="s">
        <v>7</v>
      </c>
      <c r="F190" s="409" t="str">
        <f>VLOOKUP(A190,'Work table '!B:D,3,0)</f>
        <v>ПР</v>
      </c>
      <c r="G190" s="410" t="s">
        <v>1098</v>
      </c>
      <c r="H190" s="410" t="s">
        <v>151</v>
      </c>
      <c r="I190" s="410"/>
      <c r="J190" s="409"/>
      <c r="K190" s="409"/>
      <c r="L190" s="409"/>
    </row>
    <row r="191" spans="1:12" ht="22.5">
      <c r="A191" s="409" t="str">
        <f t="shared" si="2"/>
        <v>Почтовые расходыПрочая рассылка документации (ФАО)</v>
      </c>
      <c r="B191" s="409" t="s">
        <v>28</v>
      </c>
      <c r="C191" s="410" t="s">
        <v>652</v>
      </c>
      <c r="D191" s="410"/>
      <c r="E191" s="409" t="s">
        <v>7</v>
      </c>
      <c r="F191" s="409" t="str">
        <f>VLOOKUP(A191,'Work table '!B:D,3,0)</f>
        <v>ФАО</v>
      </c>
      <c r="G191" s="410" t="s">
        <v>1098</v>
      </c>
      <c r="H191" s="410" t="s">
        <v>152</v>
      </c>
      <c r="I191" s="410"/>
      <c r="J191" s="409"/>
      <c r="K191" s="409"/>
      <c r="L191" s="409"/>
    </row>
    <row r="192" spans="1:12" ht="22.5">
      <c r="A192" s="409" t="str">
        <f t="shared" si="2"/>
        <v>Почтовые расходыРассылка документации агентам (МиП)</v>
      </c>
      <c r="B192" s="409" t="s">
        <v>28</v>
      </c>
      <c r="C192" s="410" t="s">
        <v>663</v>
      </c>
      <c r="D192" s="410"/>
      <c r="E192" s="409" t="s">
        <v>7</v>
      </c>
      <c r="F192" s="409" t="e">
        <f>VLOOKUP(A192,'Work table '!B:D,3,0)</f>
        <v>#N/A</v>
      </c>
      <c r="G192" s="410" t="s">
        <v>1098</v>
      </c>
      <c r="H192" s="410" t="s">
        <v>529</v>
      </c>
      <c r="I192" s="410"/>
      <c r="J192" s="409"/>
      <c r="K192" s="409"/>
      <c r="L192" s="409"/>
    </row>
    <row r="193" spans="1:12" ht="22.5">
      <c r="A193" s="409" t="str">
        <f t="shared" si="2"/>
        <v>Почтовые расходыРассылка документации агентам (ОП)</v>
      </c>
      <c r="B193" s="409" t="s">
        <v>28</v>
      </c>
      <c r="C193" s="410" t="s">
        <v>978</v>
      </c>
      <c r="D193" s="410"/>
      <c r="E193" s="409" t="s">
        <v>7</v>
      </c>
      <c r="F193" s="409" t="str">
        <f>VLOOKUP(A193,'Work table '!B:D,3,0)</f>
        <v>ОП</v>
      </c>
      <c r="G193" s="410" t="s">
        <v>1098</v>
      </c>
      <c r="H193" s="410" t="s">
        <v>1002</v>
      </c>
      <c r="I193" s="410"/>
      <c r="J193" s="409"/>
      <c r="K193" s="409"/>
      <c r="L193" s="409"/>
    </row>
    <row r="194" spans="1:12" ht="22.5">
      <c r="A194" s="409" t="str">
        <f t="shared" si="2"/>
        <v>Почтовые расходыРассылка документации агентам (ФАО)</v>
      </c>
      <c r="B194" s="409" t="s">
        <v>28</v>
      </c>
      <c r="C194" s="410" t="s">
        <v>653</v>
      </c>
      <c r="D194" s="410"/>
      <c r="E194" s="409" t="s">
        <v>7</v>
      </c>
      <c r="F194" s="409" t="str">
        <f>VLOOKUP(A194,'Work table '!B:D,3,0)</f>
        <v>ФАО</v>
      </c>
      <c r="G194" s="410" t="s">
        <v>1098</v>
      </c>
      <c r="H194" s="410" t="s">
        <v>528</v>
      </c>
      <c r="I194" s="410"/>
      <c r="J194" s="409"/>
      <c r="K194" s="409"/>
      <c r="L194" s="409"/>
    </row>
    <row r="195" spans="1:12" ht="22.5">
      <c r="A195" s="409" t="str">
        <f t="shared" si="2"/>
        <v>Представительские расходыпредставительские расходы (Администрация)</v>
      </c>
      <c r="B195" s="409" t="s">
        <v>18</v>
      </c>
      <c r="C195" s="410" t="s">
        <v>633</v>
      </c>
      <c r="D195" s="410"/>
      <c r="E195" s="409" t="s">
        <v>7</v>
      </c>
      <c r="F195" s="409" t="str">
        <f>VLOOKUP(A195,'Work table '!B:D,3,0)</f>
        <v>АДМ</v>
      </c>
      <c r="G195" s="410" t="s">
        <v>132</v>
      </c>
      <c r="H195" s="410" t="s">
        <v>135</v>
      </c>
      <c r="I195" s="410"/>
      <c r="J195" s="409"/>
      <c r="K195" s="409"/>
      <c r="L195" s="409"/>
    </row>
    <row r="196" spans="1:12">
      <c r="A196" s="409" t="str">
        <f t="shared" ref="A196:A259" si="3">B196&amp;C196&amp;D196</f>
        <v>Представительские расходыпредставительские расходы (ИТ )</v>
      </c>
      <c r="B196" s="409" t="s">
        <v>18</v>
      </c>
      <c r="C196" s="410" t="s">
        <v>67</v>
      </c>
      <c r="D196" s="410"/>
      <c r="E196" s="409" t="s">
        <v>7</v>
      </c>
      <c r="F196" s="409" t="str">
        <f>VLOOKUP(A196,'Work table '!B:D,3,0)</f>
        <v>ИТ</v>
      </c>
      <c r="G196" s="410" t="s">
        <v>132</v>
      </c>
      <c r="H196" s="410" t="s">
        <v>133</v>
      </c>
      <c r="I196" s="410"/>
      <c r="J196" s="409"/>
      <c r="K196" s="409"/>
      <c r="L196" s="409"/>
    </row>
    <row r="197" spans="1:12">
      <c r="A197" s="409" t="str">
        <f t="shared" si="3"/>
        <v>Представительские расходыпредставительские расходы (ЛЭД)</v>
      </c>
      <c r="B197" s="409" t="s">
        <v>18</v>
      </c>
      <c r="C197" s="410" t="s">
        <v>698</v>
      </c>
      <c r="D197" s="410"/>
      <c r="E197" s="409" t="s">
        <v>7</v>
      </c>
      <c r="F197" s="409" t="str">
        <f>VLOOKUP(A197,'Work table '!B:D,3,0)</f>
        <v>ЛЭД</v>
      </c>
      <c r="G197" s="410" t="s">
        <v>132</v>
      </c>
      <c r="H197" s="410" t="s">
        <v>720</v>
      </c>
      <c r="I197" s="410"/>
      <c r="J197" s="409"/>
      <c r="K197" s="409"/>
      <c r="L197" s="409"/>
    </row>
    <row r="198" spans="1:12">
      <c r="A198" s="409" t="str">
        <f t="shared" si="3"/>
        <v>Представительские расходыпредставительские расходы (МиП)</v>
      </c>
      <c r="B198" s="409" t="s">
        <v>18</v>
      </c>
      <c r="C198" s="410" t="s">
        <v>669</v>
      </c>
      <c r="D198" s="410"/>
      <c r="E198" s="409" t="s">
        <v>7</v>
      </c>
      <c r="F198" s="409" t="e">
        <f>VLOOKUP(A198,'Work table '!B:D,3,0)</f>
        <v>#N/A</v>
      </c>
      <c r="G198" s="410" t="s">
        <v>132</v>
      </c>
      <c r="H198" s="410" t="s">
        <v>154</v>
      </c>
      <c r="I198" s="410"/>
      <c r="J198" s="409"/>
      <c r="K198" s="409"/>
      <c r="L198" s="409"/>
    </row>
    <row r="199" spans="1:12">
      <c r="A199" s="409" t="str">
        <f t="shared" si="3"/>
        <v>Представительские расходыпредставительские расходы (ОМ)</v>
      </c>
      <c r="B199" s="409" t="s">
        <v>18</v>
      </c>
      <c r="C199" s="410" t="s">
        <v>962</v>
      </c>
      <c r="D199" s="410"/>
      <c r="E199" s="409" t="s">
        <v>7</v>
      </c>
      <c r="F199" s="409" t="str">
        <f>VLOOKUP(A199,'Work table '!B:D,3,0)</f>
        <v>ОМ</v>
      </c>
      <c r="G199" s="410" t="s">
        <v>132</v>
      </c>
      <c r="H199" s="410" t="s">
        <v>1005</v>
      </c>
      <c r="I199" s="410"/>
      <c r="J199" s="409"/>
      <c r="K199" s="409"/>
      <c r="L199" s="409"/>
    </row>
    <row r="200" spans="1:12">
      <c r="A200" s="409" t="str">
        <f t="shared" si="3"/>
        <v>Представительские расходыпредставительские расходы (ОП)</v>
      </c>
      <c r="B200" s="409" t="s">
        <v>18</v>
      </c>
      <c r="C200" s="410" t="s">
        <v>963</v>
      </c>
      <c r="D200" s="410"/>
      <c r="E200" s="409" t="s">
        <v>7</v>
      </c>
      <c r="F200" s="409" t="str">
        <f>VLOOKUP(A200,'Work table '!B:D,3,0)</f>
        <v>ОП</v>
      </c>
      <c r="G200" s="410" t="s">
        <v>132</v>
      </c>
      <c r="H200" s="410" t="s">
        <v>1006</v>
      </c>
      <c r="I200" s="410"/>
      <c r="J200" s="409"/>
      <c r="K200" s="409"/>
      <c r="L200" s="409"/>
    </row>
    <row r="201" spans="1:12">
      <c r="A201" s="409" t="str">
        <f t="shared" si="3"/>
        <v>Представительские расходыпредставительские расходы (ПР)</v>
      </c>
      <c r="B201" s="409" t="s">
        <v>18</v>
      </c>
      <c r="C201" s="410" t="s">
        <v>80</v>
      </c>
      <c r="D201" s="410"/>
      <c r="E201" s="409" t="s">
        <v>7</v>
      </c>
      <c r="F201" s="409" t="str">
        <f>VLOOKUP(A201,'Work table '!B:D,3,0)</f>
        <v>ПР</v>
      </c>
      <c r="G201" s="410" t="s">
        <v>132</v>
      </c>
      <c r="H201" s="410" t="s">
        <v>134</v>
      </c>
      <c r="I201" s="410"/>
      <c r="J201" s="409"/>
      <c r="K201" s="409"/>
      <c r="L201" s="409"/>
    </row>
    <row r="202" spans="1:12">
      <c r="A202" s="409" t="str">
        <f t="shared" si="3"/>
        <v>Представительские расходыпредставительские расходы (ФАО)</v>
      </c>
      <c r="B202" s="409" t="s">
        <v>18</v>
      </c>
      <c r="C202" s="410" t="s">
        <v>654</v>
      </c>
      <c r="D202" s="410"/>
      <c r="E202" s="409" t="s">
        <v>7</v>
      </c>
      <c r="F202" s="409" t="str">
        <f>VLOOKUP(A202,'Work table '!B:D,3,0)</f>
        <v>ФАО</v>
      </c>
      <c r="G202" s="410" t="s">
        <v>132</v>
      </c>
      <c r="H202" s="410" t="s">
        <v>136</v>
      </c>
      <c r="I202" s="410"/>
      <c r="J202" s="409"/>
      <c r="K202" s="409"/>
      <c r="L202" s="409"/>
    </row>
    <row r="203" spans="1:12">
      <c r="A203" s="409" t="str">
        <f t="shared" si="3"/>
        <v>Призовой фонд лотереи"6 из 40"</v>
      </c>
      <c r="B203" s="409" t="s">
        <v>403</v>
      </c>
      <c r="C203" s="410" t="s">
        <v>86</v>
      </c>
      <c r="D203" s="410"/>
      <c r="E203" s="409" t="s">
        <v>7</v>
      </c>
      <c r="F203" s="409" t="str">
        <f>VLOOKUP(A203,'Work table '!B:D,3,0)</f>
        <v>ОМ</v>
      </c>
      <c r="G203" s="410" t="s">
        <v>155</v>
      </c>
      <c r="H203" s="410" t="s">
        <v>780</v>
      </c>
      <c r="I203" s="410"/>
      <c r="J203" s="409"/>
      <c r="K203" s="409"/>
      <c r="L203" s="409"/>
    </row>
    <row r="204" spans="1:12">
      <c r="A204" s="409" t="str">
        <f t="shared" si="3"/>
        <v>Призовой фонд лотереи"SCRATCH 2011"</v>
      </c>
      <c r="B204" s="409" t="s">
        <v>403</v>
      </c>
      <c r="C204" s="413" t="s">
        <v>882</v>
      </c>
      <c r="D204" s="410"/>
      <c r="E204" s="409" t="s">
        <v>7</v>
      </c>
      <c r="F204" s="409" t="str">
        <f>VLOOKUP(A204,'Work table '!B:D,3,0)</f>
        <v>ОМ</v>
      </c>
      <c r="G204" s="410" t="s">
        <v>155</v>
      </c>
      <c r="H204" s="413" t="s">
        <v>882</v>
      </c>
      <c r="I204" s="410"/>
      <c r="J204" s="409"/>
      <c r="K204" s="409"/>
      <c r="L204" s="409"/>
    </row>
    <row r="205" spans="1:12">
      <c r="A205" s="409" t="str">
        <f t="shared" si="3"/>
        <v>Призовой фонд лотереи"Джокер"</v>
      </c>
      <c r="B205" s="409" t="s">
        <v>403</v>
      </c>
      <c r="C205" s="410" t="s">
        <v>601</v>
      </c>
      <c r="D205" s="410"/>
      <c r="E205" s="409" t="s">
        <v>7</v>
      </c>
      <c r="F205" s="409" t="str">
        <f>VLOOKUP(A205,'Work table '!B:D,3,0)</f>
        <v>ОМ</v>
      </c>
      <c r="G205" s="410" t="s">
        <v>155</v>
      </c>
      <c r="H205" s="410" t="s">
        <v>602</v>
      </c>
      <c r="I205" s="410"/>
      <c r="J205" s="409"/>
      <c r="K205" s="409"/>
      <c r="L205" s="409"/>
    </row>
    <row r="206" spans="1:12">
      <c r="A206" s="409" t="str">
        <f t="shared" si="3"/>
        <v>Призовой фонд лотереи"Счастливые сердца"</v>
      </c>
      <c r="B206" s="409" t="s">
        <v>403</v>
      </c>
      <c r="C206" s="410" t="s">
        <v>85</v>
      </c>
      <c r="D206" s="410"/>
      <c r="E206" s="409" t="s">
        <v>7</v>
      </c>
      <c r="F206" s="409" t="str">
        <f>VLOOKUP(A206,'Work table '!B:D,3,0)</f>
        <v>ОМ</v>
      </c>
      <c r="G206" s="410" t="s">
        <v>155</v>
      </c>
      <c r="H206" s="410" t="s">
        <v>138</v>
      </c>
      <c r="I206" s="410"/>
      <c r="J206" s="409"/>
      <c r="K206" s="409"/>
      <c r="L206" s="409"/>
    </row>
    <row r="207" spans="1:12" ht="22.5">
      <c r="A207" s="409" t="str">
        <f t="shared" si="3"/>
        <v>Программное обеспечение (ПО)ПО для лотерейного оборудования</v>
      </c>
      <c r="B207" s="409" t="s">
        <v>400</v>
      </c>
      <c r="C207" s="409" t="s">
        <v>900</v>
      </c>
      <c r="D207" s="410"/>
      <c r="E207" s="409" t="s">
        <v>7</v>
      </c>
      <c r="F207" s="409" t="str">
        <f>VLOOKUP(A207,'Work table '!B:D,3,0)</f>
        <v>ИТ</v>
      </c>
      <c r="G207" s="415" t="s">
        <v>468</v>
      </c>
      <c r="H207" s="415" t="s">
        <v>903</v>
      </c>
      <c r="I207" s="410"/>
      <c r="J207" s="409"/>
      <c r="K207" s="409"/>
      <c r="L207" s="409"/>
    </row>
    <row r="208" spans="1:12" ht="22.5">
      <c r="A208" s="409" t="str">
        <f t="shared" si="3"/>
        <v>Программное обеспечение (ПО)ПО для прочего оборудования</v>
      </c>
      <c r="B208" s="409" t="s">
        <v>400</v>
      </c>
      <c r="C208" s="409" t="s">
        <v>902</v>
      </c>
      <c r="D208" s="410"/>
      <c r="E208" s="409" t="s">
        <v>7</v>
      </c>
      <c r="F208" s="409" t="str">
        <f>VLOOKUP(A208,'Work table '!B:D,3,0)</f>
        <v>ИТ</v>
      </c>
      <c r="G208" s="415" t="s">
        <v>468</v>
      </c>
      <c r="H208" s="415" t="s">
        <v>484</v>
      </c>
      <c r="I208" s="410"/>
      <c r="J208" s="409"/>
      <c r="K208" s="409"/>
      <c r="L208" s="409"/>
    </row>
    <row r="209" spans="1:12" ht="22.5">
      <c r="A209" s="409" t="str">
        <f t="shared" si="3"/>
        <v>Программное обеспечение (ПО)ПО для серверного оборудования</v>
      </c>
      <c r="B209" s="409" t="s">
        <v>400</v>
      </c>
      <c r="C209" s="409" t="s">
        <v>901</v>
      </c>
      <c r="D209" s="410"/>
      <c r="E209" s="409" t="s">
        <v>7</v>
      </c>
      <c r="F209" s="409" t="str">
        <f>VLOOKUP(A209,'Work table '!B:D,3,0)</f>
        <v>ИТ</v>
      </c>
      <c r="G209" s="415" t="s">
        <v>468</v>
      </c>
      <c r="H209" s="415" t="s">
        <v>904</v>
      </c>
      <c r="I209" s="410"/>
      <c r="J209" s="409"/>
      <c r="K209" s="409"/>
      <c r="L209" s="409"/>
    </row>
    <row r="210" spans="1:12" ht="22.5">
      <c r="A210" s="409" t="str">
        <f t="shared" si="3"/>
        <v>Прочие операционные доходыВозмещение расходов на связь</v>
      </c>
      <c r="B210" s="409" t="s">
        <v>20</v>
      </c>
      <c r="C210" s="410" t="s">
        <v>342</v>
      </c>
      <c r="D210" s="410"/>
      <c r="E210" s="409" t="s">
        <v>54</v>
      </c>
      <c r="F210" s="409" t="str">
        <f>VLOOKUP(A210,'Work table '!B:D,3,0)</f>
        <v>ИТ</v>
      </c>
      <c r="G210" s="410" t="s">
        <v>116</v>
      </c>
      <c r="H210" s="410" t="s">
        <v>117</v>
      </c>
      <c r="I210" s="410"/>
      <c r="J210" s="409"/>
      <c r="K210" s="409"/>
      <c r="L210" s="409"/>
    </row>
    <row r="211" spans="1:12" ht="22.5">
      <c r="A211" s="409" t="str">
        <f t="shared" si="3"/>
        <v>Прочие операционные доходыДоход от продажи основных средств</v>
      </c>
      <c r="B211" s="409" t="s">
        <v>20</v>
      </c>
      <c r="C211" s="410" t="s">
        <v>381</v>
      </c>
      <c r="D211" s="410"/>
      <c r="E211" s="409" t="s">
        <v>54</v>
      </c>
      <c r="F211" s="409" t="str">
        <f>VLOOKUP(A211,'Work table '!B:D,3,0)</f>
        <v>ФАО</v>
      </c>
      <c r="G211" s="410" t="s">
        <v>116</v>
      </c>
      <c r="H211" s="410" t="s">
        <v>118</v>
      </c>
      <c r="I211" s="410"/>
      <c r="J211" s="409"/>
      <c r="K211" s="409"/>
      <c r="L211" s="409"/>
    </row>
    <row r="212" spans="1:12">
      <c r="A212" s="409" t="str">
        <f t="shared" si="3"/>
        <v>Прочие операционные доходыКупля-продажа валюты (доходы)</v>
      </c>
      <c r="B212" s="409" t="s">
        <v>20</v>
      </c>
      <c r="C212" s="410" t="s">
        <v>869</v>
      </c>
      <c r="D212" s="410"/>
      <c r="E212" s="409" t="s">
        <v>54</v>
      </c>
      <c r="F212" s="409" t="str">
        <f>VLOOKUP(A212,'Work table '!B:D,3,0)</f>
        <v>ФАО</v>
      </c>
      <c r="G212" s="410" t="s">
        <v>116</v>
      </c>
      <c r="H212" s="410" t="s">
        <v>870</v>
      </c>
      <c r="I212" s="410"/>
      <c r="J212" s="409"/>
      <c r="K212" s="409"/>
      <c r="L212" s="409"/>
    </row>
    <row r="213" spans="1:12">
      <c r="A213" s="409" t="str">
        <f t="shared" si="3"/>
        <v>Прочие операционные доходыПрочие</v>
      </c>
      <c r="B213" s="409" t="s">
        <v>20</v>
      </c>
      <c r="C213" s="410" t="s">
        <v>378</v>
      </c>
      <c r="D213" s="410"/>
      <c r="E213" s="409" t="s">
        <v>54</v>
      </c>
      <c r="F213" s="409" t="str">
        <f>VLOOKUP(A213,'Work table '!B:D,3,0)</f>
        <v>ФАО</v>
      </c>
      <c r="G213" s="410" t="s">
        <v>116</v>
      </c>
      <c r="H213" s="410" t="s">
        <v>113</v>
      </c>
      <c r="I213" s="410"/>
      <c r="J213" s="409"/>
      <c r="K213" s="409"/>
      <c r="L213" s="409"/>
    </row>
    <row r="214" spans="1:12" ht="22.5">
      <c r="A214" s="409" t="str">
        <f t="shared" si="3"/>
        <v>Прочие операционные расходыКупля-продажа валюты (расходы)</v>
      </c>
      <c r="B214" s="409" t="s">
        <v>94</v>
      </c>
      <c r="C214" s="410" t="s">
        <v>871</v>
      </c>
      <c r="D214" s="410"/>
      <c r="E214" s="409" t="s">
        <v>7</v>
      </c>
      <c r="F214" s="409" t="str">
        <f>VLOOKUP(A214,'Work table '!B:D,3,0)</f>
        <v>ФАО</v>
      </c>
      <c r="G214" s="410" t="s">
        <v>157</v>
      </c>
      <c r="H214" s="410" t="s">
        <v>872</v>
      </c>
      <c r="I214" s="410"/>
      <c r="J214" s="409"/>
      <c r="K214" s="409"/>
      <c r="L214" s="409"/>
    </row>
    <row r="215" spans="1:12" ht="22.5">
      <c r="A215" s="409" t="str">
        <f t="shared" si="3"/>
        <v>Прочие операционные расходыОстаточная стоимость основных средств</v>
      </c>
      <c r="B215" s="409" t="s">
        <v>94</v>
      </c>
      <c r="C215" s="416" t="s">
        <v>404</v>
      </c>
      <c r="D215" s="410"/>
      <c r="E215" s="409" t="s">
        <v>7</v>
      </c>
      <c r="F215" s="409" t="str">
        <f>VLOOKUP(A215,'Work table '!B:D,3,0)</f>
        <v>ФАО</v>
      </c>
      <c r="G215" s="410" t="s">
        <v>157</v>
      </c>
      <c r="H215" s="417" t="s">
        <v>156</v>
      </c>
      <c r="I215" s="410"/>
      <c r="J215" s="409"/>
      <c r="K215" s="409"/>
      <c r="L215" s="409"/>
    </row>
    <row r="216" spans="1:12">
      <c r="A216" s="409" t="str">
        <f t="shared" si="3"/>
        <v>Прочие операционные расходыПрочие</v>
      </c>
      <c r="B216" s="409" t="s">
        <v>94</v>
      </c>
      <c r="C216" s="416" t="s">
        <v>378</v>
      </c>
      <c r="D216" s="410"/>
      <c r="E216" s="409" t="s">
        <v>7</v>
      </c>
      <c r="F216" s="409" t="str">
        <f>VLOOKUP(A216,'Work table '!B:D,3,0)</f>
        <v>ФАО</v>
      </c>
      <c r="G216" s="410" t="s">
        <v>157</v>
      </c>
      <c r="H216" s="417" t="s">
        <v>113</v>
      </c>
      <c r="I216" s="410"/>
      <c r="J216" s="409"/>
      <c r="K216" s="409"/>
      <c r="L216" s="409"/>
    </row>
    <row r="217" spans="1:12" ht="33.75">
      <c r="A217" s="409" t="str">
        <f t="shared" si="3"/>
        <v>Прочие расходыпрочие расходы (Администрация)компенсация за аренду личного а/м (Администрация)</v>
      </c>
      <c r="B217" s="409" t="s">
        <v>19</v>
      </c>
      <c r="C217" s="410" t="s">
        <v>709</v>
      </c>
      <c r="D217" s="410" t="s">
        <v>916</v>
      </c>
      <c r="E217" s="409" t="s">
        <v>7</v>
      </c>
      <c r="F217" s="409" t="str">
        <f>VLOOKUP(A217,'Work table '!B:D,3,0)</f>
        <v>АДМ</v>
      </c>
      <c r="G217" s="410" t="s">
        <v>1111</v>
      </c>
      <c r="H217" s="410" t="s">
        <v>1112</v>
      </c>
      <c r="I217" s="410" t="s">
        <v>925</v>
      </c>
      <c r="J217" s="409"/>
      <c r="K217" s="409"/>
      <c r="L217" s="409"/>
    </row>
    <row r="218" spans="1:12" ht="33.75">
      <c r="A218" s="409" t="str">
        <f t="shared" si="3"/>
        <v>Прочие расходыпрочие расходы (Администрация)прочие расходы отдела (Администрация)</v>
      </c>
      <c r="B218" s="409" t="s">
        <v>19</v>
      </c>
      <c r="C218" s="410" t="s">
        <v>709</v>
      </c>
      <c r="D218" s="410" t="s">
        <v>915</v>
      </c>
      <c r="E218" s="409" t="s">
        <v>7</v>
      </c>
      <c r="F218" s="409" t="str">
        <f>VLOOKUP(A218,'Work table '!B:D,3,0)</f>
        <v>АДМ</v>
      </c>
      <c r="G218" s="410" t="s">
        <v>1111</v>
      </c>
      <c r="H218" s="410" t="s">
        <v>1112</v>
      </c>
      <c r="I218" s="410" t="s">
        <v>931</v>
      </c>
      <c r="J218" s="409"/>
      <c r="K218" s="409"/>
      <c r="L218" s="409"/>
    </row>
    <row r="219" spans="1:12" ht="22.5">
      <c r="A219" s="409" t="str">
        <f t="shared" si="3"/>
        <v>Прочие расходыпрочие расходы (ИТ)компенсация за аренду личного а/м (ИТ)</v>
      </c>
      <c r="B219" s="409" t="s">
        <v>19</v>
      </c>
      <c r="C219" s="410" t="s">
        <v>69</v>
      </c>
      <c r="D219" s="410" t="s">
        <v>908</v>
      </c>
      <c r="E219" s="409" t="s">
        <v>7</v>
      </c>
      <c r="F219" s="409" t="str">
        <f>VLOOKUP(A219,'Work table '!B:D,3,0)</f>
        <v>ИТ</v>
      </c>
      <c r="G219" s="410" t="s">
        <v>1111</v>
      </c>
      <c r="H219" s="410" t="s">
        <v>1113</v>
      </c>
      <c r="I219" s="410" t="s">
        <v>920</v>
      </c>
      <c r="J219" s="409"/>
      <c r="K219" s="409"/>
      <c r="L219" s="409"/>
    </row>
    <row r="220" spans="1:12" ht="22.5">
      <c r="A220" s="409" t="str">
        <f t="shared" si="3"/>
        <v>Прочие расходыпрочие расходы (ИТ)прочие расходы отдела (ИТ)</v>
      </c>
      <c r="B220" s="409" t="s">
        <v>19</v>
      </c>
      <c r="C220" s="410" t="s">
        <v>69</v>
      </c>
      <c r="D220" s="410" t="s">
        <v>907</v>
      </c>
      <c r="E220" s="409" t="s">
        <v>7</v>
      </c>
      <c r="F220" s="409" t="str">
        <f>VLOOKUP(A220,'Work table '!B:D,3,0)</f>
        <v>ИТ</v>
      </c>
      <c r="G220" s="410" t="s">
        <v>1111</v>
      </c>
      <c r="H220" s="410" t="s">
        <v>1113</v>
      </c>
      <c r="I220" s="410" t="s">
        <v>928</v>
      </c>
      <c r="J220" s="409"/>
      <c r="K220" s="409"/>
      <c r="L220" s="409"/>
    </row>
    <row r="221" spans="1:12" ht="33.75">
      <c r="A221" s="409" t="str">
        <f t="shared" si="3"/>
        <v>Прочие расходыпрочие расходы (ЛЭД)компенсация за аренду личного а/м (ЛЭД)</v>
      </c>
      <c r="B221" s="409" t="s">
        <v>19</v>
      </c>
      <c r="C221" s="410" t="s">
        <v>705</v>
      </c>
      <c r="D221" s="410" t="s">
        <v>918</v>
      </c>
      <c r="E221" s="409" t="s">
        <v>7</v>
      </c>
      <c r="F221" s="409" t="str">
        <f>VLOOKUP(A221,'Work table '!B:D,3,0)</f>
        <v>ЛЭД</v>
      </c>
      <c r="G221" s="410" t="s">
        <v>1111</v>
      </c>
      <c r="H221" s="410" t="s">
        <v>1114</v>
      </c>
      <c r="I221" s="410" t="s">
        <v>926</v>
      </c>
      <c r="J221" s="409"/>
      <c r="K221" s="409"/>
      <c r="L221" s="409"/>
    </row>
    <row r="222" spans="1:12" ht="22.5">
      <c r="A222" s="409" t="str">
        <f t="shared" si="3"/>
        <v>Прочие расходыпрочие расходы (ЛЭД)прочие расходы отдела (ЛЭД)</v>
      </c>
      <c r="B222" s="409" t="s">
        <v>19</v>
      </c>
      <c r="C222" s="410" t="s">
        <v>705</v>
      </c>
      <c r="D222" s="410" t="s">
        <v>917</v>
      </c>
      <c r="E222" s="409" t="s">
        <v>7</v>
      </c>
      <c r="F222" s="409" t="str">
        <f>VLOOKUP(A222,'Work table '!B:D,3,0)</f>
        <v>ЛЭД</v>
      </c>
      <c r="G222" s="410" t="s">
        <v>1111</v>
      </c>
      <c r="H222" s="410" t="s">
        <v>1114</v>
      </c>
      <c r="I222" s="410" t="s">
        <v>932</v>
      </c>
      <c r="J222" s="409"/>
      <c r="K222" s="409"/>
      <c r="L222" s="409"/>
    </row>
    <row r="223" spans="1:12" ht="33.75">
      <c r="A223" s="409" t="str">
        <f t="shared" si="3"/>
        <v>Прочие расходыпрочие расходы (МиП)компенсация за аренду личного а/м (МиП)</v>
      </c>
      <c r="B223" s="409" t="s">
        <v>19</v>
      </c>
      <c r="C223" s="410" t="s">
        <v>670</v>
      </c>
      <c r="D223" s="410" t="s">
        <v>906</v>
      </c>
      <c r="E223" s="409" t="s">
        <v>7</v>
      </c>
      <c r="F223" s="409" t="e">
        <f>VLOOKUP(A223,'Work table '!B:D,3,0)</f>
        <v>#N/A</v>
      </c>
      <c r="G223" s="410" t="s">
        <v>1111</v>
      </c>
      <c r="H223" s="410" t="s">
        <v>1115</v>
      </c>
      <c r="I223" s="410" t="s">
        <v>919</v>
      </c>
      <c r="J223" s="409"/>
      <c r="K223" s="409"/>
      <c r="L223" s="409"/>
    </row>
    <row r="224" spans="1:12" ht="22.5">
      <c r="A224" s="409" t="str">
        <f t="shared" si="3"/>
        <v>Прочие расходыпрочие расходы (МиП)прочие расходы отдела (МиП)</v>
      </c>
      <c r="B224" s="409" t="s">
        <v>19</v>
      </c>
      <c r="C224" s="410" t="s">
        <v>670</v>
      </c>
      <c r="D224" s="410" t="s">
        <v>905</v>
      </c>
      <c r="E224" s="409" t="s">
        <v>7</v>
      </c>
      <c r="F224" s="409" t="e">
        <f>VLOOKUP(A224,'Work table '!B:D,3,0)</f>
        <v>#N/A</v>
      </c>
      <c r="G224" s="410" t="s">
        <v>1111</v>
      </c>
      <c r="H224" s="410" t="s">
        <v>1115</v>
      </c>
      <c r="I224" s="410" t="s">
        <v>927</v>
      </c>
      <c r="J224" s="409"/>
      <c r="K224" s="409"/>
      <c r="L224" s="409"/>
    </row>
    <row r="225" spans="1:12" ht="22.5">
      <c r="A225" s="409" t="str">
        <f t="shared" si="3"/>
        <v>Прочие расходыпрочие расходы (ОМ)компенсация за аренду личного а/м (ОМ)</v>
      </c>
      <c r="B225" s="409" t="s">
        <v>19</v>
      </c>
      <c r="C225" s="410" t="s">
        <v>981</v>
      </c>
      <c r="D225" s="410" t="s">
        <v>983</v>
      </c>
      <c r="E225" s="409" t="s">
        <v>7</v>
      </c>
      <c r="F225" s="409" t="str">
        <f>VLOOKUP(A225,'Work table '!B:D,3,0)</f>
        <v>ОМ</v>
      </c>
      <c r="G225" s="410" t="s">
        <v>1111</v>
      </c>
      <c r="H225" s="410" t="s">
        <v>1116</v>
      </c>
      <c r="I225" s="410" t="s">
        <v>1008</v>
      </c>
      <c r="J225" s="409"/>
      <c r="K225" s="409"/>
      <c r="L225" s="409"/>
    </row>
    <row r="226" spans="1:12" ht="22.5">
      <c r="A226" s="409" t="str">
        <f t="shared" si="3"/>
        <v>Прочие расходыпрочие расходы (ОМ)прочие расходы отдела (ОМ)</v>
      </c>
      <c r="B226" s="409" t="s">
        <v>19</v>
      </c>
      <c r="C226" s="410" t="s">
        <v>981</v>
      </c>
      <c r="D226" s="410" t="s">
        <v>984</v>
      </c>
      <c r="E226" s="409" t="s">
        <v>7</v>
      </c>
      <c r="F226" s="409" t="str">
        <f>VLOOKUP(A226,'Work table '!B:D,3,0)</f>
        <v>ОМ</v>
      </c>
      <c r="G226" s="410" t="s">
        <v>1111</v>
      </c>
      <c r="H226" s="410" t="s">
        <v>1116</v>
      </c>
      <c r="I226" s="410" t="s">
        <v>1007</v>
      </c>
      <c r="J226" s="409"/>
      <c r="K226" s="409"/>
      <c r="L226" s="409"/>
    </row>
    <row r="227" spans="1:12" ht="22.5">
      <c r="A227" s="409" t="str">
        <f t="shared" si="3"/>
        <v>Прочие расходыпрочие расходы (ОП)компенсация за аренду личного а/м (ОП)</v>
      </c>
      <c r="B227" s="409" t="s">
        <v>19</v>
      </c>
      <c r="C227" s="410" t="s">
        <v>982</v>
      </c>
      <c r="D227" s="410" t="s">
        <v>985</v>
      </c>
      <c r="E227" s="409" t="s">
        <v>7</v>
      </c>
      <c r="F227" s="409" t="str">
        <f>VLOOKUP(A227,'Work table '!B:D,3,0)</f>
        <v>ОП</v>
      </c>
      <c r="G227" s="410" t="s">
        <v>1111</v>
      </c>
      <c r="H227" s="410" t="s">
        <v>1117</v>
      </c>
      <c r="I227" s="410" t="s">
        <v>1010</v>
      </c>
      <c r="J227" s="409"/>
      <c r="K227" s="409"/>
      <c r="L227" s="409"/>
    </row>
    <row r="228" spans="1:12" ht="22.5">
      <c r="A228" s="409" t="str">
        <f t="shared" si="3"/>
        <v>Прочие расходыпрочие расходы (ОП)прочие расходы отдела (ОП)</v>
      </c>
      <c r="B228" s="409" t="s">
        <v>19</v>
      </c>
      <c r="C228" s="410" t="s">
        <v>982</v>
      </c>
      <c r="D228" s="410" t="s">
        <v>986</v>
      </c>
      <c r="E228" s="409" t="s">
        <v>7</v>
      </c>
      <c r="F228" s="409" t="str">
        <f>VLOOKUP(A228,'Work table '!B:D,3,0)</f>
        <v>ОП</v>
      </c>
      <c r="G228" s="410" t="s">
        <v>1111</v>
      </c>
      <c r="H228" s="410" t="s">
        <v>1117</v>
      </c>
      <c r="I228" s="410" t="s">
        <v>1009</v>
      </c>
      <c r="J228" s="409"/>
      <c r="K228" s="409"/>
      <c r="L228" s="409"/>
    </row>
    <row r="229" spans="1:12" ht="22.5">
      <c r="A229" s="409" t="str">
        <f t="shared" si="3"/>
        <v>Прочие расходыпрочие расходы (ПР)компенсация за аренду личного а/м (ПР)</v>
      </c>
      <c r="B229" s="409" t="s">
        <v>19</v>
      </c>
      <c r="C229" s="410" t="s">
        <v>82</v>
      </c>
      <c r="D229" s="410" t="s">
        <v>910</v>
      </c>
      <c r="E229" s="409" t="s">
        <v>7</v>
      </c>
      <c r="F229" s="409" t="str">
        <f>VLOOKUP(A229,'Work table '!B:D,3,0)</f>
        <v>ПР</v>
      </c>
      <c r="G229" s="410" t="s">
        <v>1111</v>
      </c>
      <c r="H229" s="410" t="s">
        <v>1118</v>
      </c>
      <c r="I229" s="410" t="s">
        <v>921</v>
      </c>
      <c r="J229" s="409"/>
      <c r="K229" s="409"/>
      <c r="L229" s="409"/>
    </row>
    <row r="230" spans="1:12" ht="22.5">
      <c r="A230" s="409" t="str">
        <f t="shared" si="3"/>
        <v>Прочие расходыпрочие расходы (ПР)прочие расходы отдела (ПР)</v>
      </c>
      <c r="B230" s="409" t="s">
        <v>19</v>
      </c>
      <c r="C230" s="410" t="s">
        <v>82</v>
      </c>
      <c r="D230" s="410" t="s">
        <v>909</v>
      </c>
      <c r="E230" s="409" t="s">
        <v>7</v>
      </c>
      <c r="F230" s="409" t="str">
        <f>VLOOKUP(A230,'Work table '!B:D,3,0)</f>
        <v>ПР</v>
      </c>
      <c r="G230" s="410" t="s">
        <v>1111</v>
      </c>
      <c r="H230" s="410" t="s">
        <v>1118</v>
      </c>
      <c r="I230" s="410" t="s">
        <v>929</v>
      </c>
      <c r="J230" s="409"/>
      <c r="K230" s="409"/>
      <c r="L230" s="409"/>
    </row>
    <row r="231" spans="1:12" ht="22.5">
      <c r="A231" s="409" t="str">
        <f t="shared" si="3"/>
        <v>Прочие расходыпрочие расходы (ФАО)госпошлины (ФАО)</v>
      </c>
      <c r="B231" s="409" t="s">
        <v>19</v>
      </c>
      <c r="C231" s="410" t="s">
        <v>655</v>
      </c>
      <c r="D231" s="410" t="s">
        <v>914</v>
      </c>
      <c r="E231" s="409" t="s">
        <v>7</v>
      </c>
      <c r="F231" s="409" t="str">
        <f>VLOOKUP(A231,'Work table '!B:D,3,0)</f>
        <v>ФАО</v>
      </c>
      <c r="G231" s="410" t="s">
        <v>1111</v>
      </c>
      <c r="H231" s="410" t="s">
        <v>1119</v>
      </c>
      <c r="I231" s="410" t="s">
        <v>924</v>
      </c>
      <c r="J231" s="409"/>
      <c r="K231" s="409"/>
      <c r="L231" s="409"/>
    </row>
    <row r="232" spans="1:12" ht="22.5">
      <c r="A232" s="409" t="str">
        <f t="shared" si="3"/>
        <v>Прочие расходыпрочие расходы (ФАО)компенсация за аренду личного а/м (ФАО)</v>
      </c>
      <c r="B232" s="409" t="s">
        <v>19</v>
      </c>
      <c r="C232" s="410" t="s">
        <v>655</v>
      </c>
      <c r="D232" s="410" t="s">
        <v>912</v>
      </c>
      <c r="E232" s="409" t="s">
        <v>7</v>
      </c>
      <c r="F232" s="409" t="str">
        <f>VLOOKUP(A232,'Work table '!B:D,3,0)</f>
        <v>ФАО</v>
      </c>
      <c r="G232" s="410" t="s">
        <v>1111</v>
      </c>
      <c r="H232" s="410" t="s">
        <v>1119</v>
      </c>
      <c r="I232" s="410" t="s">
        <v>922</v>
      </c>
      <c r="J232" s="409"/>
      <c r="K232" s="409"/>
      <c r="L232" s="409"/>
    </row>
    <row r="233" spans="1:12" ht="22.5">
      <c r="A233" s="409" t="str">
        <f t="shared" si="3"/>
        <v>Прочие расходыпрочие расходы (ФАО)нотариальные услуги (ФАО)</v>
      </c>
      <c r="B233" s="409" t="s">
        <v>19</v>
      </c>
      <c r="C233" s="410" t="s">
        <v>655</v>
      </c>
      <c r="D233" s="410" t="s">
        <v>913</v>
      </c>
      <c r="E233" s="409" t="s">
        <v>7</v>
      </c>
      <c r="F233" s="409" t="str">
        <f>VLOOKUP(A233,'Work table '!B:D,3,0)</f>
        <v>ФАО</v>
      </c>
      <c r="G233" s="410" t="s">
        <v>1111</v>
      </c>
      <c r="H233" s="410" t="s">
        <v>1119</v>
      </c>
      <c r="I233" s="410" t="s">
        <v>923</v>
      </c>
      <c r="J233" s="409"/>
      <c r="K233" s="409"/>
      <c r="L233" s="409"/>
    </row>
    <row r="234" spans="1:12" ht="22.5">
      <c r="A234" s="409" t="str">
        <f t="shared" si="3"/>
        <v>Прочие расходыпрочие расходы (ФАО)прочие расходы отдела (ФАО)</v>
      </c>
      <c r="B234" s="409" t="s">
        <v>19</v>
      </c>
      <c r="C234" s="410" t="s">
        <v>655</v>
      </c>
      <c r="D234" s="410" t="s">
        <v>911</v>
      </c>
      <c r="E234" s="409" t="s">
        <v>7</v>
      </c>
      <c r="F234" s="409" t="str">
        <f>VLOOKUP(A234,'Work table '!B:D,3,0)</f>
        <v>ФАО</v>
      </c>
      <c r="G234" s="410" t="s">
        <v>1111</v>
      </c>
      <c r="H234" s="410" t="s">
        <v>1119</v>
      </c>
      <c r="I234" s="410" t="s">
        <v>930</v>
      </c>
      <c r="J234" s="409"/>
      <c r="K234" s="409"/>
      <c r="L234" s="409"/>
    </row>
    <row r="235" spans="1:12" ht="33.75">
      <c r="A235" s="409" t="str">
        <f t="shared" si="3"/>
        <v>Расходы будущих периодовРасходы, сформированные до начала проведения тиражной лотереи</v>
      </c>
      <c r="B235" s="409" t="s">
        <v>495</v>
      </c>
      <c r="C235" s="410" t="s">
        <v>503</v>
      </c>
      <c r="D235" s="410"/>
      <c r="E235" s="409" t="s">
        <v>7</v>
      </c>
      <c r="F235" s="409" t="e">
        <f>VLOOKUP(A235,'Work table '!B:D,3,0)</f>
        <v>#N/A</v>
      </c>
      <c r="G235" s="415" t="s">
        <v>497</v>
      </c>
      <c r="H235" s="410" t="s">
        <v>504</v>
      </c>
      <c r="I235" s="410"/>
      <c r="J235" s="409"/>
      <c r="K235" s="409"/>
      <c r="L235" s="409"/>
    </row>
    <row r="236" spans="1:12" ht="33.75">
      <c r="A236" s="409" t="str">
        <f t="shared" si="3"/>
        <v>Расходы будущих периодовСтрахованиеДМС (Администрация)</v>
      </c>
      <c r="B236" s="409" t="s">
        <v>495</v>
      </c>
      <c r="C236" s="409" t="s">
        <v>53</v>
      </c>
      <c r="D236" s="410" t="s">
        <v>630</v>
      </c>
      <c r="E236" s="409" t="s">
        <v>7</v>
      </c>
      <c r="F236" s="409" t="e">
        <f>VLOOKUP(A236,'Work table '!B:D,3,0)</f>
        <v>#N/A</v>
      </c>
      <c r="G236" s="415" t="s">
        <v>497</v>
      </c>
      <c r="H236" s="410" t="s">
        <v>204</v>
      </c>
      <c r="I236" s="410" t="s">
        <v>123</v>
      </c>
      <c r="J236" s="409"/>
      <c r="K236" s="409"/>
      <c r="L236" s="409"/>
    </row>
    <row r="237" spans="1:12" ht="22.5">
      <c r="A237" s="409" t="str">
        <f t="shared" si="3"/>
        <v>Расходы будущих периодовСтрахованиеДМС (ИТ)</v>
      </c>
      <c r="B237" s="409" t="s">
        <v>495</v>
      </c>
      <c r="C237" s="409" t="s">
        <v>53</v>
      </c>
      <c r="D237" s="410" t="s">
        <v>70</v>
      </c>
      <c r="E237" s="409" t="s">
        <v>7</v>
      </c>
      <c r="F237" s="409" t="e">
        <f>VLOOKUP(A237,'Work table '!B:D,3,0)</f>
        <v>#N/A</v>
      </c>
      <c r="G237" s="415" t="s">
        <v>497</v>
      </c>
      <c r="H237" s="410" t="s">
        <v>204</v>
      </c>
      <c r="I237" s="410" t="s">
        <v>120</v>
      </c>
      <c r="J237" s="409"/>
      <c r="K237" s="409"/>
      <c r="L237" s="409"/>
    </row>
    <row r="238" spans="1:12" ht="22.5">
      <c r="A238" s="409" t="str">
        <f t="shared" si="3"/>
        <v>Расходы будущих периодовСтрахованиеДМС (ЛЭД)</v>
      </c>
      <c r="B238" s="409" t="s">
        <v>495</v>
      </c>
      <c r="C238" s="409" t="s">
        <v>53</v>
      </c>
      <c r="D238" s="410" t="s">
        <v>714</v>
      </c>
      <c r="E238" s="409" t="s">
        <v>7</v>
      </c>
      <c r="F238" s="409" t="e">
        <f>VLOOKUP(A238,'Work table '!B:D,3,0)</f>
        <v>#N/A</v>
      </c>
      <c r="G238" s="415" t="s">
        <v>497</v>
      </c>
      <c r="H238" s="410" t="s">
        <v>204</v>
      </c>
      <c r="I238" s="410" t="s">
        <v>726</v>
      </c>
      <c r="J238" s="409"/>
      <c r="K238" s="409"/>
      <c r="L238" s="409"/>
    </row>
    <row r="239" spans="1:12" ht="22.5">
      <c r="A239" s="409" t="str">
        <f t="shared" si="3"/>
        <v>Расходы будущих периодовСтрахованиеДМС (МиП)</v>
      </c>
      <c r="B239" s="409" t="s">
        <v>495</v>
      </c>
      <c r="C239" s="409" t="s">
        <v>53</v>
      </c>
      <c r="D239" s="410" t="s">
        <v>665</v>
      </c>
      <c r="E239" s="409" t="s">
        <v>7</v>
      </c>
      <c r="F239" s="409" t="e">
        <f>VLOOKUP(A239,'Work table '!B:D,3,0)</f>
        <v>#N/A</v>
      </c>
      <c r="G239" s="415" t="s">
        <v>497</v>
      </c>
      <c r="H239" s="410" t="s">
        <v>204</v>
      </c>
      <c r="I239" s="410" t="s">
        <v>715</v>
      </c>
      <c r="J239" s="409"/>
      <c r="K239" s="409"/>
      <c r="L239" s="409"/>
    </row>
    <row r="240" spans="1:12" ht="22.5">
      <c r="A240" s="409" t="str">
        <f t="shared" si="3"/>
        <v>Расходы будущих периодовСтрахованиеДМС (ПР)</v>
      </c>
      <c r="B240" s="409" t="s">
        <v>495</v>
      </c>
      <c r="C240" s="409" t="s">
        <v>53</v>
      </c>
      <c r="D240" s="410" t="s">
        <v>83</v>
      </c>
      <c r="E240" s="409" t="s">
        <v>7</v>
      </c>
      <c r="F240" s="409" t="e">
        <f>VLOOKUP(A240,'Work table '!B:D,3,0)</f>
        <v>#N/A</v>
      </c>
      <c r="G240" s="415" t="s">
        <v>497</v>
      </c>
      <c r="H240" s="410" t="s">
        <v>204</v>
      </c>
      <c r="I240" s="410" t="s">
        <v>121</v>
      </c>
      <c r="J240" s="409"/>
      <c r="K240" s="409"/>
      <c r="L240" s="409"/>
    </row>
    <row r="241" spans="1:12" ht="22.5">
      <c r="A241" s="409" t="str">
        <f t="shared" si="3"/>
        <v>Расходы будущих периодовСтрахованиеДМС (ФАО)</v>
      </c>
      <c r="B241" s="409" t="s">
        <v>495</v>
      </c>
      <c r="C241" s="409" t="s">
        <v>53</v>
      </c>
      <c r="D241" s="410" t="s">
        <v>662</v>
      </c>
      <c r="E241" s="409" t="s">
        <v>7</v>
      </c>
      <c r="F241" s="409" t="e">
        <f>VLOOKUP(A241,'Work table '!B:D,3,0)</f>
        <v>#N/A</v>
      </c>
      <c r="G241" s="415" t="s">
        <v>497</v>
      </c>
      <c r="H241" s="410" t="s">
        <v>204</v>
      </c>
      <c r="I241" s="410" t="s">
        <v>122</v>
      </c>
      <c r="J241" s="409"/>
      <c r="K241" s="409"/>
      <c r="L241" s="409"/>
    </row>
    <row r="242" spans="1:12" ht="22.5">
      <c r="A242" s="409" t="str">
        <f t="shared" si="3"/>
        <v>Расходы будущих периодовСтрахованиеОСАГО, КАСКО (Администрация)</v>
      </c>
      <c r="B242" s="409" t="s">
        <v>495</v>
      </c>
      <c r="C242" s="409" t="s">
        <v>53</v>
      </c>
      <c r="D242" s="410" t="s">
        <v>626</v>
      </c>
      <c r="E242" s="409" t="s">
        <v>7</v>
      </c>
      <c r="F242" s="409" t="e">
        <f>VLOOKUP(A242,'Work table '!B:D,3,0)</f>
        <v>#N/A</v>
      </c>
      <c r="G242" s="415" t="s">
        <v>497</v>
      </c>
      <c r="H242" s="410" t="s">
        <v>204</v>
      </c>
      <c r="I242" s="410" t="s">
        <v>477</v>
      </c>
      <c r="J242" s="409"/>
      <c r="K242" s="409"/>
      <c r="L242" s="409"/>
    </row>
    <row r="243" spans="1:12">
      <c r="A243" s="409" t="str">
        <f t="shared" si="3"/>
        <v>Расходы будущих периодовСтрахованиеОСАГО, КАСКО (МиП)</v>
      </c>
      <c r="B243" s="409" t="s">
        <v>495</v>
      </c>
      <c r="C243" s="409" t="s">
        <v>53</v>
      </c>
      <c r="D243" s="410" t="s">
        <v>666</v>
      </c>
      <c r="E243" s="409" t="s">
        <v>7</v>
      </c>
      <c r="F243" s="409" t="e">
        <f>VLOOKUP(A243,'Work table '!B:D,3,0)</f>
        <v>#N/A</v>
      </c>
      <c r="G243" s="415" t="s">
        <v>497</v>
      </c>
      <c r="H243" s="410" t="s">
        <v>204</v>
      </c>
      <c r="I243" s="410" t="s">
        <v>476</v>
      </c>
      <c r="J243" s="409"/>
      <c r="K243" s="409"/>
      <c r="L243" s="409"/>
    </row>
    <row r="244" spans="1:12">
      <c r="A244" s="409" t="str">
        <f t="shared" si="3"/>
        <v>Расходы будущих периодовСтрахованиеСтрахование имущества</v>
      </c>
      <c r="B244" s="409" t="s">
        <v>495</v>
      </c>
      <c r="C244" s="409" t="s">
        <v>53</v>
      </c>
      <c r="D244" s="410" t="s">
        <v>389</v>
      </c>
      <c r="E244" s="409" t="s">
        <v>7</v>
      </c>
      <c r="F244" s="409" t="e">
        <f>VLOOKUP(A244,'Work table '!B:D,3,0)</f>
        <v>#N/A</v>
      </c>
      <c r="G244" s="415" t="s">
        <v>497</v>
      </c>
      <c r="H244" s="410" t="s">
        <v>204</v>
      </c>
      <c r="I244" s="410" t="s">
        <v>124</v>
      </c>
      <c r="J244" s="409"/>
      <c r="K244" s="409"/>
      <c r="L244" s="409"/>
    </row>
    <row r="245" spans="1:12" ht="33.75">
      <c r="A245" s="409" t="str">
        <f t="shared" si="3"/>
        <v>Расходы будущих периодовТехническая поддержка (ТП) программного обеспеченияТП программного обеспечения для лотерейного оборудования</v>
      </c>
      <c r="B245" s="409" t="s">
        <v>495</v>
      </c>
      <c r="C245" s="410" t="s">
        <v>498</v>
      </c>
      <c r="D245" s="410" t="s">
        <v>386</v>
      </c>
      <c r="E245" s="409" t="s">
        <v>7</v>
      </c>
      <c r="F245" s="409" t="e">
        <f>VLOOKUP(A245,'Work table '!B:D,3,0)</f>
        <v>#N/A</v>
      </c>
      <c r="G245" s="415" t="s">
        <v>497</v>
      </c>
      <c r="H245" s="410" t="s">
        <v>499</v>
      </c>
      <c r="I245" s="410" t="s">
        <v>501</v>
      </c>
      <c r="J245" s="409"/>
      <c r="K245" s="409"/>
      <c r="L245" s="409"/>
    </row>
    <row r="246" spans="1:12" ht="33.75">
      <c r="A246" s="409" t="str">
        <f t="shared" si="3"/>
        <v>Расходы будущих периодовТехническая поддержка (ТП) программного обеспеченияТП программного обеспечения для прочего оборудования</v>
      </c>
      <c r="B246" s="409" t="s">
        <v>495</v>
      </c>
      <c r="C246" s="410" t="s">
        <v>498</v>
      </c>
      <c r="D246" s="410" t="s">
        <v>388</v>
      </c>
      <c r="E246" s="409" t="s">
        <v>7</v>
      </c>
      <c r="F246" s="409" t="e">
        <f>VLOOKUP(A246,'Work table '!B:D,3,0)</f>
        <v>#N/A</v>
      </c>
      <c r="G246" s="415" t="s">
        <v>497</v>
      </c>
      <c r="H246" s="410" t="s">
        <v>499</v>
      </c>
      <c r="I246" s="410" t="s">
        <v>502</v>
      </c>
      <c r="J246" s="409"/>
      <c r="K246" s="409"/>
      <c r="L246" s="409"/>
    </row>
    <row r="247" spans="1:12" ht="33.75">
      <c r="A247" s="409" t="str">
        <f t="shared" si="3"/>
        <v>Расходы будущих периодовТехническая поддержка (ТП) программного обеспеченияТП программного обеспечения для центра обработки данных</v>
      </c>
      <c r="B247" s="409" t="s">
        <v>495</v>
      </c>
      <c r="C247" s="410" t="s">
        <v>498</v>
      </c>
      <c r="D247" s="410" t="s">
        <v>387</v>
      </c>
      <c r="E247" s="409" t="s">
        <v>7</v>
      </c>
      <c r="F247" s="409" t="e">
        <f>VLOOKUP(A247,'Work table '!B:D,3,0)</f>
        <v>#N/A</v>
      </c>
      <c r="G247" s="415" t="s">
        <v>497</v>
      </c>
      <c r="H247" s="410" t="s">
        <v>499</v>
      </c>
      <c r="I247" s="410" t="s">
        <v>500</v>
      </c>
      <c r="J247" s="409"/>
      <c r="K247" s="409"/>
      <c r="L247" s="409"/>
    </row>
    <row r="248" spans="1:12">
      <c r="A248" s="409" t="str">
        <f t="shared" si="3"/>
        <v>Расходы на оплату трудаЗаработная плата (Администрация)</v>
      </c>
      <c r="B248" s="409" t="s">
        <v>32</v>
      </c>
      <c r="C248" s="410" t="s">
        <v>645</v>
      </c>
      <c r="D248" s="410"/>
      <c r="E248" s="409" t="s">
        <v>7</v>
      </c>
      <c r="F248" s="409" t="str">
        <f>VLOOKUP(A248,'Work table '!B:D,3,0)</f>
        <v>АДМ</v>
      </c>
      <c r="G248" s="410" t="s">
        <v>159</v>
      </c>
      <c r="H248" s="412" t="s">
        <v>169</v>
      </c>
      <c r="I248" s="410"/>
      <c r="J248" s="409"/>
      <c r="K248" s="409"/>
      <c r="L248" s="409"/>
    </row>
    <row r="249" spans="1:12">
      <c r="A249" s="409" t="str">
        <f t="shared" si="3"/>
        <v>Расходы на оплату трудаЗаработная плата (ИТ)</v>
      </c>
      <c r="B249" s="409" t="s">
        <v>32</v>
      </c>
      <c r="C249" s="410" t="s">
        <v>407</v>
      </c>
      <c r="D249" s="410"/>
      <c r="E249" s="409" t="s">
        <v>7</v>
      </c>
      <c r="F249" s="409" t="str">
        <f>VLOOKUP(A249,'Work table '!B:D,3,0)</f>
        <v>ИТ</v>
      </c>
      <c r="G249" s="410" t="s">
        <v>159</v>
      </c>
      <c r="H249" s="412" t="s">
        <v>163</v>
      </c>
      <c r="I249" s="410"/>
      <c r="J249" s="409"/>
      <c r="K249" s="409"/>
      <c r="L249" s="409"/>
    </row>
    <row r="250" spans="1:12">
      <c r="A250" s="409" t="str">
        <f t="shared" si="3"/>
        <v>Расходы на оплату трудаЗаработная плата (ЛЭД)</v>
      </c>
      <c r="B250" s="409" t="s">
        <v>32</v>
      </c>
      <c r="C250" s="410" t="s">
        <v>693</v>
      </c>
      <c r="D250" s="410"/>
      <c r="E250" s="409" t="s">
        <v>7</v>
      </c>
      <c r="F250" s="409" t="str">
        <f>VLOOKUP(A250,'Work table '!B:D,3,0)</f>
        <v>ЛЭД</v>
      </c>
      <c r="G250" s="410" t="s">
        <v>159</v>
      </c>
      <c r="H250" s="412" t="s">
        <v>721</v>
      </c>
      <c r="I250" s="410"/>
      <c r="J250" s="409"/>
      <c r="K250" s="409"/>
      <c r="L250" s="409"/>
    </row>
    <row r="251" spans="1:12">
      <c r="A251" s="409" t="str">
        <f t="shared" si="3"/>
        <v>Расходы на оплату трудаЗаработная плата (ОМ)</v>
      </c>
      <c r="B251" s="409" t="s">
        <v>32</v>
      </c>
      <c r="C251" s="410" t="s">
        <v>1039</v>
      </c>
      <c r="D251" s="410"/>
      <c r="E251" s="409" t="s">
        <v>7</v>
      </c>
      <c r="F251" s="409" t="str">
        <f>VLOOKUP(A251,'Work table '!B:D,3,0)</f>
        <v>ОМ</v>
      </c>
      <c r="G251" s="410" t="s">
        <v>159</v>
      </c>
      <c r="H251" s="412" t="s">
        <v>1052</v>
      </c>
      <c r="I251" s="410"/>
      <c r="J251" s="409"/>
      <c r="K251" s="409"/>
      <c r="L251" s="409"/>
    </row>
    <row r="252" spans="1:12">
      <c r="A252" s="409" t="str">
        <f t="shared" si="3"/>
        <v>Расходы на оплату трудаЗаработная плата (ОП)</v>
      </c>
      <c r="B252" s="409" t="s">
        <v>32</v>
      </c>
      <c r="C252" s="410" t="s">
        <v>1042</v>
      </c>
      <c r="D252" s="410"/>
      <c r="E252" s="409" t="s">
        <v>7</v>
      </c>
      <c r="F252" s="409" t="str">
        <f>VLOOKUP(A252,'Work table '!B:D,3,0)</f>
        <v>ОП</v>
      </c>
      <c r="G252" s="410" t="s">
        <v>159</v>
      </c>
      <c r="H252" s="412" t="s">
        <v>1053</v>
      </c>
      <c r="I252" s="410"/>
      <c r="J252" s="409"/>
      <c r="K252" s="409"/>
      <c r="L252" s="409"/>
    </row>
    <row r="253" spans="1:12">
      <c r="A253" s="409" t="str">
        <f t="shared" si="3"/>
        <v>Расходы на оплату трудаЗаработная плата (ПР)</v>
      </c>
      <c r="B253" s="409" t="s">
        <v>32</v>
      </c>
      <c r="C253" s="410" t="s">
        <v>408</v>
      </c>
      <c r="D253" s="410"/>
      <c r="E253" s="409" t="s">
        <v>7</v>
      </c>
      <c r="F253" s="409" t="str">
        <f>VLOOKUP(A253,'Work table '!B:D,3,0)</f>
        <v>ПР</v>
      </c>
      <c r="G253" s="410" t="s">
        <v>159</v>
      </c>
      <c r="H253" s="412" t="s">
        <v>166</v>
      </c>
      <c r="I253" s="410"/>
      <c r="J253" s="409"/>
      <c r="K253" s="409"/>
      <c r="L253" s="409"/>
    </row>
    <row r="254" spans="1:12">
      <c r="A254" s="409" t="str">
        <f t="shared" si="3"/>
        <v>Расходы на оплату трудаЗаработная плата (ФАО)</v>
      </c>
      <c r="B254" s="409" t="s">
        <v>32</v>
      </c>
      <c r="C254" s="410" t="s">
        <v>656</v>
      </c>
      <c r="D254" s="410"/>
      <c r="E254" s="409" t="s">
        <v>7</v>
      </c>
      <c r="F254" s="409" t="str">
        <f>VLOOKUP(A254,'Work table '!B:D,3,0)</f>
        <v>ФАО</v>
      </c>
      <c r="G254" s="410" t="s">
        <v>159</v>
      </c>
      <c r="H254" s="412" t="s">
        <v>160</v>
      </c>
      <c r="I254" s="410"/>
      <c r="J254" s="409"/>
      <c r="K254" s="409"/>
      <c r="L254" s="409"/>
    </row>
    <row r="255" spans="1:12" ht="22.5">
      <c r="A255" s="409" t="str">
        <f t="shared" si="3"/>
        <v>Расходы на оплату трудаНДФЛ (Администрация)</v>
      </c>
      <c r="B255" s="409" t="s">
        <v>32</v>
      </c>
      <c r="C255" s="410" t="s">
        <v>1049</v>
      </c>
      <c r="D255" s="410"/>
      <c r="E255" s="409" t="s">
        <v>7</v>
      </c>
      <c r="F255" s="409" t="str">
        <f>VLOOKUP(A255,'Work table '!B:D,3,0)</f>
        <v>АДМ</v>
      </c>
      <c r="G255" s="410" t="s">
        <v>159</v>
      </c>
      <c r="H255" s="412" t="s">
        <v>1060</v>
      </c>
      <c r="I255" s="410"/>
      <c r="J255" s="409"/>
      <c r="K255" s="409"/>
      <c r="L255" s="409"/>
    </row>
    <row r="256" spans="1:12">
      <c r="A256" s="409" t="str">
        <f t="shared" si="3"/>
        <v>Расходы на оплату трудаНДФЛ (ИТ)</v>
      </c>
      <c r="B256" s="409" t="s">
        <v>32</v>
      </c>
      <c r="C256" s="410" t="s">
        <v>1047</v>
      </c>
      <c r="D256" s="410"/>
      <c r="E256" s="409" t="s">
        <v>7</v>
      </c>
      <c r="F256" s="409" t="str">
        <f>VLOOKUP(A256,'Work table '!B:D,3,0)</f>
        <v>ИТ</v>
      </c>
      <c r="G256" s="410" t="s">
        <v>159</v>
      </c>
      <c r="H256" s="412" t="s">
        <v>1058</v>
      </c>
      <c r="I256" s="410"/>
      <c r="J256" s="409"/>
      <c r="K256" s="409"/>
      <c r="L256" s="409"/>
    </row>
    <row r="257" spans="1:12">
      <c r="A257" s="409" t="str">
        <f t="shared" si="3"/>
        <v>Расходы на оплату трудаНДФЛ (ЛЭД)</v>
      </c>
      <c r="B257" s="409" t="s">
        <v>32</v>
      </c>
      <c r="C257" s="410" t="s">
        <v>1045</v>
      </c>
      <c r="D257" s="410"/>
      <c r="E257" s="409" t="s">
        <v>7</v>
      </c>
      <c r="F257" s="409" t="str">
        <f>VLOOKUP(A257,'Work table '!B:D,3,0)</f>
        <v>ЛЭД</v>
      </c>
      <c r="G257" s="410" t="s">
        <v>159</v>
      </c>
      <c r="H257" s="412" t="s">
        <v>1062</v>
      </c>
      <c r="I257" s="410"/>
      <c r="J257" s="409"/>
      <c r="K257" s="409"/>
      <c r="L257" s="409"/>
    </row>
    <row r="258" spans="1:12">
      <c r="A258" s="409" t="str">
        <f t="shared" si="3"/>
        <v>Расходы на оплату трудаНДФЛ (ОМ)</v>
      </c>
      <c r="B258" s="409" t="s">
        <v>32</v>
      </c>
      <c r="C258" s="410" t="s">
        <v>1040</v>
      </c>
      <c r="D258" s="410"/>
      <c r="E258" s="409" t="s">
        <v>7</v>
      </c>
      <c r="F258" s="409" t="str">
        <f>VLOOKUP(A258,'Work table '!B:D,3,0)</f>
        <v>ОМ</v>
      </c>
      <c r="G258" s="410" t="s">
        <v>159</v>
      </c>
      <c r="H258" s="412" t="s">
        <v>1056</v>
      </c>
      <c r="I258" s="410"/>
      <c r="J258" s="409"/>
      <c r="K258" s="409"/>
      <c r="L258" s="409"/>
    </row>
    <row r="259" spans="1:12">
      <c r="A259" s="409" t="str">
        <f t="shared" si="3"/>
        <v>Расходы на оплату трудаНДФЛ (ОП)</v>
      </c>
      <c r="B259" s="409" t="s">
        <v>32</v>
      </c>
      <c r="C259" s="410" t="s">
        <v>1043</v>
      </c>
      <c r="D259" s="410"/>
      <c r="E259" s="409" t="s">
        <v>7</v>
      </c>
      <c r="F259" s="409" t="str">
        <f>VLOOKUP(A259,'Work table '!B:D,3,0)</f>
        <v>ОП</v>
      </c>
      <c r="G259" s="410" t="s">
        <v>159</v>
      </c>
      <c r="H259" s="412" t="s">
        <v>1057</v>
      </c>
      <c r="I259" s="410"/>
      <c r="J259" s="409"/>
      <c r="K259" s="409"/>
      <c r="L259" s="409"/>
    </row>
    <row r="260" spans="1:12">
      <c r="A260" s="409" t="str">
        <f t="shared" ref="A260:A324" si="4">B260&amp;C260&amp;D260</f>
        <v>Расходы на оплату трудаНДФЛ (ПР)</v>
      </c>
      <c r="B260" s="409" t="s">
        <v>32</v>
      </c>
      <c r="C260" s="410" t="s">
        <v>1046</v>
      </c>
      <c r="D260" s="410"/>
      <c r="E260" s="409" t="s">
        <v>7</v>
      </c>
      <c r="F260" s="409" t="str">
        <f>VLOOKUP(A260,'Work table '!B:D,3,0)</f>
        <v>ПР</v>
      </c>
      <c r="G260" s="410" t="s">
        <v>159</v>
      </c>
      <c r="H260" s="412" t="s">
        <v>1059</v>
      </c>
      <c r="I260" s="410"/>
      <c r="J260" s="409"/>
      <c r="K260" s="409"/>
      <c r="L260" s="409"/>
    </row>
    <row r="261" spans="1:12">
      <c r="A261" s="409" t="str">
        <f t="shared" si="4"/>
        <v>Расходы на оплату трудаНДФЛ (ФАО)</v>
      </c>
      <c r="B261" s="409" t="s">
        <v>32</v>
      </c>
      <c r="C261" s="410" t="s">
        <v>1048</v>
      </c>
      <c r="D261" s="410"/>
      <c r="E261" s="409" t="s">
        <v>7</v>
      </c>
      <c r="F261" s="409" t="str">
        <f>VLOOKUP(A261,'Work table '!B:D,3,0)</f>
        <v>ФАО</v>
      </c>
      <c r="G261" s="410" t="s">
        <v>159</v>
      </c>
      <c r="H261" s="412" t="s">
        <v>1061</v>
      </c>
      <c r="I261" s="410"/>
      <c r="J261" s="409"/>
      <c r="K261" s="409"/>
      <c r="L261" s="409"/>
    </row>
    <row r="262" spans="1:12">
      <c r="A262" s="409" t="str">
        <f t="shared" si="4"/>
        <v>Расходы на оплату трудаПремиальные (Администрация)</v>
      </c>
      <c r="B262" s="409" t="s">
        <v>32</v>
      </c>
      <c r="C262" s="410" t="s">
        <v>629</v>
      </c>
      <c r="D262" s="410"/>
      <c r="E262" s="409" t="s">
        <v>7</v>
      </c>
      <c r="F262" s="409" t="str">
        <f>VLOOKUP(A262,'Work table '!B:D,3,0)</f>
        <v>АДМ</v>
      </c>
      <c r="G262" s="410" t="s">
        <v>159</v>
      </c>
      <c r="H262" s="412" t="s">
        <v>171</v>
      </c>
      <c r="I262" s="410"/>
      <c r="J262" s="409"/>
      <c r="K262" s="409"/>
      <c r="L262" s="409"/>
    </row>
    <row r="263" spans="1:12">
      <c r="A263" s="409" t="str">
        <f t="shared" si="4"/>
        <v>Расходы на оплату трудаПремиальные (ИТ)</v>
      </c>
      <c r="B263" s="409" t="s">
        <v>32</v>
      </c>
      <c r="C263" s="410" t="s">
        <v>409</v>
      </c>
      <c r="D263" s="410"/>
      <c r="E263" s="409" t="s">
        <v>7</v>
      </c>
      <c r="F263" s="409" t="str">
        <f>VLOOKUP(A263,'Work table '!B:D,3,0)</f>
        <v>АДМ</v>
      </c>
      <c r="G263" s="410" t="s">
        <v>159</v>
      </c>
      <c r="H263" s="412" t="s">
        <v>165</v>
      </c>
      <c r="I263" s="410"/>
      <c r="J263" s="409"/>
      <c r="K263" s="409"/>
      <c r="L263" s="409"/>
    </row>
    <row r="264" spans="1:12">
      <c r="A264" s="409" t="str">
        <f t="shared" si="4"/>
        <v>Расходы на оплату трудаПремиальные (ЛЭД)</v>
      </c>
      <c r="B264" s="409" t="s">
        <v>32</v>
      </c>
      <c r="C264" s="410" t="s">
        <v>710</v>
      </c>
      <c r="D264" s="410"/>
      <c r="E264" s="409" t="s">
        <v>7</v>
      </c>
      <c r="F264" s="409" t="str">
        <f>VLOOKUP(A264,'Work table '!B:D,3,0)</f>
        <v>АДМ</v>
      </c>
      <c r="G264" s="410" t="s">
        <v>159</v>
      </c>
      <c r="H264" s="412" t="s">
        <v>723</v>
      </c>
      <c r="I264" s="410"/>
      <c r="J264" s="409"/>
      <c r="K264" s="409"/>
      <c r="L264" s="409"/>
    </row>
    <row r="265" spans="1:12">
      <c r="A265" s="409" t="str">
        <f>B265&amp;C265&amp;D265</f>
        <v>Расходы на оплату трудаПремиальные (ОМ)</v>
      </c>
      <c r="B265" s="409" t="s">
        <v>32</v>
      </c>
      <c r="C265" s="410" t="s">
        <v>1153</v>
      </c>
      <c r="D265" s="410"/>
      <c r="E265" s="409" t="s">
        <v>7</v>
      </c>
      <c r="F265" s="409" t="str">
        <f>VLOOKUP(A265,'Work table '!B:D,3,0)</f>
        <v>АДМ</v>
      </c>
      <c r="G265" s="410" t="s">
        <v>159</v>
      </c>
      <c r="H265" s="412" t="s">
        <v>1155</v>
      </c>
      <c r="I265" s="410"/>
      <c r="J265" s="409"/>
      <c r="K265" s="409"/>
      <c r="L265" s="409"/>
    </row>
    <row r="266" spans="1:12">
      <c r="A266" s="409" t="str">
        <f t="shared" si="4"/>
        <v>Расходы на оплату трудаПремиальные (ОП)</v>
      </c>
      <c r="B266" s="409" t="s">
        <v>32</v>
      </c>
      <c r="C266" s="410" t="s">
        <v>1154</v>
      </c>
      <c r="D266" s="410"/>
      <c r="E266" s="409" t="s">
        <v>7</v>
      </c>
      <c r="F266" s="409" t="str">
        <f>VLOOKUP(A266,'Work table '!B:D,3,0)</f>
        <v>АДМ</v>
      </c>
      <c r="G266" s="410" t="s">
        <v>159</v>
      </c>
      <c r="H266" s="412" t="s">
        <v>1156</v>
      </c>
      <c r="I266" s="410"/>
      <c r="J266" s="409"/>
      <c r="K266" s="409"/>
      <c r="L266" s="409"/>
    </row>
    <row r="267" spans="1:12">
      <c r="A267" s="409" t="str">
        <f t="shared" si="4"/>
        <v>Расходы на оплату трудаПремиальные (ПР)</v>
      </c>
      <c r="B267" s="409" t="s">
        <v>32</v>
      </c>
      <c r="C267" s="410" t="s">
        <v>410</v>
      </c>
      <c r="D267" s="410"/>
      <c r="E267" s="409" t="s">
        <v>7</v>
      </c>
      <c r="F267" s="409" t="str">
        <f>VLOOKUP(A267,'Work table '!B:D,3,0)</f>
        <v>АДМ</v>
      </c>
      <c r="G267" s="410" t="s">
        <v>159</v>
      </c>
      <c r="H267" s="412" t="s">
        <v>168</v>
      </c>
      <c r="I267" s="410"/>
      <c r="J267" s="409"/>
      <c r="K267" s="409"/>
      <c r="L267" s="409"/>
    </row>
    <row r="268" spans="1:12">
      <c r="A268" s="409" t="str">
        <f t="shared" si="4"/>
        <v>Расходы на оплату трудаПремиальные (ФАО)</v>
      </c>
      <c r="B268" s="409" t="s">
        <v>32</v>
      </c>
      <c r="C268" s="410" t="s">
        <v>658</v>
      </c>
      <c r="D268" s="410"/>
      <c r="E268" s="409" t="s">
        <v>7</v>
      </c>
      <c r="F268" s="409" t="str">
        <f>VLOOKUP(A268,'Work table '!B:D,3,0)</f>
        <v>АДМ</v>
      </c>
      <c r="G268" s="410" t="s">
        <v>159</v>
      </c>
      <c r="H268" s="412" t="s">
        <v>162</v>
      </c>
      <c r="I268" s="410"/>
      <c r="J268" s="409"/>
      <c r="K268" s="409"/>
      <c r="L268" s="409"/>
    </row>
    <row r="269" spans="1:12" ht="22.5">
      <c r="A269" s="409" t="str">
        <f t="shared" si="4"/>
        <v>Расходы на оплату трудаПрочие выплаты (Администрация)</v>
      </c>
      <c r="B269" s="409" t="s">
        <v>32</v>
      </c>
      <c r="C269" s="410" t="s">
        <v>628</v>
      </c>
      <c r="D269" s="410"/>
      <c r="E269" s="409" t="s">
        <v>7</v>
      </c>
      <c r="F269" s="409" t="str">
        <f>VLOOKUP(A269,'Work table '!B:D,3,0)</f>
        <v>АДМ</v>
      </c>
      <c r="G269" s="410" t="s">
        <v>159</v>
      </c>
      <c r="H269" s="412" t="s">
        <v>170</v>
      </c>
      <c r="I269" s="410"/>
      <c r="J269" s="409"/>
      <c r="K269" s="409"/>
      <c r="L269" s="409"/>
    </row>
    <row r="270" spans="1:12">
      <c r="A270" s="409" t="str">
        <f t="shared" si="4"/>
        <v>Расходы на оплату трудаПрочие выплаты (ИТ)</v>
      </c>
      <c r="B270" s="409" t="s">
        <v>32</v>
      </c>
      <c r="C270" s="410" t="s">
        <v>405</v>
      </c>
      <c r="D270" s="410"/>
      <c r="E270" s="409" t="s">
        <v>7</v>
      </c>
      <c r="F270" s="409" t="str">
        <f>VLOOKUP(A270,'Work table '!B:D,3,0)</f>
        <v>ИТ</v>
      </c>
      <c r="G270" s="410" t="s">
        <v>159</v>
      </c>
      <c r="H270" s="412" t="s">
        <v>164</v>
      </c>
      <c r="I270" s="410"/>
      <c r="J270" s="409"/>
      <c r="K270" s="409"/>
      <c r="L270" s="409"/>
    </row>
    <row r="271" spans="1:12">
      <c r="A271" s="409" t="str">
        <f t="shared" si="4"/>
        <v>Расходы на оплату трудаПрочие выплаты (ЛЭД)</v>
      </c>
      <c r="B271" s="409" t="s">
        <v>32</v>
      </c>
      <c r="C271" s="410" t="s">
        <v>694</v>
      </c>
      <c r="D271" s="410"/>
      <c r="E271" s="409" t="s">
        <v>7</v>
      </c>
      <c r="F271" s="409" t="str">
        <f>VLOOKUP(A271,'Work table '!B:D,3,0)</f>
        <v>ЛЭД</v>
      </c>
      <c r="G271" s="410" t="s">
        <v>159</v>
      </c>
      <c r="H271" s="412" t="s">
        <v>722</v>
      </c>
      <c r="I271" s="410"/>
      <c r="J271" s="409"/>
      <c r="K271" s="409"/>
      <c r="L271" s="409"/>
    </row>
    <row r="272" spans="1:12">
      <c r="A272" s="409" t="str">
        <f t="shared" si="4"/>
        <v>Расходы на оплату трудаПрочие выплаты (ОМ)</v>
      </c>
      <c r="B272" s="409" t="s">
        <v>32</v>
      </c>
      <c r="C272" s="410" t="s">
        <v>1041</v>
      </c>
      <c r="D272" s="410"/>
      <c r="E272" s="409" t="s">
        <v>7</v>
      </c>
      <c r="F272" s="409" t="str">
        <f>VLOOKUP(A272,'Work table '!B:D,3,0)</f>
        <v>ОМ</v>
      </c>
      <c r="G272" s="410" t="s">
        <v>159</v>
      </c>
      <c r="H272" s="412" t="s">
        <v>1054</v>
      </c>
      <c r="I272" s="410"/>
      <c r="J272" s="409"/>
      <c r="K272" s="409"/>
      <c r="L272" s="409"/>
    </row>
    <row r="273" spans="1:12">
      <c r="A273" s="409" t="str">
        <f t="shared" si="4"/>
        <v>Расходы на оплату трудаПрочие выплаты (ОП)</v>
      </c>
      <c r="B273" s="409" t="s">
        <v>32</v>
      </c>
      <c r="C273" s="410" t="s">
        <v>1044</v>
      </c>
      <c r="D273" s="410"/>
      <c r="E273" s="409" t="s">
        <v>7</v>
      </c>
      <c r="F273" s="409" t="str">
        <f>VLOOKUP(A273,'Work table '!B:D,3,0)</f>
        <v>ОП</v>
      </c>
      <c r="G273" s="410" t="s">
        <v>159</v>
      </c>
      <c r="H273" s="412" t="s">
        <v>1055</v>
      </c>
      <c r="I273" s="410"/>
      <c r="J273" s="409"/>
      <c r="K273" s="409"/>
      <c r="L273" s="409"/>
    </row>
    <row r="274" spans="1:12">
      <c r="A274" s="409" t="str">
        <f t="shared" si="4"/>
        <v>Расходы на оплату трудаПрочие выплаты (ПР)</v>
      </c>
      <c r="B274" s="409" t="s">
        <v>32</v>
      </c>
      <c r="C274" s="410" t="s">
        <v>406</v>
      </c>
      <c r="D274" s="410"/>
      <c r="E274" s="409" t="s">
        <v>7</v>
      </c>
      <c r="F274" s="409" t="str">
        <f>VLOOKUP(A274,'Work table '!B:D,3,0)</f>
        <v>ПР</v>
      </c>
      <c r="G274" s="410" t="s">
        <v>159</v>
      </c>
      <c r="H274" s="412" t="s">
        <v>167</v>
      </c>
      <c r="I274" s="410"/>
      <c r="J274" s="409"/>
      <c r="K274" s="409"/>
      <c r="L274" s="409"/>
    </row>
    <row r="275" spans="1:12">
      <c r="A275" s="409" t="str">
        <f t="shared" si="4"/>
        <v>Расходы на оплату трудаПрочие выплаты (ФАО)</v>
      </c>
      <c r="B275" s="409" t="s">
        <v>32</v>
      </c>
      <c r="C275" s="410" t="s">
        <v>657</v>
      </c>
      <c r="D275" s="410"/>
      <c r="E275" s="409" t="s">
        <v>7</v>
      </c>
      <c r="F275" s="409" t="str">
        <f>VLOOKUP(A275,'Work table '!B:D,3,0)</f>
        <v>ФАО</v>
      </c>
      <c r="G275" s="410" t="s">
        <v>159</v>
      </c>
      <c r="H275" s="412" t="s">
        <v>161</v>
      </c>
      <c r="I275" s="410"/>
      <c r="J275" s="409"/>
      <c r="K275" s="409"/>
      <c r="L275" s="409"/>
    </row>
    <row r="276" spans="1:12">
      <c r="A276" s="409" t="str">
        <f t="shared" si="4"/>
        <v>Расходы на проведение тиражаОрганизация проекта</v>
      </c>
      <c r="B276" s="409" t="s">
        <v>72</v>
      </c>
      <c r="C276" s="410" t="s">
        <v>73</v>
      </c>
      <c r="D276" s="410"/>
      <c r="E276" s="409" t="s">
        <v>7</v>
      </c>
      <c r="F276" s="409" t="str">
        <f>VLOOKUP(A276,'Work table '!B:D,3,0)</f>
        <v>ПР</v>
      </c>
      <c r="G276" s="410" t="s">
        <v>172</v>
      </c>
      <c r="H276" s="410" t="s">
        <v>173</v>
      </c>
      <c r="I276" s="410"/>
      <c r="J276" s="409"/>
      <c r="K276" s="409"/>
      <c r="L276" s="409"/>
    </row>
    <row r="277" spans="1:12" ht="33.75">
      <c r="A277" s="409" t="str">
        <f t="shared" si="4"/>
        <v>Расходы на проведение тиражаОсвещение результатов тиража в СМИ</v>
      </c>
      <c r="B277" s="409" t="s">
        <v>72</v>
      </c>
      <c r="C277" s="410" t="s">
        <v>411</v>
      </c>
      <c r="D277" s="410"/>
      <c r="E277" s="409" t="s">
        <v>7</v>
      </c>
      <c r="F277" s="409" t="str">
        <f>VLOOKUP(A277,'Work table '!B:D,3,0)</f>
        <v>ПР</v>
      </c>
      <c r="G277" s="410" t="s">
        <v>172</v>
      </c>
      <c r="H277" s="410" t="s">
        <v>174</v>
      </c>
      <c r="I277" s="410"/>
      <c r="J277" s="409"/>
      <c r="K277" s="409"/>
      <c r="L277" s="409"/>
    </row>
    <row r="278" spans="1:12" ht="22.5">
      <c r="A278" s="409" t="str">
        <f t="shared" si="4"/>
        <v>Расходы на проведение тиражаПриглашение звезд и гостей в студию</v>
      </c>
      <c r="B278" s="409" t="s">
        <v>72</v>
      </c>
      <c r="C278" s="410" t="s">
        <v>74</v>
      </c>
      <c r="D278" s="410"/>
      <c r="E278" s="409" t="s">
        <v>7</v>
      </c>
      <c r="F278" s="409" t="str">
        <f>VLOOKUP(A278,'Work table '!B:D,3,0)</f>
        <v>ПР</v>
      </c>
      <c r="G278" s="410" t="s">
        <v>172</v>
      </c>
      <c r="H278" s="410" t="s">
        <v>175</v>
      </c>
      <c r="I278" s="410"/>
      <c r="J278" s="409"/>
      <c r="K278" s="409"/>
      <c r="L278" s="409"/>
    </row>
    <row r="279" spans="1:12" ht="22.5">
      <c r="A279" s="409" t="str">
        <f t="shared" si="4"/>
        <v>Расходы на проведение тиражаПроизводство и трансляция программы "6 из 40"</v>
      </c>
      <c r="B279" s="409" t="s">
        <v>72</v>
      </c>
      <c r="C279" s="410" t="s">
        <v>104</v>
      </c>
      <c r="D279" s="410"/>
      <c r="E279" s="409" t="s">
        <v>7</v>
      </c>
      <c r="F279" s="409" t="str">
        <f>VLOOKUP(A279,'Work table '!B:D,3,0)</f>
        <v>ПР</v>
      </c>
      <c r="G279" s="410" t="s">
        <v>172</v>
      </c>
      <c r="H279" s="410" t="s">
        <v>784</v>
      </c>
      <c r="I279" s="410"/>
      <c r="J279" s="409"/>
      <c r="K279" s="409"/>
      <c r="L279" s="409"/>
    </row>
    <row r="280" spans="1:12">
      <c r="A280" s="409" t="str">
        <f t="shared" si="4"/>
        <v>Расходы на проведение тиражаПрочие расходы</v>
      </c>
      <c r="B280" s="409" t="s">
        <v>72</v>
      </c>
      <c r="C280" s="410" t="s">
        <v>19</v>
      </c>
      <c r="D280" s="410"/>
      <c r="E280" s="409" t="s">
        <v>7</v>
      </c>
      <c r="F280" s="409" t="str">
        <f>VLOOKUP(A280,'Work table '!B:D,3,0)</f>
        <v>ПР</v>
      </c>
      <c r="G280" s="410" t="s">
        <v>172</v>
      </c>
      <c r="H280" s="410" t="s">
        <v>176</v>
      </c>
      <c r="I280" s="410"/>
      <c r="J280" s="409"/>
      <c r="K280" s="409"/>
      <c r="L280" s="409"/>
    </row>
    <row r="281" spans="1:12" ht="22.5">
      <c r="A281" s="409" t="str">
        <f t="shared" si="4"/>
        <v>Расходы на проведение тиражаРасходы на оплату услуг ведущих программы "6 из 40"</v>
      </c>
      <c r="B281" s="409" t="s">
        <v>72</v>
      </c>
      <c r="C281" s="410" t="s">
        <v>493</v>
      </c>
      <c r="D281" s="410"/>
      <c r="E281" s="409" t="s">
        <v>7</v>
      </c>
      <c r="F281" s="409" t="str">
        <f>VLOOKUP(A281,'Work table '!B:D,3,0)</f>
        <v>ПР</v>
      </c>
      <c r="G281" s="410" t="s">
        <v>172</v>
      </c>
      <c r="H281" s="410" t="s">
        <v>785</v>
      </c>
      <c r="I281" s="410"/>
      <c r="J281" s="409"/>
      <c r="K281" s="409"/>
      <c r="L281" s="409"/>
    </row>
    <row r="282" spans="1:12" ht="22.5">
      <c r="A282" s="409" t="str">
        <f t="shared" si="4"/>
        <v>Расходы на проведение тиражаРасходы на оплату услуг юристов программы "6 из 40"</v>
      </c>
      <c r="B282" s="409" t="s">
        <v>72</v>
      </c>
      <c r="C282" s="410" t="s">
        <v>494</v>
      </c>
      <c r="D282" s="410"/>
      <c r="E282" s="409" t="s">
        <v>7</v>
      </c>
      <c r="F282" s="409" t="str">
        <f>VLOOKUP(A282,'Work table '!B:D,3,0)</f>
        <v>ПР</v>
      </c>
      <c r="G282" s="410" t="s">
        <v>172</v>
      </c>
      <c r="H282" s="410" t="s">
        <v>786</v>
      </c>
      <c r="I282" s="410"/>
      <c r="J282" s="409"/>
      <c r="K282" s="409"/>
      <c r="L282" s="409"/>
    </row>
    <row r="283" spans="1:12">
      <c r="A283" s="409" t="str">
        <f t="shared" si="4"/>
        <v>Расходы на проведение тиражаСувенирная продукция</v>
      </c>
      <c r="B283" s="409" t="s">
        <v>72</v>
      </c>
      <c r="C283" s="410" t="s">
        <v>14</v>
      </c>
      <c r="D283" s="410"/>
      <c r="E283" s="409" t="s">
        <v>7</v>
      </c>
      <c r="F283" s="409" t="str">
        <f>VLOOKUP(A283,'Work table '!B:D,3,0)</f>
        <v>ПР</v>
      </c>
      <c r="G283" s="410" t="s">
        <v>172</v>
      </c>
      <c r="H283" s="410" t="s">
        <v>188</v>
      </c>
      <c r="I283" s="410"/>
      <c r="J283" s="409"/>
      <c r="K283" s="409"/>
      <c r="L283" s="409"/>
    </row>
    <row r="284" spans="1:12" ht="22.5">
      <c r="A284" s="409" t="str">
        <f t="shared" si="4"/>
        <v>Расходы на торговых представителей</v>
      </c>
      <c r="B284" s="409" t="s">
        <v>90</v>
      </c>
      <c r="C284" s="410"/>
      <c r="D284" s="410"/>
      <c r="E284" s="409" t="s">
        <v>7</v>
      </c>
      <c r="F284" s="409" t="str">
        <f>VLOOKUP(A284,'Work table '!B:D,3,0)</f>
        <v>ОП</v>
      </c>
      <c r="G284" s="410" t="s">
        <v>178</v>
      </c>
      <c r="H284" s="410"/>
      <c r="I284" s="410"/>
      <c r="J284" s="409"/>
      <c r="K284" s="409"/>
      <c r="L284" s="409"/>
    </row>
    <row r="285" spans="1:12" ht="22.5">
      <c r="A285" s="409" t="str">
        <f t="shared" si="4"/>
        <v>Расходы по агентскому договоруАвстрийские лотереи (расходы по агентскому договору)</v>
      </c>
      <c r="B285" s="410" t="s">
        <v>1083</v>
      </c>
      <c r="C285" s="413" t="s">
        <v>1084</v>
      </c>
      <c r="E285" s="409" t="s">
        <v>7</v>
      </c>
      <c r="F285" s="409" t="str">
        <f>VLOOKUP(A285,'Work table '!B:D,3,0)</f>
        <v>АДМ</v>
      </c>
      <c r="G285" s="413" t="s">
        <v>1105</v>
      </c>
      <c r="H285" s="413" t="s">
        <v>1106</v>
      </c>
    </row>
    <row r="286" spans="1:12" ht="22.5">
      <c r="A286" s="409" t="str">
        <f t="shared" si="4"/>
        <v>Расходы по агентскому договоруРусско-австрийский холдинг (расходы по агентскому договору)</v>
      </c>
      <c r="B286" s="410" t="s">
        <v>1083</v>
      </c>
      <c r="C286" s="413" t="s">
        <v>1085</v>
      </c>
      <c r="E286" s="409" t="s">
        <v>7</v>
      </c>
      <c r="F286" s="409" t="str">
        <f>VLOOKUP(A286,'Work table '!B:D,3,0)</f>
        <v>АДМ</v>
      </c>
      <c r="G286" s="413" t="s">
        <v>1105</v>
      </c>
      <c r="H286" s="413" t="s">
        <v>1107</v>
      </c>
    </row>
    <row r="287" spans="1:12">
      <c r="A287" s="409" t="str">
        <f t="shared" si="4"/>
        <v>Реклама"6 из 40"Наружная реклама</v>
      </c>
      <c r="B287" s="409" t="s">
        <v>9</v>
      </c>
      <c r="C287" s="413" t="s">
        <v>86</v>
      </c>
      <c r="D287" s="410" t="s">
        <v>278</v>
      </c>
      <c r="E287" s="409" t="s">
        <v>7</v>
      </c>
      <c r="F287" s="409" t="str">
        <f>VLOOKUP(A287,'Work table '!B:D,3,0)</f>
        <v>ОМ</v>
      </c>
      <c r="G287" s="410" t="s">
        <v>181</v>
      </c>
      <c r="H287" s="413" t="s">
        <v>780</v>
      </c>
      <c r="I287" s="410" t="s">
        <v>183</v>
      </c>
      <c r="J287" s="409"/>
      <c r="K287" s="409"/>
      <c r="L287" s="409"/>
    </row>
    <row r="288" spans="1:12" ht="22.5">
      <c r="A288" s="409" t="str">
        <f t="shared" si="4"/>
        <v>Реклама"6 из 40"Призовой фонд стимулирующей лотереи</v>
      </c>
      <c r="B288" s="409" t="s">
        <v>9</v>
      </c>
      <c r="C288" s="413" t="s">
        <v>86</v>
      </c>
      <c r="D288" s="410" t="s">
        <v>892</v>
      </c>
      <c r="E288" s="409" t="s">
        <v>7</v>
      </c>
      <c r="F288" s="409" t="str">
        <f>VLOOKUP(A288,'Work table '!B:D,3,0)</f>
        <v>ОМ</v>
      </c>
      <c r="G288" s="410" t="s">
        <v>181</v>
      </c>
      <c r="H288" s="413" t="s">
        <v>780</v>
      </c>
      <c r="I288" s="410" t="s">
        <v>893</v>
      </c>
      <c r="J288" s="409"/>
      <c r="K288" s="409"/>
      <c r="L288" s="409"/>
    </row>
    <row r="289" spans="1:12">
      <c r="A289" s="409" t="str">
        <f t="shared" si="4"/>
        <v>Реклама"6 из 40"Производство рекламы</v>
      </c>
      <c r="B289" s="409" t="s">
        <v>9</v>
      </c>
      <c r="C289" s="413" t="s">
        <v>86</v>
      </c>
      <c r="D289" s="410" t="s">
        <v>10</v>
      </c>
      <c r="E289" s="409" t="s">
        <v>7</v>
      </c>
      <c r="F289" s="409" t="str">
        <f>VLOOKUP(A289,'Work table '!B:D,3,0)</f>
        <v>ОМ</v>
      </c>
      <c r="G289" s="410" t="s">
        <v>181</v>
      </c>
      <c r="H289" s="413" t="s">
        <v>780</v>
      </c>
      <c r="I289" s="410" t="s">
        <v>182</v>
      </c>
      <c r="J289" s="409"/>
      <c r="K289" s="409"/>
      <c r="L289" s="409"/>
    </row>
    <row r="290" spans="1:12">
      <c r="A290" s="409" t="str">
        <f t="shared" si="4"/>
        <v>Реклама"6 из 40"Промо-акции</v>
      </c>
      <c r="B290" s="409" t="s">
        <v>9</v>
      </c>
      <c r="C290" s="413" t="s">
        <v>86</v>
      </c>
      <c r="D290" s="410" t="s">
        <v>371</v>
      </c>
      <c r="E290" s="409" t="s">
        <v>7</v>
      </c>
      <c r="F290" s="409" t="str">
        <f>VLOOKUP(A290,'Work table '!B:D,3,0)</f>
        <v>ОМ</v>
      </c>
      <c r="G290" s="410" t="s">
        <v>181</v>
      </c>
      <c r="H290" s="413" t="s">
        <v>780</v>
      </c>
      <c r="I290" s="410" t="s">
        <v>184</v>
      </c>
      <c r="J290" s="409"/>
      <c r="K290" s="409"/>
      <c r="L290" s="409"/>
    </row>
    <row r="291" spans="1:12">
      <c r="A291" s="409" t="str">
        <f t="shared" si="4"/>
        <v>Реклама"6 из 40"Прочая реклама</v>
      </c>
      <c r="B291" s="409" t="s">
        <v>9</v>
      </c>
      <c r="C291" s="413" t="s">
        <v>86</v>
      </c>
      <c r="D291" s="410" t="s">
        <v>372</v>
      </c>
      <c r="E291" s="409" t="s">
        <v>7</v>
      </c>
      <c r="F291" s="409" t="str">
        <f>VLOOKUP(A291,'Work table '!B:D,3,0)</f>
        <v>ОМ</v>
      </c>
      <c r="G291" s="410" t="s">
        <v>181</v>
      </c>
      <c r="H291" s="413" t="s">
        <v>780</v>
      </c>
      <c r="I291" s="410" t="s">
        <v>176</v>
      </c>
      <c r="J291" s="409"/>
      <c r="K291" s="409"/>
      <c r="L291" s="409"/>
    </row>
    <row r="292" spans="1:12" ht="33.75">
      <c r="A292" s="409" t="str">
        <f t="shared" si="4"/>
        <v>Реклама"6 из 40"Реклама в печатных изданиях</v>
      </c>
      <c r="B292" s="409" t="s">
        <v>9</v>
      </c>
      <c r="C292" s="413" t="s">
        <v>86</v>
      </c>
      <c r="D292" s="410" t="s">
        <v>13</v>
      </c>
      <c r="E292" s="409" t="s">
        <v>7</v>
      </c>
      <c r="F292" s="409" t="str">
        <f>VLOOKUP(A292,'Work table '!B:D,3,0)</f>
        <v>ОМ</v>
      </c>
      <c r="G292" s="410" t="s">
        <v>181</v>
      </c>
      <c r="H292" s="413" t="s">
        <v>780</v>
      </c>
      <c r="I292" s="410" t="s">
        <v>187</v>
      </c>
      <c r="J292" s="409"/>
      <c r="K292" s="409"/>
      <c r="L292" s="409"/>
    </row>
    <row r="293" spans="1:12">
      <c r="A293" s="409" t="str">
        <f t="shared" si="4"/>
        <v>Реклама"6 из 40"Реклама на радио</v>
      </c>
      <c r="B293" s="409" t="s">
        <v>9</v>
      </c>
      <c r="C293" s="413" t="s">
        <v>86</v>
      </c>
      <c r="D293" s="410" t="s">
        <v>12</v>
      </c>
      <c r="E293" s="409" t="s">
        <v>7</v>
      </c>
      <c r="F293" s="409" t="str">
        <f>VLOOKUP(A293,'Work table '!B:D,3,0)</f>
        <v>ОМ</v>
      </c>
      <c r="G293" s="410" t="s">
        <v>181</v>
      </c>
      <c r="H293" s="413" t="s">
        <v>780</v>
      </c>
      <c r="I293" s="410" t="s">
        <v>186</v>
      </c>
      <c r="J293" s="409"/>
      <c r="K293" s="409"/>
      <c r="L293" s="409"/>
    </row>
    <row r="294" spans="1:12">
      <c r="A294" s="409" t="str">
        <f t="shared" si="4"/>
        <v>Реклама"6 из 40"Реклама на ТВ</v>
      </c>
      <c r="B294" s="409" t="s">
        <v>9</v>
      </c>
      <c r="C294" s="413" t="s">
        <v>86</v>
      </c>
      <c r="D294" s="410" t="s">
        <v>11</v>
      </c>
      <c r="E294" s="409" t="s">
        <v>7</v>
      </c>
      <c r="F294" s="409" t="str">
        <f>VLOOKUP(A294,'Work table '!B:D,3,0)</f>
        <v>ОМ</v>
      </c>
      <c r="G294" s="410" t="s">
        <v>181</v>
      </c>
      <c r="H294" s="413" t="s">
        <v>780</v>
      </c>
      <c r="I294" s="410" t="s">
        <v>185</v>
      </c>
      <c r="J294" s="409"/>
      <c r="K294" s="409"/>
      <c r="L294" s="409"/>
    </row>
    <row r="295" spans="1:12">
      <c r="A295" s="409" t="str">
        <f t="shared" si="4"/>
        <v>Реклама"6 из 40"Сувенирная продукция</v>
      </c>
      <c r="B295" s="409" t="s">
        <v>9</v>
      </c>
      <c r="C295" s="413" t="s">
        <v>86</v>
      </c>
      <c r="D295" s="410" t="s">
        <v>14</v>
      </c>
      <c r="E295" s="409" t="s">
        <v>7</v>
      </c>
      <c r="F295" s="409" t="str">
        <f>VLOOKUP(A295,'Work table '!B:D,3,0)</f>
        <v>ОМ</v>
      </c>
      <c r="G295" s="410" t="s">
        <v>181</v>
      </c>
      <c r="H295" s="413" t="s">
        <v>780</v>
      </c>
      <c r="I295" s="410" t="s">
        <v>188</v>
      </c>
      <c r="J295" s="409"/>
      <c r="K295" s="409"/>
      <c r="L295" s="409"/>
    </row>
    <row r="296" spans="1:12">
      <c r="A296" s="409" t="str">
        <f t="shared" si="4"/>
        <v>Реклама"SCRATCH 2011"Прочая реклама</v>
      </c>
      <c r="B296" s="409" t="s">
        <v>9</v>
      </c>
      <c r="C296" s="413" t="s">
        <v>882</v>
      </c>
      <c r="D296" s="410" t="s">
        <v>372</v>
      </c>
      <c r="E296" s="409" t="s">
        <v>7</v>
      </c>
      <c r="F296" s="409" t="str">
        <f>VLOOKUP(A296,'Work table '!B:D,3,0)</f>
        <v>ОМ</v>
      </c>
      <c r="G296" s="410" t="s">
        <v>181</v>
      </c>
      <c r="H296" s="413" t="s">
        <v>882</v>
      </c>
      <c r="I296" s="410" t="s">
        <v>176</v>
      </c>
      <c r="J296" s="409"/>
      <c r="K296" s="409"/>
      <c r="L296" s="409"/>
    </row>
    <row r="297" spans="1:12">
      <c r="A297" s="409" t="str">
        <f t="shared" si="4"/>
        <v>Реклама"Джокер"Наружная реклама</v>
      </c>
      <c r="B297" s="409" t="s">
        <v>9</v>
      </c>
      <c r="C297" s="413" t="s">
        <v>601</v>
      </c>
      <c r="D297" s="410" t="s">
        <v>278</v>
      </c>
      <c r="E297" s="409" t="s">
        <v>7</v>
      </c>
      <c r="F297" s="409" t="e">
        <f>VLOOKUP(A297,'Work table '!B:D,3,0)</f>
        <v>#N/A</v>
      </c>
      <c r="G297" s="410" t="s">
        <v>181</v>
      </c>
      <c r="H297" s="410" t="s">
        <v>602</v>
      </c>
      <c r="I297" s="410" t="s">
        <v>183</v>
      </c>
      <c r="J297" s="409"/>
      <c r="K297" s="409"/>
      <c r="L297" s="409"/>
    </row>
    <row r="298" spans="1:12">
      <c r="A298" s="409" t="str">
        <f t="shared" si="4"/>
        <v>Реклама"Джокер"Производство рекламы</v>
      </c>
      <c r="B298" s="409" t="s">
        <v>9</v>
      </c>
      <c r="C298" s="413" t="s">
        <v>601</v>
      </c>
      <c r="D298" s="410" t="s">
        <v>10</v>
      </c>
      <c r="E298" s="409" t="s">
        <v>7</v>
      </c>
      <c r="F298" s="409" t="e">
        <f>VLOOKUP(A298,'Work table '!B:D,3,0)</f>
        <v>#N/A</v>
      </c>
      <c r="G298" s="410" t="s">
        <v>181</v>
      </c>
      <c r="H298" s="410" t="s">
        <v>602</v>
      </c>
      <c r="I298" s="410" t="s">
        <v>182</v>
      </c>
      <c r="J298" s="409"/>
      <c r="K298" s="409"/>
      <c r="L298" s="409"/>
    </row>
    <row r="299" spans="1:12">
      <c r="A299" s="409" t="str">
        <f t="shared" si="4"/>
        <v>Реклама"Джокер"Промо-акции</v>
      </c>
      <c r="B299" s="409" t="s">
        <v>9</v>
      </c>
      <c r="C299" s="413" t="s">
        <v>601</v>
      </c>
      <c r="D299" s="410" t="s">
        <v>371</v>
      </c>
      <c r="E299" s="409" t="s">
        <v>7</v>
      </c>
      <c r="F299" s="409" t="e">
        <f>VLOOKUP(A299,'Work table '!B:D,3,0)</f>
        <v>#N/A</v>
      </c>
      <c r="G299" s="410" t="s">
        <v>181</v>
      </c>
      <c r="H299" s="410" t="s">
        <v>602</v>
      </c>
      <c r="I299" s="410" t="s">
        <v>184</v>
      </c>
      <c r="J299" s="409"/>
      <c r="K299" s="409"/>
      <c r="L299" s="409"/>
    </row>
    <row r="300" spans="1:12">
      <c r="A300" s="409" t="str">
        <f t="shared" si="4"/>
        <v>Реклама"Джокер"Прочая реклама</v>
      </c>
      <c r="B300" s="409" t="s">
        <v>9</v>
      </c>
      <c r="C300" s="413" t="s">
        <v>601</v>
      </c>
      <c r="D300" s="410" t="s">
        <v>372</v>
      </c>
      <c r="E300" s="409" t="s">
        <v>7</v>
      </c>
      <c r="F300" s="409" t="str">
        <f>VLOOKUP(A300,'Work table '!B:D,3,0)</f>
        <v>ОМ</v>
      </c>
      <c r="G300" s="410" t="s">
        <v>181</v>
      </c>
      <c r="H300" s="410" t="s">
        <v>602</v>
      </c>
      <c r="I300" s="410" t="s">
        <v>176</v>
      </c>
      <c r="J300" s="409"/>
      <c r="K300" s="409"/>
      <c r="L300" s="409"/>
    </row>
    <row r="301" spans="1:12" ht="33.75">
      <c r="A301" s="409" t="str">
        <f t="shared" si="4"/>
        <v>Реклама"Джокер"Реклама в печатных изданиях</v>
      </c>
      <c r="B301" s="409" t="s">
        <v>9</v>
      </c>
      <c r="C301" s="413" t="s">
        <v>601</v>
      </c>
      <c r="D301" s="410" t="s">
        <v>13</v>
      </c>
      <c r="E301" s="409" t="s">
        <v>7</v>
      </c>
      <c r="F301" s="409" t="e">
        <f>VLOOKUP(A301,'Work table '!B:D,3,0)</f>
        <v>#N/A</v>
      </c>
      <c r="G301" s="410" t="s">
        <v>181</v>
      </c>
      <c r="H301" s="410" t="s">
        <v>602</v>
      </c>
      <c r="I301" s="410" t="s">
        <v>187</v>
      </c>
      <c r="J301" s="409"/>
      <c r="K301" s="409"/>
      <c r="L301" s="409"/>
    </row>
    <row r="302" spans="1:12">
      <c r="A302" s="409" t="str">
        <f t="shared" si="4"/>
        <v>Реклама"Джокер"Реклама на радио</v>
      </c>
      <c r="B302" s="409" t="s">
        <v>9</v>
      </c>
      <c r="C302" s="413" t="s">
        <v>601</v>
      </c>
      <c r="D302" s="410" t="s">
        <v>12</v>
      </c>
      <c r="E302" s="409" t="s">
        <v>7</v>
      </c>
      <c r="F302" s="409" t="e">
        <f>VLOOKUP(A302,'Work table '!B:D,3,0)</f>
        <v>#N/A</v>
      </c>
      <c r="G302" s="410" t="s">
        <v>181</v>
      </c>
      <c r="H302" s="410" t="s">
        <v>602</v>
      </c>
      <c r="I302" s="410" t="s">
        <v>186</v>
      </c>
      <c r="J302" s="409"/>
      <c r="K302" s="409"/>
      <c r="L302" s="409"/>
    </row>
    <row r="303" spans="1:12">
      <c r="A303" s="409" t="str">
        <f t="shared" si="4"/>
        <v>Реклама"Джокер"Реклама на ТВ</v>
      </c>
      <c r="B303" s="409" t="s">
        <v>9</v>
      </c>
      <c r="C303" s="413" t="s">
        <v>601</v>
      </c>
      <c r="D303" s="410" t="s">
        <v>11</v>
      </c>
      <c r="E303" s="409" t="s">
        <v>7</v>
      </c>
      <c r="F303" s="409" t="e">
        <f>VLOOKUP(A303,'Work table '!B:D,3,0)</f>
        <v>#N/A</v>
      </c>
      <c r="G303" s="410" t="s">
        <v>181</v>
      </c>
      <c r="H303" s="410" t="s">
        <v>602</v>
      </c>
      <c r="I303" s="410" t="s">
        <v>185</v>
      </c>
      <c r="J303" s="409"/>
      <c r="K303" s="409"/>
      <c r="L303" s="409"/>
    </row>
    <row r="304" spans="1:12">
      <c r="A304" s="409" t="str">
        <f t="shared" si="4"/>
        <v>Реклама"Джокер"Сувенирная продукция</v>
      </c>
      <c r="B304" s="409" t="s">
        <v>9</v>
      </c>
      <c r="C304" s="413" t="s">
        <v>601</v>
      </c>
      <c r="D304" s="410" t="s">
        <v>14</v>
      </c>
      <c r="E304" s="409" t="s">
        <v>7</v>
      </c>
      <c r="F304" s="409" t="str">
        <f>VLOOKUP(A304,'Work table '!B:D,3,0)</f>
        <v>ОМ</v>
      </c>
      <c r="G304" s="410" t="s">
        <v>181</v>
      </c>
      <c r="H304" s="410" t="s">
        <v>602</v>
      </c>
      <c r="I304" s="410" t="s">
        <v>188</v>
      </c>
      <c r="J304" s="409"/>
      <c r="K304" s="409"/>
      <c r="L304" s="409"/>
    </row>
    <row r="305" spans="1:12">
      <c r="A305" s="409" t="str">
        <f t="shared" si="4"/>
        <v>Рекламно-информационные материалы"6 из 40"</v>
      </c>
      <c r="B305" s="409" t="s">
        <v>8</v>
      </c>
      <c r="C305" s="410" t="s">
        <v>86</v>
      </c>
      <c r="D305" s="410"/>
      <c r="E305" s="409" t="s">
        <v>7</v>
      </c>
      <c r="F305" s="409" t="str">
        <f>VLOOKUP(A305,'Work table '!B:D,3,0)</f>
        <v>ОП</v>
      </c>
      <c r="G305" s="410" t="s">
        <v>1094</v>
      </c>
      <c r="H305" s="410" t="s">
        <v>780</v>
      </c>
      <c r="I305" s="410"/>
      <c r="J305" s="409"/>
      <c r="K305" s="409"/>
      <c r="L305" s="409"/>
    </row>
    <row r="306" spans="1:12">
      <c r="A306" s="409" t="str">
        <f t="shared" si="4"/>
        <v>Рекламно-информационные материалы"Джокер"</v>
      </c>
      <c r="B306" s="409" t="s">
        <v>8</v>
      </c>
      <c r="C306" s="410" t="s">
        <v>601</v>
      </c>
      <c r="D306" s="410"/>
      <c r="E306" s="409" t="s">
        <v>7</v>
      </c>
      <c r="F306" s="409" t="str">
        <f>VLOOKUP(A306,'Work table '!B:D,3,0)</f>
        <v>ОП</v>
      </c>
      <c r="G306" s="410" t="s">
        <v>1094</v>
      </c>
      <c r="H306" s="410" t="s">
        <v>602</v>
      </c>
      <c r="I306" s="410"/>
      <c r="J306" s="409"/>
      <c r="K306" s="409"/>
      <c r="L306" s="409"/>
    </row>
    <row r="307" spans="1:12">
      <c r="A307" s="409" t="str">
        <f t="shared" si="4"/>
        <v>Рекламно-информационные материалыАкции</v>
      </c>
      <c r="B307" s="409" t="s">
        <v>8</v>
      </c>
      <c r="C307" s="410" t="s">
        <v>1011</v>
      </c>
      <c r="D307" s="410"/>
      <c r="E307" s="409" t="s">
        <v>7</v>
      </c>
      <c r="F307" s="409" t="str">
        <f>VLOOKUP(A307,'Work table '!B:D,3,0)</f>
        <v>ОМ</v>
      </c>
      <c r="G307" s="410" t="s">
        <v>1094</v>
      </c>
      <c r="H307" s="410" t="s">
        <v>884</v>
      </c>
      <c r="I307" s="410"/>
      <c r="J307" s="409"/>
      <c r="K307" s="409"/>
      <c r="L307" s="409"/>
    </row>
    <row r="308" spans="1:12">
      <c r="A308" s="409" t="str">
        <f t="shared" si="4"/>
        <v>Ремонт лотерейного оборудования</v>
      </c>
      <c r="B308" s="409" t="s">
        <v>859</v>
      </c>
      <c r="D308" s="410"/>
      <c r="E308" s="409" t="s">
        <v>7</v>
      </c>
      <c r="F308" s="409" t="str">
        <f>VLOOKUP(A308,'Work table '!B:D,3,0)</f>
        <v>ИТ</v>
      </c>
      <c r="G308" s="410" t="s">
        <v>860</v>
      </c>
      <c r="I308" s="410"/>
      <c r="J308" s="409"/>
      <c r="K308" s="409"/>
      <c r="L308" s="409"/>
    </row>
    <row r="309" spans="1:12" ht="22.5">
      <c r="A309" s="409" t="str">
        <f t="shared" si="4"/>
        <v>Снятие наличных в кассу</v>
      </c>
      <c r="B309" s="409" t="s">
        <v>796</v>
      </c>
      <c r="F309" s="409" t="e">
        <f>VLOOKUP(A309,'Work table '!B:D,3,0)</f>
        <v>#N/A</v>
      </c>
      <c r="G309" s="413" t="s">
        <v>797</v>
      </c>
    </row>
    <row r="310" spans="1:12" ht="33.75">
      <c r="A310" s="409" t="str">
        <f t="shared" si="4"/>
        <v>Содержание автотранспортаСодержание автотранспорта (ЛЭД)ГСМ</v>
      </c>
      <c r="B310" s="409" t="s">
        <v>412</v>
      </c>
      <c r="C310" s="410" t="s">
        <v>989</v>
      </c>
      <c r="D310" s="410" t="s">
        <v>16</v>
      </c>
      <c r="E310" s="409" t="s">
        <v>7</v>
      </c>
      <c r="F310" s="409" t="str">
        <f>VLOOKUP(A310,'Work table '!B:D,3,0)</f>
        <v>ЛЭД</v>
      </c>
      <c r="G310" s="410" t="s">
        <v>1120</v>
      </c>
      <c r="H310" s="410" t="s">
        <v>1121</v>
      </c>
      <c r="I310" s="412" t="s">
        <v>233</v>
      </c>
      <c r="J310" s="409"/>
      <c r="K310" s="409"/>
      <c r="L310" s="409"/>
    </row>
    <row r="311" spans="1:12" ht="33.75">
      <c r="A311" s="409" t="str">
        <f t="shared" si="4"/>
        <v>Содержание автотранспортаСодержание автотранспорта (ЛЭД)Материалы для обслуживания а/м</v>
      </c>
      <c r="B311" s="409" t="s">
        <v>412</v>
      </c>
      <c r="C311" s="410" t="s">
        <v>989</v>
      </c>
      <c r="D311" s="410" t="s">
        <v>886</v>
      </c>
      <c r="E311" s="409" t="s">
        <v>7</v>
      </c>
      <c r="F311" s="409" t="str">
        <f>VLOOKUP(A311,'Work table '!B:D,3,0)</f>
        <v>ЛЭД</v>
      </c>
      <c r="G311" s="410" t="s">
        <v>1120</v>
      </c>
      <c r="H311" s="410" t="s">
        <v>1121</v>
      </c>
      <c r="I311" s="412" t="s">
        <v>113</v>
      </c>
      <c r="J311" s="409"/>
      <c r="K311" s="409"/>
      <c r="L311" s="409"/>
    </row>
    <row r="312" spans="1:12" ht="33.75">
      <c r="A312" s="409" t="str">
        <f t="shared" si="4"/>
        <v>Содержание автотранспортаСодержание автотранспорта (ЛЭД)Мойка а/м</v>
      </c>
      <c r="B312" s="409" t="s">
        <v>412</v>
      </c>
      <c r="C312" s="410" t="s">
        <v>989</v>
      </c>
      <c r="D312" s="410" t="s">
        <v>413</v>
      </c>
      <c r="E312" s="409" t="s">
        <v>7</v>
      </c>
      <c r="F312" s="409" t="str">
        <f>VLOOKUP(A312,'Work table '!B:D,3,0)</f>
        <v>ЛЭД</v>
      </c>
      <c r="G312" s="410" t="s">
        <v>1120</v>
      </c>
      <c r="H312" s="410" t="s">
        <v>1121</v>
      </c>
      <c r="I312" s="412" t="s">
        <v>234</v>
      </c>
      <c r="J312" s="409"/>
      <c r="K312" s="409"/>
      <c r="L312" s="409"/>
    </row>
    <row r="313" spans="1:12" ht="33.75">
      <c r="A313" s="409" t="str">
        <f t="shared" si="4"/>
        <v>Содержание автотранспортаСодержание автотранспорта (ЛЭД)Ремонт и шиномонтаж а/м</v>
      </c>
      <c r="B313" s="409" t="s">
        <v>412</v>
      </c>
      <c r="C313" s="410" t="s">
        <v>989</v>
      </c>
      <c r="D313" s="410" t="s">
        <v>885</v>
      </c>
      <c r="E313" s="409" t="s">
        <v>7</v>
      </c>
      <c r="F313" s="409" t="str">
        <f>VLOOKUP(A313,'Work table '!B:D,3,0)</f>
        <v>ЛЭД</v>
      </c>
      <c r="G313" s="410" t="s">
        <v>1120</v>
      </c>
      <c r="H313" s="410" t="s">
        <v>1121</v>
      </c>
      <c r="I313" s="412" t="s">
        <v>237</v>
      </c>
      <c r="J313" s="409"/>
      <c r="K313" s="409"/>
      <c r="L313" s="409"/>
    </row>
    <row r="314" spans="1:12" ht="33.75">
      <c r="A314" s="409" t="str">
        <f t="shared" si="4"/>
        <v>Содержание автотранспортаСодержание автотранспорта (ЛЭД)Система безопасности а/м</v>
      </c>
      <c r="B314" s="409" t="s">
        <v>412</v>
      </c>
      <c r="C314" s="410" t="s">
        <v>989</v>
      </c>
      <c r="D314" s="410" t="s">
        <v>414</v>
      </c>
      <c r="E314" s="409" t="s">
        <v>7</v>
      </c>
      <c r="F314" s="409" t="str">
        <f>VLOOKUP(A314,'Work table '!B:D,3,0)</f>
        <v>ЛЭД</v>
      </c>
      <c r="G314" s="410" t="s">
        <v>1120</v>
      </c>
      <c r="H314" s="410" t="s">
        <v>1121</v>
      </c>
      <c r="I314" s="412" t="s">
        <v>238</v>
      </c>
      <c r="J314" s="409"/>
      <c r="K314" s="409"/>
      <c r="L314" s="409"/>
    </row>
    <row r="315" spans="1:12" ht="33.75">
      <c r="A315" s="409" t="str">
        <f t="shared" si="4"/>
        <v>Содержание автотранспортаСодержание автотранспорта (ЛЭД)Стоянка а/м</v>
      </c>
      <c r="B315" s="409" t="s">
        <v>412</v>
      </c>
      <c r="C315" s="410" t="s">
        <v>989</v>
      </c>
      <c r="D315" s="410" t="s">
        <v>416</v>
      </c>
      <c r="E315" s="409" t="s">
        <v>7</v>
      </c>
      <c r="F315" s="409" t="str">
        <f>VLOOKUP(A315,'Work table '!B:D,3,0)</f>
        <v>ЛЭД</v>
      </c>
      <c r="G315" s="410" t="s">
        <v>1120</v>
      </c>
      <c r="H315" s="410" t="s">
        <v>1121</v>
      </c>
      <c r="I315" s="412" t="s">
        <v>235</v>
      </c>
      <c r="J315" s="409"/>
      <c r="K315" s="409"/>
      <c r="L315" s="409"/>
    </row>
    <row r="316" spans="1:12" ht="33.75">
      <c r="A316" s="409" t="str">
        <f t="shared" si="4"/>
        <v>Содержание автотранспортаСодержание автотранспорта (ЛЭД)Техническое обслуживание</v>
      </c>
      <c r="B316" s="409" t="s">
        <v>412</v>
      </c>
      <c r="C316" s="410" t="s">
        <v>989</v>
      </c>
      <c r="D316" s="410" t="s">
        <v>415</v>
      </c>
      <c r="E316" s="409" t="s">
        <v>7</v>
      </c>
      <c r="F316" s="409" t="str">
        <f>VLOOKUP(A316,'Work table '!B:D,3,0)</f>
        <v>ЛЭД</v>
      </c>
      <c r="G316" s="410" t="s">
        <v>1120</v>
      </c>
      <c r="H316" s="410" t="s">
        <v>1121</v>
      </c>
      <c r="I316" s="410" t="s">
        <v>236</v>
      </c>
      <c r="J316" s="409"/>
      <c r="K316" s="409"/>
      <c r="L316" s="409"/>
    </row>
    <row r="317" spans="1:12" ht="22.5">
      <c r="A317" s="409" t="str">
        <f t="shared" si="4"/>
        <v>Содержание автотранспортаСодержание автотранспорта (ОП)ГСМ</v>
      </c>
      <c r="B317" s="409" t="s">
        <v>412</v>
      </c>
      <c r="C317" s="410" t="s">
        <v>961</v>
      </c>
      <c r="D317" s="410" t="s">
        <v>16</v>
      </c>
      <c r="E317" s="409" t="s">
        <v>7</v>
      </c>
      <c r="F317" s="409" t="str">
        <f>VLOOKUP(A317,'Work table '!B:D,3,0)</f>
        <v>ОП</v>
      </c>
      <c r="G317" s="410" t="s">
        <v>1120</v>
      </c>
      <c r="H317" s="410" t="s">
        <v>1122</v>
      </c>
      <c r="I317" s="412" t="s">
        <v>233</v>
      </c>
      <c r="J317" s="409"/>
      <c r="K317" s="409"/>
      <c r="L317" s="409"/>
    </row>
    <row r="318" spans="1:12" ht="22.5">
      <c r="A318" s="409" t="str">
        <f t="shared" si="4"/>
        <v>Содержание автотранспортаСодержание автотранспорта (ОП)Материалы для обслуживания а/м</v>
      </c>
      <c r="B318" s="409" t="s">
        <v>412</v>
      </c>
      <c r="C318" s="410" t="s">
        <v>961</v>
      </c>
      <c r="D318" s="410" t="s">
        <v>886</v>
      </c>
      <c r="E318" s="409" t="s">
        <v>7</v>
      </c>
      <c r="F318" s="409" t="str">
        <f>VLOOKUP(A318,'Work table '!B:D,3,0)</f>
        <v>ОП</v>
      </c>
      <c r="G318" s="410" t="s">
        <v>1120</v>
      </c>
      <c r="H318" s="410" t="s">
        <v>1122</v>
      </c>
      <c r="I318" s="412" t="s">
        <v>113</v>
      </c>
      <c r="J318" s="409"/>
      <c r="K318" s="409"/>
      <c r="L318" s="409"/>
    </row>
    <row r="319" spans="1:12" ht="22.5">
      <c r="A319" s="409" t="str">
        <f t="shared" si="4"/>
        <v>Содержание автотранспортаСодержание автотранспорта (ОП)Мойка а/м</v>
      </c>
      <c r="B319" s="409" t="s">
        <v>412</v>
      </c>
      <c r="C319" s="410" t="s">
        <v>961</v>
      </c>
      <c r="D319" s="410" t="s">
        <v>413</v>
      </c>
      <c r="E319" s="409" t="s">
        <v>7</v>
      </c>
      <c r="F319" s="409" t="str">
        <f>VLOOKUP(A319,'Work table '!B:D,3,0)</f>
        <v>ОП</v>
      </c>
      <c r="G319" s="410" t="s">
        <v>1120</v>
      </c>
      <c r="H319" s="410" t="s">
        <v>1122</v>
      </c>
      <c r="I319" s="412" t="s">
        <v>234</v>
      </c>
      <c r="J319" s="409"/>
      <c r="K319" s="409"/>
      <c r="L319" s="409"/>
    </row>
    <row r="320" spans="1:12" ht="22.5">
      <c r="A320" s="409" t="str">
        <f t="shared" si="4"/>
        <v>Содержание автотранспортаСодержание автотранспорта (ОП)Ремонт и шиномонтаж а/м</v>
      </c>
      <c r="B320" s="409" t="s">
        <v>412</v>
      </c>
      <c r="C320" s="410" t="s">
        <v>961</v>
      </c>
      <c r="D320" s="410" t="s">
        <v>885</v>
      </c>
      <c r="E320" s="409" t="s">
        <v>7</v>
      </c>
      <c r="F320" s="409" t="str">
        <f>VLOOKUP(A320,'Work table '!B:D,3,0)</f>
        <v>ОП</v>
      </c>
      <c r="G320" s="410" t="s">
        <v>1120</v>
      </c>
      <c r="H320" s="410" t="s">
        <v>1122</v>
      </c>
      <c r="I320" s="412" t="s">
        <v>237</v>
      </c>
      <c r="J320" s="409"/>
      <c r="K320" s="409"/>
      <c r="L320" s="409"/>
    </row>
    <row r="321" spans="1:12" ht="22.5">
      <c r="A321" s="409" t="str">
        <f t="shared" si="4"/>
        <v>Содержание автотранспортаСодержание автотранспорта (ОП)Система безопасности а/м</v>
      </c>
      <c r="B321" s="409" t="s">
        <v>412</v>
      </c>
      <c r="C321" s="410" t="s">
        <v>961</v>
      </c>
      <c r="D321" s="410" t="s">
        <v>414</v>
      </c>
      <c r="E321" s="409" t="s">
        <v>7</v>
      </c>
      <c r="F321" s="409" t="str">
        <f>VLOOKUP(A321,'Work table '!B:D,3,0)</f>
        <v>ОП</v>
      </c>
      <c r="G321" s="410" t="s">
        <v>1120</v>
      </c>
      <c r="H321" s="410" t="s">
        <v>1122</v>
      </c>
      <c r="I321" s="412" t="s">
        <v>238</v>
      </c>
      <c r="J321" s="409"/>
      <c r="K321" s="409"/>
      <c r="L321" s="409"/>
    </row>
    <row r="322" spans="1:12" ht="22.5">
      <c r="A322" s="409" t="str">
        <f t="shared" si="4"/>
        <v>Содержание автотранспортаСодержание автотранспорта (ОП)Стоянка а/м</v>
      </c>
      <c r="B322" s="409" t="s">
        <v>412</v>
      </c>
      <c r="C322" s="410" t="s">
        <v>961</v>
      </c>
      <c r="D322" s="410" t="s">
        <v>416</v>
      </c>
      <c r="E322" s="409" t="s">
        <v>7</v>
      </c>
      <c r="F322" s="409" t="str">
        <f>VLOOKUP(A322,'Work table '!B:D,3,0)</f>
        <v>ОП</v>
      </c>
      <c r="G322" s="410" t="s">
        <v>1120</v>
      </c>
      <c r="H322" s="410" t="s">
        <v>1122</v>
      </c>
      <c r="I322" s="412" t="s">
        <v>235</v>
      </c>
      <c r="J322" s="409"/>
      <c r="K322" s="409"/>
      <c r="L322" s="409"/>
    </row>
    <row r="323" spans="1:12" ht="22.5">
      <c r="A323" s="409" t="str">
        <f t="shared" si="4"/>
        <v>Содержание автотранспортаСодержание автотранспорта (ОП)Техническое обслуживание</v>
      </c>
      <c r="B323" s="409" t="s">
        <v>412</v>
      </c>
      <c r="C323" s="410" t="s">
        <v>961</v>
      </c>
      <c r="D323" s="410" t="s">
        <v>415</v>
      </c>
      <c r="E323" s="409" t="s">
        <v>7</v>
      </c>
      <c r="F323" s="409" t="str">
        <f>VLOOKUP(A323,'Work table '!B:D,3,0)</f>
        <v>ОП</v>
      </c>
      <c r="G323" s="410" t="s">
        <v>1120</v>
      </c>
      <c r="H323" s="410" t="s">
        <v>1122</v>
      </c>
      <c r="I323" s="410" t="s">
        <v>236</v>
      </c>
      <c r="J323" s="409"/>
      <c r="K323" s="409"/>
      <c r="L323" s="409"/>
    </row>
    <row r="324" spans="1:12" ht="33.75">
      <c r="A324" s="409" t="str">
        <f t="shared" si="4"/>
        <v>Содержание автотранспортаСодержание автотранспорта (ОП/ЛЭД)ГСМ</v>
      </c>
      <c r="B324" s="409" t="s">
        <v>412</v>
      </c>
      <c r="C324" s="410" t="s">
        <v>988</v>
      </c>
      <c r="D324" s="410" t="s">
        <v>16</v>
      </c>
      <c r="E324" s="409" t="s">
        <v>7</v>
      </c>
      <c r="F324" s="409" t="e">
        <f>VLOOKUP(A324,'Work table '!B:D,3,0)</f>
        <v>#N/A</v>
      </c>
      <c r="G324" s="410" t="s">
        <v>1120</v>
      </c>
      <c r="H324" s="410" t="s">
        <v>1123</v>
      </c>
      <c r="I324" s="412" t="s">
        <v>233</v>
      </c>
      <c r="J324" s="409"/>
      <c r="K324" s="409"/>
      <c r="L324" s="409"/>
    </row>
    <row r="325" spans="1:12">
      <c r="A325" s="409" t="str">
        <f t="shared" ref="A325:A388" si="5">B325&amp;C325&amp;D325</f>
        <v>Содержание офисаАренда офиса</v>
      </c>
      <c r="B325" s="409" t="s">
        <v>37</v>
      </c>
      <c r="C325" s="410" t="s">
        <v>419</v>
      </c>
      <c r="D325" s="410"/>
      <c r="E325" s="409" t="s">
        <v>7</v>
      </c>
      <c r="F325" s="409" t="str">
        <f>VLOOKUP(A325,'Work table '!B:D,3,0)</f>
        <v>ЛЭД</v>
      </c>
      <c r="G325" s="410" t="s">
        <v>189</v>
      </c>
      <c r="H325" s="410" t="s">
        <v>190</v>
      </c>
      <c r="I325" s="410"/>
      <c r="J325" s="409"/>
      <c r="K325" s="409"/>
      <c r="L325" s="409"/>
    </row>
    <row r="326" spans="1:12">
      <c r="A326" s="409" t="str">
        <f t="shared" si="5"/>
        <v>Содержание офисаКанцтовары</v>
      </c>
      <c r="B326" s="409" t="s">
        <v>37</v>
      </c>
      <c r="C326" s="410" t="s">
        <v>420</v>
      </c>
      <c r="D326" s="410"/>
      <c r="E326" s="409" t="s">
        <v>7</v>
      </c>
      <c r="F326" s="409" t="str">
        <f>VLOOKUP(A326,'Work table '!B:D,3,0)</f>
        <v>ЛЭД</v>
      </c>
      <c r="G326" s="410" t="s">
        <v>189</v>
      </c>
      <c r="H326" s="410" t="s">
        <v>777</v>
      </c>
      <c r="I326" s="410"/>
      <c r="J326" s="409"/>
      <c r="K326" s="409"/>
      <c r="L326" s="409"/>
    </row>
    <row r="327" spans="1:12" ht="22.5">
      <c r="A327" s="409" t="str">
        <f t="shared" si="5"/>
        <v xml:space="preserve">Содержание офисаКоммунальные услуги </v>
      </c>
      <c r="B327" s="409" t="s">
        <v>37</v>
      </c>
      <c r="C327" s="410" t="s">
        <v>422</v>
      </c>
      <c r="D327" s="410"/>
      <c r="E327" s="409" t="s">
        <v>7</v>
      </c>
      <c r="F327" s="409" t="str">
        <f>VLOOKUP(A327,'Work table '!B:D,3,0)</f>
        <v>ЛЭД</v>
      </c>
      <c r="G327" s="410" t="s">
        <v>189</v>
      </c>
      <c r="H327" s="410" t="s">
        <v>191</v>
      </c>
      <c r="I327" s="410"/>
      <c r="J327" s="409"/>
      <c r="K327" s="409"/>
      <c r="L327" s="409"/>
    </row>
    <row r="328" spans="1:12">
      <c r="A328" s="409" t="str">
        <f t="shared" si="5"/>
        <v>Содержание офисаОхрана офиса</v>
      </c>
      <c r="B328" s="409" t="s">
        <v>37</v>
      </c>
      <c r="C328" s="410" t="s">
        <v>424</v>
      </c>
      <c r="D328" s="410"/>
      <c r="E328" s="409" t="s">
        <v>7</v>
      </c>
      <c r="F328" s="409" t="str">
        <f>VLOOKUP(A328,'Work table '!B:D,3,0)</f>
        <v>ЛЭД</v>
      </c>
      <c r="G328" s="410" t="s">
        <v>189</v>
      </c>
      <c r="H328" s="410" t="s">
        <v>193</v>
      </c>
      <c r="I328" s="410"/>
      <c r="J328" s="409"/>
      <c r="K328" s="409"/>
      <c r="L328" s="409"/>
    </row>
    <row r="329" spans="1:12">
      <c r="A329" s="409" t="str">
        <f t="shared" si="5"/>
        <v>Содержание офисаПрочие</v>
      </c>
      <c r="B329" s="409" t="s">
        <v>37</v>
      </c>
      <c r="C329" s="410" t="s">
        <v>378</v>
      </c>
      <c r="D329" s="410"/>
      <c r="E329" s="409" t="s">
        <v>7</v>
      </c>
      <c r="F329" s="409" t="str">
        <f>VLOOKUP(A329,'Work table '!B:D,3,0)</f>
        <v>ЛЭД</v>
      </c>
      <c r="G329" s="410" t="s">
        <v>189</v>
      </c>
      <c r="H329" s="410" t="s">
        <v>113</v>
      </c>
      <c r="I329" s="410"/>
      <c r="J329" s="409"/>
      <c r="K329" s="409"/>
      <c r="L329" s="409"/>
    </row>
    <row r="330" spans="1:12">
      <c r="A330" s="409" t="str">
        <f t="shared" si="5"/>
        <v>Содержание офисаРемонт офиса</v>
      </c>
      <c r="B330" s="409" t="s">
        <v>37</v>
      </c>
      <c r="C330" s="410" t="s">
        <v>423</v>
      </c>
      <c r="D330" s="410"/>
      <c r="E330" s="409" t="s">
        <v>7</v>
      </c>
      <c r="F330" s="409" t="str">
        <f>VLOOKUP(A330,'Work table '!B:D,3,0)</f>
        <v>ЛЭД</v>
      </c>
      <c r="G330" s="410" t="s">
        <v>189</v>
      </c>
      <c r="H330" s="410" t="s">
        <v>195</v>
      </c>
      <c r="I330" s="410"/>
      <c r="J330" s="409"/>
      <c r="K330" s="409"/>
      <c r="L330" s="409"/>
    </row>
    <row r="331" spans="1:12">
      <c r="A331" s="409" t="str">
        <f t="shared" si="5"/>
        <v>Содержание офисаТехническое обслуживание</v>
      </c>
      <c r="B331" s="409" t="s">
        <v>37</v>
      </c>
      <c r="C331" s="410" t="s">
        <v>415</v>
      </c>
      <c r="D331" s="410"/>
      <c r="E331" s="409" t="s">
        <v>7</v>
      </c>
      <c r="F331" s="409" t="str">
        <f>VLOOKUP(A331,'Work table '!B:D,3,0)</f>
        <v>ЛЭД</v>
      </c>
      <c r="G331" s="410" t="s">
        <v>189</v>
      </c>
      <c r="H331" s="410" t="s">
        <v>581</v>
      </c>
      <c r="I331" s="410"/>
      <c r="J331" s="409"/>
      <c r="K331" s="409"/>
      <c r="L331" s="409"/>
    </row>
    <row r="332" spans="1:12">
      <c r="A332" s="409" t="str">
        <f t="shared" si="5"/>
        <v>Содержание офисаУборка офиса</v>
      </c>
      <c r="B332" s="409" t="s">
        <v>37</v>
      </c>
      <c r="C332" s="410" t="s">
        <v>421</v>
      </c>
      <c r="D332" s="410"/>
      <c r="E332" s="409" t="s">
        <v>7</v>
      </c>
      <c r="F332" s="409" t="str">
        <f>VLOOKUP(A332,'Work table '!B:D,3,0)</f>
        <v>ЛЭД</v>
      </c>
      <c r="G332" s="410" t="s">
        <v>189</v>
      </c>
      <c r="H332" s="410" t="s">
        <v>192</v>
      </c>
      <c r="I332" s="410"/>
      <c r="J332" s="409"/>
      <c r="K332" s="409"/>
      <c r="L332" s="409"/>
    </row>
    <row r="333" spans="1:12" ht="22.5">
      <c r="A333" s="409" t="str">
        <f t="shared" si="5"/>
        <v>Содержание офисаХозяйственные расходы</v>
      </c>
      <c r="B333" s="409" t="s">
        <v>37</v>
      </c>
      <c r="C333" s="410" t="s">
        <v>425</v>
      </c>
      <c r="D333" s="410"/>
      <c r="E333" s="409" t="s">
        <v>7</v>
      </c>
      <c r="F333" s="409" t="str">
        <f>VLOOKUP(A333,'Work table '!B:D,3,0)</f>
        <v>ЛЭД</v>
      </c>
      <c r="G333" s="410" t="s">
        <v>189</v>
      </c>
      <c r="H333" s="410" t="s">
        <v>194</v>
      </c>
      <c r="I333" s="410"/>
      <c r="J333" s="409"/>
      <c r="K333" s="409"/>
      <c r="L333" s="409"/>
    </row>
    <row r="334" spans="1:12">
      <c r="A334" s="409" t="str">
        <f t="shared" si="5"/>
        <v>Содержание складаАренда склада</v>
      </c>
      <c r="B334" s="409" t="s">
        <v>38</v>
      </c>
      <c r="C334" s="410" t="s">
        <v>39</v>
      </c>
      <c r="D334" s="410"/>
      <c r="E334" s="409" t="s">
        <v>7</v>
      </c>
      <c r="F334" s="409" t="str">
        <f>VLOOKUP(A334,'Work table '!B:D,3,0)</f>
        <v>ЛЭД</v>
      </c>
      <c r="G334" s="410" t="s">
        <v>277</v>
      </c>
      <c r="H334" s="410" t="s">
        <v>196</v>
      </c>
      <c r="I334" s="410"/>
      <c r="J334" s="409"/>
      <c r="K334" s="409"/>
      <c r="L334" s="409"/>
    </row>
    <row r="335" spans="1:12" ht="22.5">
      <c r="A335" s="409" t="str">
        <f t="shared" si="5"/>
        <v xml:space="preserve">Содержание складаКоммунальные услуги </v>
      </c>
      <c r="B335" s="409" t="s">
        <v>38</v>
      </c>
      <c r="C335" s="410" t="s">
        <v>422</v>
      </c>
      <c r="D335" s="410"/>
      <c r="E335" s="409" t="s">
        <v>7</v>
      </c>
      <c r="F335" s="409" t="e">
        <f>VLOOKUP(A335,'Work table '!B:D,3,0)</f>
        <v>#N/A</v>
      </c>
      <c r="G335" s="410" t="s">
        <v>277</v>
      </c>
      <c r="H335" s="410" t="s">
        <v>197</v>
      </c>
      <c r="I335" s="410"/>
      <c r="J335" s="409"/>
      <c r="K335" s="409"/>
      <c r="L335" s="409"/>
    </row>
    <row r="336" spans="1:12">
      <c r="A336" s="409" t="str">
        <f t="shared" si="5"/>
        <v xml:space="preserve">Содержание складаПрочие </v>
      </c>
      <c r="B336" s="409" t="s">
        <v>38</v>
      </c>
      <c r="C336" s="410" t="s">
        <v>41</v>
      </c>
      <c r="D336" s="410"/>
      <c r="E336" s="409" t="s">
        <v>7</v>
      </c>
      <c r="F336" s="409" t="str">
        <f>VLOOKUP(A336,'Work table '!B:D,3,0)</f>
        <v>ЛЭД</v>
      </c>
      <c r="G336" s="410" t="s">
        <v>277</v>
      </c>
      <c r="H336" s="410" t="s">
        <v>113</v>
      </c>
      <c r="I336" s="410"/>
      <c r="J336" s="409"/>
      <c r="K336" s="409"/>
      <c r="L336" s="409"/>
    </row>
    <row r="337" spans="1:12">
      <c r="A337" s="409" t="str">
        <f t="shared" si="5"/>
        <v>Содержание складаРемонт склада</v>
      </c>
      <c r="B337" s="409" t="s">
        <v>38</v>
      </c>
      <c r="C337" s="410" t="s">
        <v>40</v>
      </c>
      <c r="D337" s="410"/>
      <c r="E337" s="409" t="s">
        <v>7</v>
      </c>
      <c r="F337" s="409" t="str">
        <f>VLOOKUP(A337,'Work table '!B:D,3,0)</f>
        <v>ЛЭД</v>
      </c>
      <c r="G337" s="410" t="s">
        <v>277</v>
      </c>
      <c r="H337" s="410" t="s">
        <v>198</v>
      </c>
      <c r="I337" s="410"/>
      <c r="J337" s="409"/>
      <c r="K337" s="409"/>
      <c r="L337" s="409"/>
    </row>
    <row r="338" spans="1:12">
      <c r="A338" s="409" t="str">
        <f t="shared" si="5"/>
        <v xml:space="preserve">Содержание складаУслуги погрузки-разгрузки </v>
      </c>
      <c r="B338" s="409" t="s">
        <v>38</v>
      </c>
      <c r="C338" s="410" t="s">
        <v>426</v>
      </c>
      <c r="D338" s="410"/>
      <c r="E338" s="409" t="s">
        <v>7</v>
      </c>
      <c r="F338" s="409" t="str">
        <f>VLOOKUP(A338,'Work table '!B:D,3,0)</f>
        <v>ЛЭД</v>
      </c>
      <c r="G338" s="410" t="s">
        <v>277</v>
      </c>
      <c r="H338" s="410" t="s">
        <v>199</v>
      </c>
      <c r="I338" s="410"/>
      <c r="J338" s="409"/>
      <c r="K338" s="409"/>
      <c r="L338" s="409"/>
    </row>
    <row r="339" spans="1:12">
      <c r="A339" s="409" t="str">
        <f t="shared" si="5"/>
        <v>Спиртовые салфетки</v>
      </c>
      <c r="B339" s="409" t="s">
        <v>1089</v>
      </c>
      <c r="C339" s="410"/>
      <c r="D339" s="410"/>
      <c r="E339" s="409" t="s">
        <v>7</v>
      </c>
      <c r="F339" s="409" t="str">
        <f>VLOOKUP(A339,'Work table '!B:D,3,0)</f>
        <v>ЛЭД</v>
      </c>
      <c r="G339" s="409" t="s">
        <v>1092</v>
      </c>
      <c r="H339" s="410"/>
      <c r="I339" s="410"/>
      <c r="J339" s="409"/>
      <c r="K339" s="409"/>
      <c r="L339" s="409"/>
    </row>
    <row r="340" spans="1:12" ht="22.5">
      <c r="A340" s="409" t="str">
        <f t="shared" si="5"/>
        <v>Списание МПЗсписание МПЗ (Администрация)</v>
      </c>
      <c r="B340" s="409" t="s">
        <v>43</v>
      </c>
      <c r="C340" s="410" t="s">
        <v>646</v>
      </c>
      <c r="D340" s="410"/>
      <c r="E340" s="409" t="s">
        <v>7</v>
      </c>
      <c r="F340" s="409" t="str">
        <f>VLOOKUP(A340,'Work table '!B:D,3,0)</f>
        <v>АДМ</v>
      </c>
      <c r="G340" s="410" t="s">
        <v>200</v>
      </c>
      <c r="H340" s="410" t="s">
        <v>203</v>
      </c>
      <c r="I340" s="410"/>
      <c r="J340" s="409"/>
      <c r="K340" s="409"/>
      <c r="L340" s="409"/>
    </row>
    <row r="341" spans="1:12">
      <c r="A341" s="409" t="str">
        <f t="shared" si="5"/>
        <v>Списание МПЗсписание МПЗ (ИТ)</v>
      </c>
      <c r="B341" s="409" t="s">
        <v>43</v>
      </c>
      <c r="C341" s="410" t="s">
        <v>68</v>
      </c>
      <c r="D341" s="410"/>
      <c r="E341" s="409" t="s">
        <v>7</v>
      </c>
      <c r="F341" s="409" t="str">
        <f>VLOOKUP(A341,'Work table '!B:D,3,0)</f>
        <v>ИТ</v>
      </c>
      <c r="G341" s="410" t="s">
        <v>200</v>
      </c>
      <c r="H341" s="410" t="s">
        <v>201</v>
      </c>
      <c r="I341" s="410"/>
      <c r="J341" s="409"/>
      <c r="K341" s="409"/>
      <c r="L341" s="409"/>
    </row>
    <row r="342" spans="1:12" ht="22.5">
      <c r="A342" s="409" t="str">
        <f t="shared" si="5"/>
        <v>Списание МПЗсписание МПЗ (ЛЭД)</v>
      </c>
      <c r="B342" s="409" t="s">
        <v>43</v>
      </c>
      <c r="C342" s="410" t="s">
        <v>711</v>
      </c>
      <c r="D342" s="410"/>
      <c r="E342" s="409" t="s">
        <v>7</v>
      </c>
      <c r="F342" s="409" t="str">
        <f>VLOOKUP(A342,'Work table '!B:D,3,0)</f>
        <v>ЛЭД</v>
      </c>
      <c r="G342" s="410" t="s">
        <v>200</v>
      </c>
      <c r="H342" s="410" t="s">
        <v>724</v>
      </c>
      <c r="I342" s="410"/>
      <c r="J342" s="409"/>
      <c r="K342" s="409"/>
      <c r="L342" s="409"/>
    </row>
    <row r="343" spans="1:12">
      <c r="A343" s="409" t="str">
        <f t="shared" si="5"/>
        <v>Списание МПЗсписание МПЗ (ОМ)</v>
      </c>
      <c r="B343" s="409" t="s">
        <v>43</v>
      </c>
      <c r="C343" s="410" t="s">
        <v>975</v>
      </c>
      <c r="D343" s="410"/>
      <c r="E343" s="409" t="s">
        <v>7</v>
      </c>
      <c r="F343" s="409" t="str">
        <f>VLOOKUP(A343,'Work table '!B:D,3,0)</f>
        <v>ОМ</v>
      </c>
      <c r="G343" s="410" t="s">
        <v>200</v>
      </c>
      <c r="H343" s="410" t="s">
        <v>1012</v>
      </c>
      <c r="I343" s="410"/>
      <c r="J343" s="409"/>
      <c r="K343" s="409"/>
      <c r="L343" s="409"/>
    </row>
    <row r="344" spans="1:12">
      <c r="A344" s="409" t="str">
        <f t="shared" si="5"/>
        <v>Списание МПЗсписание МПЗ (ОП)</v>
      </c>
      <c r="B344" s="409" t="s">
        <v>43</v>
      </c>
      <c r="C344" s="410" t="s">
        <v>977</v>
      </c>
      <c r="D344" s="410"/>
      <c r="E344" s="409" t="s">
        <v>7</v>
      </c>
      <c r="F344" s="409" t="str">
        <f>VLOOKUP(A344,'Work table '!B:D,3,0)</f>
        <v>ОП</v>
      </c>
      <c r="G344" s="410" t="s">
        <v>200</v>
      </c>
      <c r="H344" s="410" t="s">
        <v>1013</v>
      </c>
      <c r="I344" s="410"/>
      <c r="J344" s="409"/>
      <c r="K344" s="409"/>
      <c r="L344" s="409"/>
    </row>
    <row r="345" spans="1:12">
      <c r="A345" s="409" t="str">
        <f t="shared" si="5"/>
        <v>Списание МПЗсписание МПЗ (ПР)</v>
      </c>
      <c r="B345" s="409" t="s">
        <v>43</v>
      </c>
      <c r="C345" s="410" t="s">
        <v>81</v>
      </c>
      <c r="D345" s="410"/>
      <c r="E345" s="409" t="s">
        <v>7</v>
      </c>
      <c r="F345" s="409" t="str">
        <f>VLOOKUP(A345,'Work table '!B:D,3,0)</f>
        <v>ПР</v>
      </c>
      <c r="G345" s="410" t="s">
        <v>200</v>
      </c>
      <c r="H345" s="410" t="s">
        <v>279</v>
      </c>
      <c r="I345" s="410"/>
      <c r="J345" s="409"/>
      <c r="K345" s="409"/>
      <c r="L345" s="409"/>
    </row>
    <row r="346" spans="1:12">
      <c r="A346" s="409" t="str">
        <f t="shared" si="5"/>
        <v>Списание МПЗсписание МПЗ (ФАО)</v>
      </c>
      <c r="B346" s="409" t="s">
        <v>43</v>
      </c>
      <c r="C346" s="410" t="s">
        <v>659</v>
      </c>
      <c r="D346" s="410"/>
      <c r="E346" s="409" t="s">
        <v>7</v>
      </c>
      <c r="F346" s="409" t="str">
        <f>VLOOKUP(A346,'Work table '!B:D,3,0)</f>
        <v>ФАО</v>
      </c>
      <c r="G346" s="410" t="s">
        <v>200</v>
      </c>
      <c r="H346" s="410" t="s">
        <v>202</v>
      </c>
      <c r="I346" s="410"/>
      <c r="J346" s="409"/>
      <c r="K346" s="409"/>
      <c r="L346" s="409"/>
    </row>
    <row r="347" spans="1:12" ht="22.5">
      <c r="A347" s="409" t="str">
        <f t="shared" si="5"/>
        <v>Средняя выручка с терминала"6 из 40"</v>
      </c>
      <c r="B347" s="414" t="s">
        <v>616</v>
      </c>
      <c r="C347" s="413" t="s">
        <v>86</v>
      </c>
      <c r="F347" s="409" t="e">
        <f>VLOOKUP(A347,'Work table '!B:D,3,0)</f>
        <v>#N/A</v>
      </c>
      <c r="G347" s="413" t="s">
        <v>622</v>
      </c>
      <c r="H347" s="413" t="s">
        <v>780</v>
      </c>
    </row>
    <row r="348" spans="1:12" ht="22.5">
      <c r="A348" s="409" t="str">
        <f t="shared" si="5"/>
        <v>Средняя выручка с терминала"Джокер"</v>
      </c>
      <c r="B348" s="414" t="s">
        <v>616</v>
      </c>
      <c r="C348" s="413" t="s">
        <v>601</v>
      </c>
      <c r="F348" s="409" t="e">
        <f>VLOOKUP(A348,'Work table '!B:D,3,0)</f>
        <v>#N/A</v>
      </c>
      <c r="G348" s="413" t="s">
        <v>622</v>
      </c>
      <c r="H348" s="413" t="s">
        <v>602</v>
      </c>
    </row>
    <row r="349" spans="1:12" ht="22.5">
      <c r="A349" s="409" t="str">
        <f t="shared" si="5"/>
        <v>СтрахованиеДМС (Администрация)</v>
      </c>
      <c r="B349" s="409" t="s">
        <v>53</v>
      </c>
      <c r="C349" s="410" t="s">
        <v>630</v>
      </c>
      <c r="E349" s="409" t="s">
        <v>7</v>
      </c>
      <c r="F349" s="409" t="str">
        <f>VLOOKUP(A349,'Work table '!B:D,3,0)</f>
        <v>АДМ</v>
      </c>
      <c r="G349" s="410" t="s">
        <v>204</v>
      </c>
      <c r="H349" s="410" t="s">
        <v>123</v>
      </c>
    </row>
    <row r="350" spans="1:12" ht="22.5">
      <c r="A350" s="409" t="str">
        <f t="shared" si="5"/>
        <v>СтрахованиеДМС (ИТ)</v>
      </c>
      <c r="B350" s="409" t="s">
        <v>53</v>
      </c>
      <c r="C350" s="410" t="s">
        <v>70</v>
      </c>
      <c r="E350" s="409" t="s">
        <v>7</v>
      </c>
      <c r="F350" s="409" t="str">
        <f>VLOOKUP(A350,'Work table '!B:D,3,0)</f>
        <v>ИТ</v>
      </c>
      <c r="G350" s="410" t="s">
        <v>204</v>
      </c>
      <c r="H350" s="410" t="s">
        <v>120</v>
      </c>
    </row>
    <row r="351" spans="1:12" ht="22.5">
      <c r="A351" s="409" t="str">
        <f t="shared" si="5"/>
        <v>СтрахованиеДМС (ЛЭД)</v>
      </c>
      <c r="B351" s="409" t="s">
        <v>53</v>
      </c>
      <c r="C351" s="410" t="s">
        <v>714</v>
      </c>
      <c r="E351" s="409" t="s">
        <v>7</v>
      </c>
      <c r="F351" s="409" t="str">
        <f>VLOOKUP(A351,'Work table '!B:D,3,0)</f>
        <v>ЛЭД</v>
      </c>
      <c r="G351" s="410" t="s">
        <v>204</v>
      </c>
      <c r="H351" s="410" t="s">
        <v>726</v>
      </c>
    </row>
    <row r="352" spans="1:12" ht="22.5">
      <c r="A352" s="409" t="str">
        <f t="shared" si="5"/>
        <v>СтрахованиеДМС (ОМ)</v>
      </c>
      <c r="B352" s="409" t="s">
        <v>53</v>
      </c>
      <c r="C352" s="410" t="s">
        <v>957</v>
      </c>
      <c r="E352" s="409" t="s">
        <v>7</v>
      </c>
      <c r="F352" s="409" t="str">
        <f>VLOOKUP(A352,'Work table '!B:D,3,0)</f>
        <v>ОМ</v>
      </c>
      <c r="G352" s="410" t="s">
        <v>204</v>
      </c>
      <c r="H352" s="410" t="s">
        <v>1015</v>
      </c>
    </row>
    <row r="353" spans="1:12" ht="22.5">
      <c r="A353" s="409" t="str">
        <f t="shared" si="5"/>
        <v>СтрахованиеДМС (ОП)</v>
      </c>
      <c r="B353" s="409" t="s">
        <v>53</v>
      </c>
      <c r="C353" s="410" t="s">
        <v>958</v>
      </c>
      <c r="E353" s="409" t="s">
        <v>7</v>
      </c>
      <c r="F353" s="409" t="str">
        <f>VLOOKUP(A353,'Work table '!B:D,3,0)</f>
        <v>ОП</v>
      </c>
      <c r="G353" s="410" t="s">
        <v>204</v>
      </c>
      <c r="H353" s="410" t="s">
        <v>1016</v>
      </c>
    </row>
    <row r="354" spans="1:12" ht="22.5">
      <c r="A354" s="409" t="str">
        <f t="shared" si="5"/>
        <v>СтрахованиеДМС (ПР)</v>
      </c>
      <c r="B354" s="409" t="s">
        <v>53</v>
      </c>
      <c r="C354" s="410" t="s">
        <v>83</v>
      </c>
      <c r="E354" s="409" t="s">
        <v>7</v>
      </c>
      <c r="F354" s="409" t="str">
        <f>VLOOKUP(A354,'Work table '!B:D,3,0)</f>
        <v>ПР</v>
      </c>
      <c r="G354" s="410" t="s">
        <v>204</v>
      </c>
      <c r="H354" s="410" t="s">
        <v>121</v>
      </c>
    </row>
    <row r="355" spans="1:12" ht="22.5">
      <c r="A355" s="409" t="str">
        <f t="shared" si="5"/>
        <v>СтрахованиеДМС (ФАО)</v>
      </c>
      <c r="B355" s="409" t="s">
        <v>53</v>
      </c>
      <c r="C355" s="410" t="s">
        <v>662</v>
      </c>
      <c r="E355" s="409" t="s">
        <v>7</v>
      </c>
      <c r="F355" s="409" t="str">
        <f>VLOOKUP(A355,'Work table '!B:D,3,0)</f>
        <v>ФАО</v>
      </c>
      <c r="G355" s="410" t="s">
        <v>204</v>
      </c>
      <c r="H355" s="410" t="s">
        <v>122</v>
      </c>
    </row>
    <row r="356" spans="1:12">
      <c r="A356" s="409" t="str">
        <f t="shared" si="5"/>
        <v>СтрахованиеОСАГО, КАСКО (ЛЭД)</v>
      </c>
      <c r="B356" s="409" t="s">
        <v>53</v>
      </c>
      <c r="C356" s="410" t="s">
        <v>1014</v>
      </c>
      <c r="E356" s="409" t="s">
        <v>7</v>
      </c>
      <c r="F356" s="409" t="str">
        <f>VLOOKUP(A356,'Work table '!B:D,3,0)</f>
        <v>ЛЭД</v>
      </c>
      <c r="G356" s="410" t="s">
        <v>204</v>
      </c>
      <c r="H356" s="410" t="s">
        <v>1036</v>
      </c>
    </row>
    <row r="357" spans="1:12">
      <c r="A357" s="409" t="str">
        <f t="shared" si="5"/>
        <v>СтрахованиеОСАГО, КАСКО (ОП)</v>
      </c>
      <c r="B357" s="409" t="s">
        <v>53</v>
      </c>
      <c r="C357" s="410" t="s">
        <v>987</v>
      </c>
      <c r="E357" s="409" t="s">
        <v>7</v>
      </c>
      <c r="F357" s="409" t="str">
        <f>VLOOKUP(A357,'Work table '!B:D,3,0)</f>
        <v>ОП</v>
      </c>
      <c r="G357" s="410" t="s">
        <v>204</v>
      </c>
      <c r="H357" s="410" t="s">
        <v>1035</v>
      </c>
    </row>
    <row r="358" spans="1:12">
      <c r="A358" s="409" t="str">
        <f t="shared" si="5"/>
        <v>СтрахованиеСтрахование имущества</v>
      </c>
      <c r="B358" s="409" t="s">
        <v>53</v>
      </c>
      <c r="C358" s="410" t="s">
        <v>389</v>
      </c>
      <c r="E358" s="409" t="s">
        <v>7</v>
      </c>
      <c r="F358" s="409" t="str">
        <f>VLOOKUP(A358,'Work table '!B:D,3,0)</f>
        <v>ФАО</v>
      </c>
      <c r="G358" s="410" t="s">
        <v>204</v>
      </c>
      <c r="H358" s="410" t="s">
        <v>124</v>
      </c>
    </row>
    <row r="359" spans="1:12">
      <c r="A359" s="409" t="str">
        <f t="shared" si="5"/>
        <v>Таможенные платежиТаможенные пошлины</v>
      </c>
      <c r="B359" s="409" t="s">
        <v>280</v>
      </c>
      <c r="C359" s="409" t="s">
        <v>561</v>
      </c>
      <c r="D359" s="410"/>
      <c r="E359" s="409" t="s">
        <v>7</v>
      </c>
      <c r="F359" s="409" t="str">
        <f>VLOOKUP(A359,'Work table '!B:D,3,0)</f>
        <v>ЛЭД</v>
      </c>
      <c r="G359" s="410" t="s">
        <v>281</v>
      </c>
      <c r="H359" s="410" t="s">
        <v>563</v>
      </c>
      <c r="I359" s="410"/>
      <c r="J359" s="409"/>
      <c r="K359" s="409"/>
      <c r="L359" s="409"/>
    </row>
    <row r="360" spans="1:12">
      <c r="A360" s="409" t="str">
        <f t="shared" si="5"/>
        <v>Таможенные платежиТаможенный НДС</v>
      </c>
      <c r="B360" s="409" t="s">
        <v>280</v>
      </c>
      <c r="C360" s="409" t="s">
        <v>562</v>
      </c>
      <c r="D360" s="410"/>
      <c r="E360" s="409" t="s">
        <v>7</v>
      </c>
      <c r="F360" s="409" t="str">
        <f>VLOOKUP(A360,'Work table '!B:D,3,0)</f>
        <v>ЛЭД</v>
      </c>
      <c r="G360" s="410" t="s">
        <v>281</v>
      </c>
      <c r="H360" s="410" t="s">
        <v>524</v>
      </c>
      <c r="I360" s="410"/>
      <c r="J360" s="409"/>
      <c r="K360" s="409"/>
      <c r="L360" s="409"/>
    </row>
    <row r="361" spans="1:12">
      <c r="A361" s="409" t="str">
        <f t="shared" si="5"/>
        <v xml:space="preserve">Термобумага </v>
      </c>
      <c r="B361" s="409" t="s">
        <v>1090</v>
      </c>
      <c r="C361" s="410"/>
      <c r="D361" s="410"/>
      <c r="E361" s="409" t="s">
        <v>7</v>
      </c>
      <c r="F361" s="409" t="str">
        <f>VLOOKUP(A361,'Work table '!B:D,3,0)</f>
        <v>ЛЭД</v>
      </c>
      <c r="G361" s="410" t="s">
        <v>1093</v>
      </c>
      <c r="H361" s="410"/>
      <c r="I361" s="410"/>
      <c r="J361" s="409"/>
      <c r="K361" s="409"/>
      <c r="L361" s="409"/>
    </row>
    <row r="362" spans="1:12" ht="22.5">
      <c r="A362" s="409" t="str">
        <f t="shared" si="5"/>
        <v>Техническая поддержка (ТП) оборудованияТП лотерейного оборудования</v>
      </c>
      <c r="B362" s="409" t="s">
        <v>564</v>
      </c>
      <c r="C362" s="410" t="s">
        <v>383</v>
      </c>
      <c r="D362" s="410"/>
      <c r="E362" s="409" t="s">
        <v>7</v>
      </c>
      <c r="F362" s="409" t="str">
        <f>VLOOKUP(A362,'Work table '!B:D,3,0)</f>
        <v>ИТ</v>
      </c>
      <c r="G362" s="410" t="s">
        <v>1124</v>
      </c>
      <c r="H362" s="410" t="s">
        <v>1126</v>
      </c>
      <c r="I362" s="410"/>
      <c r="J362" s="409"/>
      <c r="K362" s="409"/>
      <c r="L362" s="409"/>
    </row>
    <row r="363" spans="1:12" ht="22.5">
      <c r="A363" s="409" t="str">
        <f t="shared" si="5"/>
        <v>Техническая поддержка (ТП) оборудованияТП прочего оборудования</v>
      </c>
      <c r="B363" s="409" t="s">
        <v>564</v>
      </c>
      <c r="C363" s="410" t="s">
        <v>385</v>
      </c>
      <c r="D363" s="410"/>
      <c r="E363" s="409" t="s">
        <v>7</v>
      </c>
      <c r="F363" s="409" t="str">
        <f>VLOOKUP(A363,'Work table '!B:D,3,0)</f>
        <v>ИТ</v>
      </c>
      <c r="G363" s="410" t="s">
        <v>1124</v>
      </c>
      <c r="H363" s="410" t="s">
        <v>1127</v>
      </c>
      <c r="I363" s="410"/>
      <c r="J363" s="409"/>
      <c r="K363" s="409"/>
      <c r="L363" s="409"/>
    </row>
    <row r="364" spans="1:12" ht="22.5">
      <c r="A364" s="409" t="str">
        <f t="shared" si="5"/>
        <v>Техническая поддержка (ТП) оборудованияТП центра обработки данных</v>
      </c>
      <c r="B364" s="409" t="s">
        <v>564</v>
      </c>
      <c r="C364" s="410" t="s">
        <v>384</v>
      </c>
      <c r="D364" s="410"/>
      <c r="E364" s="409" t="s">
        <v>7</v>
      </c>
      <c r="F364" s="409" t="str">
        <f>VLOOKUP(A364,'Work table '!B:D,3,0)</f>
        <v>ИТ</v>
      </c>
      <c r="G364" s="410" t="s">
        <v>1124</v>
      </c>
      <c r="H364" s="410" t="s">
        <v>1128</v>
      </c>
      <c r="I364" s="410"/>
      <c r="J364" s="409"/>
      <c r="K364" s="409"/>
      <c r="L364" s="409"/>
    </row>
    <row r="365" spans="1:12" ht="22.5">
      <c r="A365" s="409" t="str">
        <f t="shared" si="5"/>
        <v>Техническая поддержка (ТП) программного обеспеченияТП программного обеспечения для лотерейного оборудования</v>
      </c>
      <c r="B365" s="410" t="s">
        <v>498</v>
      </c>
      <c r="C365" s="410" t="s">
        <v>386</v>
      </c>
      <c r="E365" s="409" t="s">
        <v>7</v>
      </c>
      <c r="F365" s="409" t="str">
        <f>VLOOKUP(A365,'Work table '!B:D,3,0)</f>
        <v>ИТ</v>
      </c>
      <c r="G365" s="410" t="s">
        <v>1125</v>
      </c>
      <c r="H365" s="410" t="s">
        <v>1129</v>
      </c>
    </row>
    <row r="366" spans="1:12" ht="22.5">
      <c r="A366" s="409" t="str">
        <f t="shared" si="5"/>
        <v>Техническая поддержка (ТП) программного обеспеченияТП программного обеспечения для прочего оборудования</v>
      </c>
      <c r="B366" s="410" t="s">
        <v>498</v>
      </c>
      <c r="C366" s="410" t="s">
        <v>388</v>
      </c>
      <c r="E366" s="409" t="s">
        <v>7</v>
      </c>
      <c r="F366" s="409" t="str">
        <f>VLOOKUP(A366,'Work table '!B:D,3,0)</f>
        <v>ИТ</v>
      </c>
      <c r="G366" s="410" t="s">
        <v>1125</v>
      </c>
      <c r="H366" s="410" t="s">
        <v>1130</v>
      </c>
    </row>
    <row r="367" spans="1:12" ht="22.5">
      <c r="A367" s="409" t="str">
        <f t="shared" si="5"/>
        <v>Техническая поддержка (ТП) программного обеспеченияТП программного обеспечения для центра обработки данных</v>
      </c>
      <c r="B367" s="410" t="s">
        <v>498</v>
      </c>
      <c r="C367" s="410" t="s">
        <v>387</v>
      </c>
      <c r="E367" s="409" t="s">
        <v>7</v>
      </c>
      <c r="F367" s="409" t="str">
        <f>VLOOKUP(A367,'Work table '!B:D,3,0)</f>
        <v>ИТ</v>
      </c>
      <c r="G367" s="410" t="s">
        <v>1125</v>
      </c>
      <c r="H367" s="410" t="s">
        <v>1131</v>
      </c>
    </row>
    <row r="368" spans="1:12" ht="22.5">
      <c r="A368" s="409" t="str">
        <f t="shared" si="5"/>
        <v>Транспортные расходыДоставка расходных материалов агентам</v>
      </c>
      <c r="B368" s="409" t="s">
        <v>427</v>
      </c>
      <c r="C368" s="410" t="s">
        <v>428</v>
      </c>
      <c r="D368" s="410"/>
      <c r="E368" s="409" t="s">
        <v>7</v>
      </c>
      <c r="F368" s="409" t="str">
        <f>VLOOKUP(A368,'Work table '!B:D,3,0)</f>
        <v>ЛЭД</v>
      </c>
      <c r="G368" s="410" t="s">
        <v>1097</v>
      </c>
      <c r="H368" s="410" t="s">
        <v>206</v>
      </c>
      <c r="I368" s="410"/>
      <c r="J368" s="409"/>
      <c r="K368" s="409"/>
      <c r="L368" s="409"/>
    </row>
    <row r="369" spans="1:12">
      <c r="A369" s="409" t="str">
        <f t="shared" si="5"/>
        <v>Транспортные расходыПрочая доставка</v>
      </c>
      <c r="B369" s="409" t="s">
        <v>427</v>
      </c>
      <c r="C369" s="410" t="s">
        <v>429</v>
      </c>
      <c r="D369" s="410"/>
      <c r="E369" s="409" t="s">
        <v>7</v>
      </c>
      <c r="F369" s="409" t="str">
        <f>VLOOKUP(A369,'Work table '!B:D,3,0)</f>
        <v>ЛЭД</v>
      </c>
      <c r="G369" s="410" t="s">
        <v>1097</v>
      </c>
      <c r="H369" s="410" t="s">
        <v>207</v>
      </c>
      <c r="I369" s="410"/>
      <c r="J369" s="409"/>
      <c r="K369" s="409"/>
      <c r="L369" s="409"/>
    </row>
    <row r="370" spans="1:12" ht="22.5">
      <c r="A370" s="409" t="str">
        <f t="shared" si="5"/>
        <v>Услуги связи для терминалов</v>
      </c>
      <c r="B370" s="409" t="s">
        <v>55</v>
      </c>
      <c r="C370" s="410"/>
      <c r="D370" s="410"/>
      <c r="E370" s="409" t="s">
        <v>7</v>
      </c>
      <c r="F370" s="409" t="str">
        <f>VLOOKUP(A370,'Work table '!B:D,3,0)</f>
        <v>ИТ</v>
      </c>
      <c r="G370" s="410" t="s">
        <v>208</v>
      </c>
      <c r="H370" s="410"/>
      <c r="I370" s="410"/>
      <c r="J370" s="409"/>
      <c r="K370" s="409"/>
      <c r="L370" s="409"/>
    </row>
    <row r="371" spans="1:12" ht="33.75">
      <c r="A371" s="409" t="str">
        <f t="shared" si="5"/>
        <v xml:space="preserve">Услуги связи и ИнтернетаАренда канала связи </v>
      </c>
      <c r="B371" s="409" t="s">
        <v>57</v>
      </c>
      <c r="C371" s="410" t="s">
        <v>432</v>
      </c>
      <c r="D371" s="410"/>
      <c r="E371" s="409" t="s">
        <v>7</v>
      </c>
      <c r="F371" s="409" t="str">
        <f>VLOOKUP(A371,'Work table '!B:D,3,0)</f>
        <v>ИТ</v>
      </c>
      <c r="G371" s="410" t="s">
        <v>209</v>
      </c>
      <c r="H371" s="410" t="s">
        <v>211</v>
      </c>
      <c r="I371" s="410"/>
      <c r="J371" s="409"/>
      <c r="K371" s="409"/>
      <c r="L371" s="409"/>
    </row>
    <row r="372" spans="1:12" ht="22.5">
      <c r="A372" s="409" t="str">
        <f t="shared" si="5"/>
        <v>Услуги связи и ИнтернетаАренда Центра обработки данных</v>
      </c>
      <c r="B372" s="409" t="s">
        <v>57</v>
      </c>
      <c r="C372" s="410" t="s">
        <v>430</v>
      </c>
      <c r="D372" s="410"/>
      <c r="E372" s="409" t="s">
        <v>7</v>
      </c>
      <c r="F372" s="409" t="str">
        <f>VLOOKUP(A372,'Work table '!B:D,3,0)</f>
        <v>ИТ</v>
      </c>
      <c r="G372" s="410" t="s">
        <v>209</v>
      </c>
      <c r="H372" s="410" t="s">
        <v>210</v>
      </c>
      <c r="I372" s="410"/>
      <c r="J372" s="409"/>
      <c r="K372" s="409"/>
      <c r="L372" s="409"/>
    </row>
    <row r="373" spans="1:12" ht="22.5">
      <c r="A373" s="409" t="str">
        <f t="shared" si="5"/>
        <v>Услуги связи и ИнтернетаДоступ в Интернет в Центре обработки данных</v>
      </c>
      <c r="B373" s="409" t="s">
        <v>57</v>
      </c>
      <c r="C373" s="410" t="s">
        <v>431</v>
      </c>
      <c r="D373" s="410"/>
      <c r="E373" s="409" t="s">
        <v>7</v>
      </c>
      <c r="F373" s="409" t="str">
        <f>VLOOKUP(A373,'Work table '!B:D,3,0)</f>
        <v>ИТ</v>
      </c>
      <c r="G373" s="410" t="s">
        <v>209</v>
      </c>
      <c r="H373" s="410" t="s">
        <v>212</v>
      </c>
      <c r="I373" s="410"/>
      <c r="J373" s="409"/>
      <c r="K373" s="409"/>
      <c r="L373" s="409"/>
    </row>
    <row r="374" spans="1:12" ht="22.5">
      <c r="A374" s="409" t="str">
        <f t="shared" si="5"/>
        <v>Услуги связи и ИнтернетаИнтернет в офисе</v>
      </c>
      <c r="B374" s="409" t="s">
        <v>57</v>
      </c>
      <c r="C374" s="410" t="s">
        <v>63</v>
      </c>
      <c r="D374" s="410"/>
      <c r="E374" s="409" t="s">
        <v>7</v>
      </c>
      <c r="F374" s="409" t="str">
        <f>VLOOKUP(A374,'Work table '!B:D,3,0)</f>
        <v>ИТ</v>
      </c>
      <c r="G374" s="410" t="s">
        <v>209</v>
      </c>
      <c r="H374" s="410" t="s">
        <v>213</v>
      </c>
      <c r="I374" s="410"/>
      <c r="J374" s="409"/>
      <c r="K374" s="409"/>
      <c r="L374" s="409"/>
    </row>
    <row r="375" spans="1:12" ht="22.5">
      <c r="A375" s="409" t="str">
        <f t="shared" si="5"/>
        <v>Услуги связи и ИнтернетаИнтернет для торговых представителей</v>
      </c>
      <c r="B375" s="409" t="s">
        <v>57</v>
      </c>
      <c r="C375" s="410" t="s">
        <v>65</v>
      </c>
      <c r="D375" s="410"/>
      <c r="E375" s="409" t="s">
        <v>7</v>
      </c>
      <c r="F375" s="409" t="str">
        <f>VLOOKUP(A375,'Work table '!B:D,3,0)</f>
        <v>ИТ</v>
      </c>
      <c r="G375" s="410" t="s">
        <v>209</v>
      </c>
      <c r="H375" s="410" t="s">
        <v>214</v>
      </c>
      <c r="I375" s="410"/>
      <c r="J375" s="409"/>
      <c r="K375" s="409"/>
      <c r="L375" s="409"/>
    </row>
    <row r="376" spans="1:12" ht="22.5">
      <c r="A376" s="409" t="str">
        <f t="shared" si="5"/>
        <v>Услуги связи и ИнтернетаИнтернет на складе</v>
      </c>
      <c r="B376" s="409" t="s">
        <v>57</v>
      </c>
      <c r="C376" s="410" t="s">
        <v>64</v>
      </c>
      <c r="D376" s="410"/>
      <c r="E376" s="409" t="s">
        <v>7</v>
      </c>
      <c r="F376" s="409" t="str">
        <f>VLOOKUP(A376,'Work table '!B:D,3,0)</f>
        <v>ИТ</v>
      </c>
      <c r="G376" s="410" t="s">
        <v>209</v>
      </c>
      <c r="H376" s="410" t="s">
        <v>215</v>
      </c>
      <c r="I376" s="410"/>
      <c r="J376" s="409"/>
      <c r="K376" s="409"/>
      <c r="L376" s="409"/>
    </row>
    <row r="377" spans="1:12" ht="33.75">
      <c r="A377" s="409" t="str">
        <f t="shared" si="5"/>
        <v>Услуги связи и ИнтернетаМобильная связь для персоналаМобильная связь для персонала (Администрация)</v>
      </c>
      <c r="B377" s="409" t="s">
        <v>57</v>
      </c>
      <c r="C377" s="410" t="s">
        <v>58</v>
      </c>
      <c r="D377" s="410" t="s">
        <v>639</v>
      </c>
      <c r="E377" s="409" t="s">
        <v>7</v>
      </c>
      <c r="F377" s="409" t="str">
        <f>VLOOKUP(A377,'Work table '!B:D,3,0)</f>
        <v>ИТ</v>
      </c>
      <c r="G377" s="410" t="s">
        <v>209</v>
      </c>
      <c r="H377" s="410" t="s">
        <v>216</v>
      </c>
      <c r="I377" s="410" t="s">
        <v>241</v>
      </c>
      <c r="J377" s="409"/>
      <c r="K377" s="409"/>
      <c r="L377" s="409"/>
    </row>
    <row r="378" spans="1:12" ht="22.5">
      <c r="A378" s="409" t="str">
        <f t="shared" si="5"/>
        <v>Услуги связи и ИнтернетаМобильная связь для персоналаМобильная связь для персонала (ИТ)</v>
      </c>
      <c r="B378" s="409" t="s">
        <v>57</v>
      </c>
      <c r="C378" s="410" t="s">
        <v>58</v>
      </c>
      <c r="D378" s="410" t="s">
        <v>59</v>
      </c>
      <c r="E378" s="409" t="s">
        <v>7</v>
      </c>
      <c r="F378" s="409" t="str">
        <f>VLOOKUP(A378,'Work table '!B:D,3,0)</f>
        <v>ИТ</v>
      </c>
      <c r="G378" s="410" t="s">
        <v>209</v>
      </c>
      <c r="H378" s="410" t="s">
        <v>216</v>
      </c>
      <c r="I378" s="410" t="s">
        <v>239</v>
      </c>
      <c r="J378" s="409"/>
      <c r="K378" s="409"/>
      <c r="L378" s="409"/>
    </row>
    <row r="379" spans="1:12" ht="22.5">
      <c r="A379" s="409" t="str">
        <f t="shared" si="5"/>
        <v>Услуги связи и ИнтернетаМобильная связь для персоналаМобильная связь для персонала (ЛЭД)</v>
      </c>
      <c r="B379" s="409" t="s">
        <v>57</v>
      </c>
      <c r="C379" s="410" t="s">
        <v>58</v>
      </c>
      <c r="D379" s="410" t="s">
        <v>713</v>
      </c>
      <c r="E379" s="409" t="s">
        <v>7</v>
      </c>
      <c r="F379" s="409" t="str">
        <f>VLOOKUP(A379,'Work table '!B:D,3,0)</f>
        <v>ИТ</v>
      </c>
      <c r="G379" s="410" t="s">
        <v>209</v>
      </c>
      <c r="H379" s="410" t="s">
        <v>216</v>
      </c>
      <c r="I379" s="410" t="s">
        <v>725</v>
      </c>
      <c r="J379" s="409"/>
      <c r="K379" s="409"/>
      <c r="L379" s="409"/>
    </row>
    <row r="380" spans="1:12" ht="22.5">
      <c r="A380" s="409" t="str">
        <f t="shared" si="5"/>
        <v>Услуги связи и ИнтернетаМобильная связь для персоналаМобильная связь для персонала (ОМ)</v>
      </c>
      <c r="B380" s="409" t="s">
        <v>57</v>
      </c>
      <c r="C380" s="410" t="s">
        <v>58</v>
      </c>
      <c r="D380" s="410" t="s">
        <v>1050</v>
      </c>
      <c r="E380" s="409" t="s">
        <v>7</v>
      </c>
      <c r="F380" s="409" t="str">
        <f>VLOOKUP(A380,'Work table '!B:D,3,0)</f>
        <v>ИТ</v>
      </c>
      <c r="G380" s="410" t="s">
        <v>209</v>
      </c>
      <c r="H380" s="410" t="s">
        <v>216</v>
      </c>
      <c r="I380" s="410" t="s">
        <v>1063</v>
      </c>
      <c r="J380" s="409"/>
      <c r="K380" s="409"/>
      <c r="L380" s="409"/>
    </row>
    <row r="381" spans="1:12" ht="22.5">
      <c r="A381" s="409" t="str">
        <f t="shared" si="5"/>
        <v>Услуги связи и ИнтернетаМобильная связь для персоналаМобильная связь для персонала (ОП)</v>
      </c>
      <c r="B381" s="409" t="s">
        <v>57</v>
      </c>
      <c r="C381" s="410" t="s">
        <v>58</v>
      </c>
      <c r="D381" s="410" t="s">
        <v>1051</v>
      </c>
      <c r="E381" s="409" t="s">
        <v>7</v>
      </c>
      <c r="F381" s="409" t="str">
        <f>VLOOKUP(A381,'Work table '!B:D,3,0)</f>
        <v>ИТ</v>
      </c>
      <c r="G381" s="410" t="s">
        <v>209</v>
      </c>
      <c r="H381" s="410" t="s">
        <v>216</v>
      </c>
      <c r="I381" s="410" t="s">
        <v>1064</v>
      </c>
      <c r="J381" s="409"/>
      <c r="K381" s="409"/>
      <c r="L381" s="409"/>
    </row>
    <row r="382" spans="1:12" ht="22.5">
      <c r="A382" s="409" t="str">
        <f t="shared" si="5"/>
        <v>Услуги связи и ИнтернетаМобильная связь для персоналаМобильная связь для персонала (ПР)</v>
      </c>
      <c r="B382" s="409" t="s">
        <v>57</v>
      </c>
      <c r="C382" s="410" t="s">
        <v>58</v>
      </c>
      <c r="D382" s="410" t="s">
        <v>60</v>
      </c>
      <c r="E382" s="409" t="s">
        <v>7</v>
      </c>
      <c r="F382" s="409" t="str">
        <f>VLOOKUP(A382,'Work table '!B:D,3,0)</f>
        <v>ИТ</v>
      </c>
      <c r="G382" s="410" t="s">
        <v>209</v>
      </c>
      <c r="H382" s="410" t="s">
        <v>216</v>
      </c>
      <c r="I382" s="410" t="s">
        <v>240</v>
      </c>
      <c r="J382" s="409"/>
      <c r="K382" s="409"/>
      <c r="L382" s="409"/>
    </row>
    <row r="383" spans="1:12" ht="22.5">
      <c r="A383" s="409" t="str">
        <f t="shared" si="5"/>
        <v>Услуги связи и ИнтернетаМобильная связь для персоналаМобильная связь для персонала (ФАО)</v>
      </c>
      <c r="B383" s="409" t="s">
        <v>57</v>
      </c>
      <c r="C383" s="410" t="s">
        <v>58</v>
      </c>
      <c r="D383" s="410" t="s">
        <v>712</v>
      </c>
      <c r="E383" s="409" t="s">
        <v>7</v>
      </c>
      <c r="F383" s="409" t="str">
        <f>VLOOKUP(A383,'Work table '!B:D,3,0)</f>
        <v>ИТ</v>
      </c>
      <c r="G383" s="410" t="s">
        <v>209</v>
      </c>
      <c r="H383" s="410" t="s">
        <v>216</v>
      </c>
      <c r="I383" s="410" t="s">
        <v>242</v>
      </c>
      <c r="J383" s="409"/>
      <c r="K383" s="409"/>
      <c r="L383" s="409"/>
    </row>
    <row r="384" spans="1:12" ht="22.5">
      <c r="A384" s="409" t="str">
        <f t="shared" si="5"/>
        <v>Услуги связи и ИнтернетаМобильная связь для персонала</v>
      </c>
      <c r="B384" s="409" t="s">
        <v>57</v>
      </c>
      <c r="C384" s="410" t="s">
        <v>58</v>
      </c>
      <c r="D384" s="410"/>
      <c r="E384" s="409" t="s">
        <v>7</v>
      </c>
      <c r="F384" s="409" t="str">
        <f>VLOOKUP(A384,'Work table '!B:D,3,0)</f>
        <v>ИТ</v>
      </c>
      <c r="G384" s="410" t="s">
        <v>209</v>
      </c>
      <c r="H384" s="410" t="s">
        <v>216</v>
      </c>
      <c r="I384" s="410"/>
      <c r="J384" s="409"/>
      <c r="K384" s="409"/>
      <c r="L384" s="409"/>
    </row>
    <row r="385" spans="1:12" ht="22.5">
      <c r="A385" s="409" t="str">
        <f t="shared" si="5"/>
        <v>Услуги связи и ИнтернетаТелефония в офисе</v>
      </c>
      <c r="B385" s="409" t="s">
        <v>57</v>
      </c>
      <c r="C385" s="410" t="s">
        <v>61</v>
      </c>
      <c r="D385" s="410"/>
      <c r="E385" s="409" t="s">
        <v>7</v>
      </c>
      <c r="F385" s="409" t="str">
        <f>VLOOKUP(A385,'Work table '!B:D,3,0)</f>
        <v>ИТ</v>
      </c>
      <c r="G385" s="410" t="s">
        <v>209</v>
      </c>
      <c r="H385" s="410" t="s">
        <v>217</v>
      </c>
      <c r="I385" s="410"/>
      <c r="J385" s="409"/>
      <c r="K385" s="409"/>
      <c r="L385" s="409"/>
    </row>
    <row r="386" spans="1:12" ht="22.5">
      <c r="A386" s="409" t="str">
        <f t="shared" si="5"/>
        <v>Услуги связи и ИнтернетаТелефония на складе</v>
      </c>
      <c r="B386" s="409" t="s">
        <v>57</v>
      </c>
      <c r="C386" s="410" t="s">
        <v>62</v>
      </c>
      <c r="D386" s="410"/>
      <c r="E386" s="409" t="s">
        <v>7</v>
      </c>
      <c r="F386" s="409" t="str">
        <f>VLOOKUP(A386,'Work table '!B:D,3,0)</f>
        <v>ИТ</v>
      </c>
      <c r="G386" s="410" t="s">
        <v>209</v>
      </c>
      <c r="H386" s="410" t="s">
        <v>218</v>
      </c>
      <c r="I386" s="410"/>
      <c r="J386" s="409"/>
      <c r="K386" s="409"/>
      <c r="L386" s="409"/>
    </row>
    <row r="387" spans="1:12" ht="22.5">
      <c r="A387" s="409" t="str">
        <f t="shared" si="5"/>
        <v xml:space="preserve">Услуги сторонних организацийуслуги сторонних организаций (Администрация) </v>
      </c>
      <c r="B387" s="409" t="s">
        <v>36</v>
      </c>
      <c r="C387" s="410" t="s">
        <v>647</v>
      </c>
      <c r="D387" s="410"/>
      <c r="E387" s="409" t="s">
        <v>7</v>
      </c>
      <c r="F387" s="409" t="e">
        <f>VLOOKUP(A387,'Work table '!B:D,3,0)</f>
        <v>#N/A</v>
      </c>
      <c r="G387" s="410" t="s">
        <v>219</v>
      </c>
      <c r="H387" s="410" t="s">
        <v>566</v>
      </c>
      <c r="I387" s="410"/>
      <c r="J387" s="409"/>
      <c r="K387" s="409"/>
      <c r="L387" s="409"/>
    </row>
    <row r="388" spans="1:12">
      <c r="A388" s="409" t="str">
        <f t="shared" si="5"/>
        <v xml:space="preserve">Услуги сторонних организацийуслуги сторонних организаций (ИТ) </v>
      </c>
      <c r="B388" s="409" t="s">
        <v>36</v>
      </c>
      <c r="C388" s="410" t="s">
        <v>249</v>
      </c>
      <c r="D388" s="410"/>
      <c r="E388" s="409" t="s">
        <v>7</v>
      </c>
      <c r="F388" s="409" t="str">
        <f>VLOOKUP(A388,'Work table '!B:D,3,0)</f>
        <v>ИТ</v>
      </c>
      <c r="G388" s="410" t="s">
        <v>219</v>
      </c>
      <c r="H388" s="410" t="s">
        <v>255</v>
      </c>
      <c r="I388" s="410"/>
      <c r="J388" s="409"/>
      <c r="K388" s="409"/>
      <c r="L388" s="409"/>
    </row>
    <row r="389" spans="1:12" ht="22.5">
      <c r="A389" s="409" t="str">
        <f t="shared" ref="A389:A401" si="6">B389&amp;C389&amp;D389</f>
        <v xml:space="preserve">Услуги сторонних организацийуслуги сторонних организаций (МиП) </v>
      </c>
      <c r="B389" s="409" t="s">
        <v>36</v>
      </c>
      <c r="C389" s="410" t="s">
        <v>664</v>
      </c>
      <c r="D389" s="410"/>
      <c r="E389" s="409" t="s">
        <v>7</v>
      </c>
      <c r="F389" s="409" t="e">
        <f>VLOOKUP(A389,'Work table '!B:D,3,0)</f>
        <v>#N/A</v>
      </c>
      <c r="G389" s="410" t="s">
        <v>219</v>
      </c>
      <c r="H389" s="410" t="s">
        <v>531</v>
      </c>
      <c r="I389" s="410"/>
      <c r="J389" s="409"/>
      <c r="K389" s="409"/>
      <c r="L389" s="409"/>
    </row>
    <row r="390" spans="1:12">
      <c r="A390" s="409" t="str">
        <f t="shared" si="6"/>
        <v xml:space="preserve">Услуги сторонних организацийуслуги сторонних организаций (ПР) </v>
      </c>
      <c r="B390" s="409" t="s">
        <v>36</v>
      </c>
      <c r="C390" s="410" t="s">
        <v>532</v>
      </c>
      <c r="D390" s="410"/>
      <c r="E390" s="409" t="s">
        <v>7</v>
      </c>
      <c r="F390" s="409" t="e">
        <f>VLOOKUP(A390,'Work table '!B:D,3,0)</f>
        <v>#N/A</v>
      </c>
      <c r="G390" s="410" t="s">
        <v>219</v>
      </c>
      <c r="H390" s="410" t="s">
        <v>533</v>
      </c>
      <c r="I390" s="410"/>
      <c r="J390" s="409"/>
      <c r="K390" s="409"/>
      <c r="L390" s="409"/>
    </row>
    <row r="391" spans="1:12" ht="22.5">
      <c r="A391" s="409" t="str">
        <f t="shared" si="6"/>
        <v xml:space="preserve">Услуги сторонних организацийуслуги сторонних организаций (ФАО) </v>
      </c>
      <c r="B391" s="409" t="s">
        <v>36</v>
      </c>
      <c r="C391" s="410" t="s">
        <v>660</v>
      </c>
      <c r="D391" s="410"/>
      <c r="E391" s="409" t="s">
        <v>7</v>
      </c>
      <c r="F391" s="409" t="e">
        <f>VLOOKUP(A391,'Work table '!B:D,3,0)</f>
        <v>#N/A</v>
      </c>
      <c r="G391" s="410" t="s">
        <v>219</v>
      </c>
      <c r="H391" s="410" t="s">
        <v>254</v>
      </c>
      <c r="I391" s="410"/>
      <c r="J391" s="409"/>
      <c r="K391" s="409"/>
      <c r="L391" s="409"/>
    </row>
    <row r="392" spans="1:12">
      <c r="A392" s="409" t="str">
        <f t="shared" si="6"/>
        <v>Услуги таможенного брокера</v>
      </c>
      <c r="B392" s="409" t="s">
        <v>30</v>
      </c>
      <c r="C392" s="410"/>
      <c r="D392" s="410"/>
      <c r="E392" s="409" t="s">
        <v>7</v>
      </c>
      <c r="F392" s="409" t="str">
        <f>VLOOKUP(A392,'Work table '!B:D,3,0)</f>
        <v>ЛЭД</v>
      </c>
      <c r="G392" s="410" t="s">
        <v>220</v>
      </c>
      <c r="H392" s="410"/>
      <c r="I392" s="410"/>
      <c r="J392" s="409"/>
      <c r="K392" s="409"/>
      <c r="L392" s="409"/>
    </row>
    <row r="393" spans="1:12" ht="22.5">
      <c r="A393" s="409" t="str">
        <f t="shared" si="6"/>
        <v>Формирование Призового фонда лотереи "6 из 40"</v>
      </c>
      <c r="B393" s="414" t="s">
        <v>795</v>
      </c>
      <c r="F393" s="409" t="e">
        <f>VLOOKUP(A393,'Work table '!B:D,3,0)</f>
        <v>#N/A</v>
      </c>
      <c r="G393" s="413" t="s">
        <v>798</v>
      </c>
    </row>
    <row r="394" spans="1:12">
      <c r="A394" s="409" t="str">
        <f t="shared" si="6"/>
        <v>Целевые отчисления от лотереи"6 из 40"</v>
      </c>
      <c r="B394" s="409" t="s">
        <v>399</v>
      </c>
      <c r="C394" s="410" t="s">
        <v>86</v>
      </c>
      <c r="D394" s="410"/>
      <c r="E394" s="409" t="s">
        <v>7</v>
      </c>
      <c r="F394" s="409" t="str">
        <f>VLOOKUP(A394,'Work table '!B:D,3,0)</f>
        <v>ОМ</v>
      </c>
      <c r="G394" s="410" t="s">
        <v>1132</v>
      </c>
      <c r="H394" s="410" t="s">
        <v>780</v>
      </c>
      <c r="I394" s="410"/>
      <c r="J394" s="409"/>
      <c r="K394" s="409"/>
      <c r="L394" s="409"/>
    </row>
    <row r="395" spans="1:12">
      <c r="A395" s="409" t="str">
        <f>B395&amp;C395&amp;D395</f>
        <v>Целевые отчисления от лотереи"6 из 40 и Джокер"</v>
      </c>
      <c r="B395" s="409" t="s">
        <v>399</v>
      </c>
      <c r="C395" s="410" t="s">
        <v>1075</v>
      </c>
      <c r="D395" s="410"/>
      <c r="E395" s="409" t="s">
        <v>7</v>
      </c>
      <c r="F395" s="409" t="str">
        <f>VLOOKUP(A395,'Work table '!B:D,3,0)</f>
        <v>ОМ</v>
      </c>
      <c r="G395" s="410" t="s">
        <v>1132</v>
      </c>
      <c r="H395" s="410" t="s">
        <v>1076</v>
      </c>
      <c r="I395" s="410"/>
      <c r="J395" s="409"/>
      <c r="K395" s="409"/>
      <c r="L395" s="409"/>
    </row>
    <row r="396" spans="1:12">
      <c r="A396" s="409" t="str">
        <f t="shared" si="6"/>
        <v>Целевые отчисления от лотереи"6 из 40" бесплатные ставки</v>
      </c>
      <c r="B396" s="409" t="s">
        <v>399</v>
      </c>
      <c r="C396" s="410" t="s">
        <v>867</v>
      </c>
      <c r="D396" s="410"/>
      <c r="E396" s="409" t="s">
        <v>7</v>
      </c>
      <c r="F396" s="409" t="str">
        <f>VLOOKUP(A396,'Work table '!B:D,3,0)</f>
        <v>ОМ</v>
      </c>
      <c r="G396" s="410" t="s">
        <v>1132</v>
      </c>
      <c r="H396" s="410" t="s">
        <v>868</v>
      </c>
      <c r="I396" s="410"/>
      <c r="J396" s="409"/>
      <c r="K396" s="409"/>
      <c r="L396" s="409"/>
    </row>
    <row r="397" spans="1:12">
      <c r="A397" s="409" t="str">
        <f t="shared" si="6"/>
        <v>Целевые отчисления от лотереи"SCRATCH 2011"</v>
      </c>
      <c r="B397" s="409" t="s">
        <v>399</v>
      </c>
      <c r="C397" s="413" t="s">
        <v>882</v>
      </c>
      <c r="E397" s="409" t="s">
        <v>7</v>
      </c>
      <c r="F397" s="409" t="str">
        <f>VLOOKUP(A397,'Work table '!B:D,3,0)</f>
        <v>ОМ</v>
      </c>
      <c r="G397" s="410" t="s">
        <v>1132</v>
      </c>
      <c r="H397" s="413" t="s">
        <v>882</v>
      </c>
    </row>
    <row r="398" spans="1:12">
      <c r="A398" s="409" t="str">
        <f t="shared" si="6"/>
        <v>Целевые отчисления от лотереи"Джокер"</v>
      </c>
      <c r="B398" s="409" t="s">
        <v>399</v>
      </c>
      <c r="C398" s="410" t="s">
        <v>601</v>
      </c>
      <c r="D398" s="410"/>
      <c r="E398" s="409" t="s">
        <v>7</v>
      </c>
      <c r="F398" s="409" t="str">
        <f>VLOOKUP(A398,'Work table '!B:D,3,0)</f>
        <v>ОМ</v>
      </c>
      <c r="G398" s="410" t="s">
        <v>1132</v>
      </c>
      <c r="H398" s="410" t="s">
        <v>602</v>
      </c>
      <c r="I398" s="410"/>
      <c r="J398" s="409"/>
      <c r="K398" s="409"/>
      <c r="L398" s="409"/>
    </row>
    <row r="399" spans="1:12">
      <c r="A399" s="409" t="str">
        <f t="shared" si="6"/>
        <v>Целевые отчисления от лотереи"Счастливые сердца"</v>
      </c>
      <c r="B399" s="409" t="s">
        <v>399</v>
      </c>
      <c r="C399" s="410" t="s">
        <v>85</v>
      </c>
      <c r="D399" s="410"/>
      <c r="E399" s="409" t="s">
        <v>7</v>
      </c>
      <c r="F399" s="409" t="str">
        <f>VLOOKUP(A399,'Work table '!B:D,3,0)</f>
        <v>ОМ</v>
      </c>
      <c r="G399" s="410" t="s">
        <v>1132</v>
      </c>
      <c r="H399" s="410" t="s">
        <v>138</v>
      </c>
      <c r="I399" s="410"/>
      <c r="J399" s="409"/>
      <c r="K399" s="409"/>
      <c r="L399" s="409"/>
    </row>
    <row r="400" spans="1:12">
      <c r="A400" s="409" t="str">
        <f t="shared" si="6"/>
        <v>Цена ставки"6 из 40"</v>
      </c>
      <c r="B400" s="414" t="s">
        <v>617</v>
      </c>
      <c r="C400" s="413" t="s">
        <v>86</v>
      </c>
      <c r="F400" s="409" t="str">
        <f>VLOOKUP(A400,'Work table '!B:D,3,0)</f>
        <v>ОМ</v>
      </c>
      <c r="G400" s="413" t="s">
        <v>623</v>
      </c>
      <c r="H400" s="413" t="s">
        <v>780</v>
      </c>
    </row>
    <row r="401" spans="1:8">
      <c r="A401" s="409" t="str">
        <f t="shared" si="6"/>
        <v>Цена ставки"Джокер"</v>
      </c>
      <c r="B401" s="414" t="s">
        <v>617</v>
      </c>
      <c r="C401" s="413" t="s">
        <v>601</v>
      </c>
      <c r="F401" s="409" t="str">
        <f>VLOOKUP(A401,'Work table '!B:D,3,0)</f>
        <v>ОМ</v>
      </c>
      <c r="G401" s="413" t="s">
        <v>623</v>
      </c>
      <c r="H401" s="413" t="s">
        <v>602</v>
      </c>
    </row>
    <row r="402" spans="1:8">
      <c r="A402" s="409"/>
      <c r="B402" s="409"/>
      <c r="C402" s="410"/>
      <c r="D402" s="410"/>
    </row>
    <row r="403" spans="1:8">
      <c r="A403" s="418"/>
      <c r="B403" s="419"/>
      <c r="C403" s="419"/>
      <c r="D403" s="410"/>
    </row>
    <row r="404" spans="1:8">
      <c r="A404" s="420"/>
      <c r="B404" s="419"/>
      <c r="C404" s="419"/>
      <c r="D404" s="410"/>
    </row>
    <row r="405" spans="1:8">
      <c r="A405" s="419"/>
      <c r="B405" s="419"/>
      <c r="C405" s="419"/>
      <c r="D405" s="410"/>
    </row>
    <row r="406" spans="1:8">
      <c r="A406" s="419"/>
      <c r="B406" s="409"/>
      <c r="C406" s="419"/>
      <c r="D406" s="410"/>
    </row>
    <row r="407" spans="1:8">
      <c r="A407" s="419"/>
      <c r="B407" s="409"/>
      <c r="C407" s="419"/>
      <c r="D407" s="410"/>
    </row>
    <row r="408" spans="1:8">
      <c r="A408" s="419"/>
      <c r="B408" s="409"/>
      <c r="C408" s="419"/>
      <c r="D408" s="410"/>
    </row>
    <row r="409" spans="1:8">
      <c r="A409" s="419"/>
      <c r="B409" s="409"/>
      <c r="C409" s="419"/>
      <c r="D409" s="410"/>
    </row>
    <row r="410" spans="1:8">
      <c r="A410" s="419"/>
      <c r="B410" s="409"/>
      <c r="C410" s="419"/>
      <c r="D410" s="410"/>
    </row>
    <row r="411" spans="1:8">
      <c r="A411" s="419"/>
      <c r="B411" s="409"/>
      <c r="C411" s="419"/>
      <c r="D411" s="410"/>
    </row>
    <row r="412" spans="1:8">
      <c r="A412" s="419"/>
      <c r="B412" s="409"/>
      <c r="C412" s="419"/>
      <c r="D412" s="410"/>
    </row>
    <row r="413" spans="1:8">
      <c r="A413" s="419"/>
      <c r="B413" s="409"/>
      <c r="C413" s="419"/>
      <c r="D413" s="410"/>
    </row>
    <row r="414" spans="1:8">
      <c r="A414" s="419"/>
      <c r="B414" s="409"/>
      <c r="C414" s="419"/>
      <c r="D414" s="410"/>
    </row>
    <row r="415" spans="1:8">
      <c r="A415" s="419"/>
      <c r="B415" s="409"/>
      <c r="C415" s="419"/>
      <c r="D415" s="410"/>
    </row>
    <row r="416" spans="1:8">
      <c r="A416" s="419"/>
      <c r="B416" s="409"/>
      <c r="C416" s="419"/>
      <c r="D416" s="410"/>
    </row>
    <row r="417" spans="1:4">
      <c r="A417" s="419"/>
      <c r="B417" s="409"/>
      <c r="C417" s="419"/>
      <c r="D417" s="410"/>
    </row>
    <row r="418" spans="1:4">
      <c r="A418" s="419"/>
      <c r="B418" s="409"/>
      <c r="C418" s="419"/>
      <c r="D418" s="410"/>
    </row>
    <row r="419" spans="1:4">
      <c r="A419" s="419"/>
      <c r="B419" s="409"/>
      <c r="C419" s="419"/>
      <c r="D419" s="410"/>
    </row>
    <row r="420" spans="1:4">
      <c r="A420" s="419"/>
      <c r="B420" s="409"/>
      <c r="C420" s="419"/>
      <c r="D420" s="410"/>
    </row>
    <row r="421" spans="1:4">
      <c r="A421" s="419"/>
      <c r="B421" s="409"/>
      <c r="C421" s="419"/>
      <c r="D421" s="410"/>
    </row>
    <row r="422" spans="1:4">
      <c r="A422" s="419"/>
      <c r="B422" s="409"/>
      <c r="C422" s="419"/>
      <c r="D422" s="410"/>
    </row>
    <row r="423" spans="1:4">
      <c r="A423" s="418"/>
      <c r="B423" s="418"/>
      <c r="C423" s="420"/>
      <c r="D423" s="410"/>
    </row>
    <row r="424" spans="1:4">
      <c r="A424" s="418"/>
      <c r="B424" s="418"/>
      <c r="C424" s="418"/>
      <c r="D424" s="410"/>
    </row>
    <row r="425" spans="1:4">
      <c r="A425" s="419"/>
      <c r="B425" s="419"/>
      <c r="C425" s="419"/>
      <c r="D425" s="410"/>
    </row>
    <row r="426" spans="1:4">
      <c r="A426" s="419"/>
      <c r="B426" s="420"/>
      <c r="C426" s="419"/>
      <c r="D426" s="410"/>
    </row>
  </sheetData>
  <sheetCalcPr fullCalcOnLoad="1"/>
  <autoFilter ref="A2:S401"/>
  <pageMargins left="0.31496062992125984" right="0.31496062992125984" top="0" bottom="0" header="0" footer="0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PL Budget </vt:lpstr>
      <vt:lpstr>detailed PL</vt:lpstr>
      <vt:lpstr>Свод. ст.</vt:lpstr>
      <vt:lpstr>Свод. ст.-подст.</vt:lpstr>
      <vt:lpstr>detailed CF</vt:lpstr>
      <vt:lpstr>CF Budget</vt:lpstr>
      <vt:lpstr>Work table </vt:lpstr>
      <vt:lpstr>Справочник</vt:lpstr>
      <vt:lpstr>'CF Budget'!Область_печати</vt:lpstr>
      <vt:lpstr>'detailed CF'!Область_печати</vt:lpstr>
      <vt:lpstr>'detailed PL'!Область_печати</vt:lpstr>
      <vt:lpstr>'PL Budget '!Область_печати</vt:lpstr>
      <vt:lpstr>'Work table '!Область_печати</vt:lpstr>
      <vt:lpstr>Справочник!Область_печати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2011-09-01T12:01:01Z</dcterms:modified>
</cp:coreProperties>
</file>