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5eOfficial\AdvancedUpdates\"/>
    </mc:Choice>
  </mc:AlternateContent>
  <bookViews>
    <workbookView xWindow="0" yWindow="312" windowWidth="8436" windowHeight="3708"/>
  </bookViews>
  <sheets>
    <sheet name="CR Calculation Worksheet" sheetId="1" r:id="rId1"/>
    <sheet name="DPR Calculation Worksheet" sheetId="2" r:id="rId2"/>
    <sheet name="Monster Features Worksheet" sheetId="3" r:id="rId3"/>
  </sheets>
  <definedNames>
    <definedName name="_xlnm.Print_Area" localSheetId="0">'CR Calculation Worksheet'!$A$1:$K$37</definedName>
  </definedNames>
  <calcPr calcId="152511"/>
</workbook>
</file>

<file path=xl/calcChain.xml><?xml version="1.0" encoding="utf-8"?>
<calcChain xmlns="http://schemas.openxmlformats.org/spreadsheetml/2006/main">
  <c r="L5" i="2" l="1"/>
  <c r="G5" i="2" l="1"/>
  <c r="V4" i="2"/>
  <c r="L4" i="2" l="1"/>
  <c r="AC8" i="2" l="1"/>
  <c r="Q3" i="2" l="1"/>
  <c r="G4" i="2"/>
  <c r="G3" i="2"/>
  <c r="Q5" i="2" l="1"/>
  <c r="Q4" i="2"/>
  <c r="G8" i="2"/>
  <c r="K11" i="1" l="1"/>
  <c r="K10" i="1"/>
  <c r="K9" i="1"/>
  <c r="K8" i="1"/>
  <c r="J38" i="1" l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J39" i="1" l="1"/>
  <c r="L3" i="2"/>
  <c r="V5" i="2"/>
  <c r="V3" i="2"/>
  <c r="AK5" i="2"/>
  <c r="AF5" i="2"/>
  <c r="AA5" i="2"/>
  <c r="AK4" i="2"/>
  <c r="AF4" i="2"/>
  <c r="AA4" i="2"/>
  <c r="AK3" i="2"/>
  <c r="AF3" i="2"/>
  <c r="AA3" i="2"/>
  <c r="J40" i="1" l="1"/>
  <c r="K39" i="1"/>
  <c r="K40" i="1"/>
  <c r="B4" i="2"/>
  <c r="B5" i="2"/>
  <c r="B3" i="2"/>
  <c r="R36" i="1"/>
  <c r="R42" i="1" s="1"/>
  <c r="R39" i="1"/>
  <c r="R43" i="1" s="1"/>
  <c r="J41" i="1" l="1"/>
  <c r="B6" i="2"/>
  <c r="Q40" i="1" s="1"/>
  <c r="R45" i="1"/>
  <c r="K41" i="1" l="1"/>
  <c r="J42" i="1"/>
  <c r="J43" i="1" l="1"/>
  <c r="K43" i="1" s="1"/>
  <c r="K42" i="1"/>
  <c r="J44" i="1" l="1"/>
  <c r="K44" i="1" s="1"/>
  <c r="J45" i="1" l="1"/>
  <c r="K45" i="1" s="1"/>
  <c r="J46" i="1"/>
  <c r="J47" i="1" l="1"/>
  <c r="K46" i="1"/>
  <c r="J48" i="1" l="1"/>
  <c r="K47" i="1"/>
  <c r="J49" i="1" l="1"/>
  <c r="K48" i="1"/>
  <c r="J50" i="1" l="1"/>
  <c r="K49" i="1"/>
  <c r="J51" i="1" l="1"/>
  <c r="K50" i="1"/>
  <c r="J52" i="1" l="1"/>
  <c r="K51" i="1"/>
  <c r="J53" i="1" l="1"/>
  <c r="K52" i="1"/>
  <c r="J54" i="1" l="1"/>
  <c r="K53" i="1"/>
  <c r="J55" i="1" l="1"/>
  <c r="K54" i="1"/>
  <c r="J56" i="1" l="1"/>
  <c r="K55" i="1"/>
  <c r="J57" i="1" l="1"/>
  <c r="K56" i="1"/>
  <c r="K57" i="1" l="1"/>
</calcChain>
</file>

<file path=xl/sharedStrings.xml><?xml version="1.0" encoding="utf-8"?>
<sst xmlns="http://schemas.openxmlformats.org/spreadsheetml/2006/main" count="749" uniqueCount="507">
  <si>
    <t>CR</t>
  </si>
  <si>
    <t>Prof. Bonus</t>
  </si>
  <si>
    <t>Armor Class</t>
  </si>
  <si>
    <t>Attack Bonus</t>
  </si>
  <si>
    <t>Save DC</t>
  </si>
  <si>
    <t>+6</t>
  </si>
  <si>
    <t>+7</t>
  </si>
  <si>
    <t>+8</t>
  </si>
  <si>
    <t>+9</t>
  </si>
  <si>
    <t>+10</t>
  </si>
  <si>
    <t>356-400</t>
  </si>
  <si>
    <t>401-445</t>
  </si>
  <si>
    <t>446-490</t>
  </si>
  <si>
    <t>491-535</t>
  </si>
  <si>
    <t>536-580</t>
  </si>
  <si>
    <t>581-625</t>
  </si>
  <si>
    <t>626-670</t>
  </si>
  <si>
    <t>671-715</t>
  </si>
  <si>
    <t>716-760</t>
  </si>
  <si>
    <t>761-805</t>
  </si>
  <si>
    <t>806-850</t>
  </si>
  <si>
    <t>+11</t>
  </si>
  <si>
    <t>+12</t>
  </si>
  <si>
    <t>+13</t>
  </si>
  <si>
    <t>+14</t>
  </si>
  <si>
    <t>+15</t>
  </si>
  <si>
    <t>+16</t>
  </si>
  <si>
    <t>+17</t>
  </si>
  <si>
    <t>+18</t>
  </si>
  <si>
    <t>+19</t>
  </si>
  <si>
    <t>+20</t>
  </si>
  <si>
    <t>1/2</t>
  </si>
  <si>
    <t>0</t>
  </si>
  <si>
    <t>1/8</t>
  </si>
  <si>
    <t>1/4</t>
  </si>
  <si>
    <t>+2</t>
  </si>
  <si>
    <t>+3</t>
  </si>
  <si>
    <t>+4</t>
  </si>
  <si>
    <t>+5</t>
  </si>
  <si>
    <t>1-6</t>
  </si>
  <si>
    <t>7-35</t>
  </si>
  <si>
    <t>36-49</t>
  </si>
  <si>
    <t>50-70</t>
  </si>
  <si>
    <t>71-85</t>
  </si>
  <si>
    <t>86-100</t>
  </si>
  <si>
    <t>101-115</t>
  </si>
  <si>
    <t>116-130</t>
  </si>
  <si>
    <t>131-145</t>
  </si>
  <si>
    <t>146-160</t>
  </si>
  <si>
    <t>161-175</t>
  </si>
  <si>
    <t>176-190</t>
  </si>
  <si>
    <t>191-205</t>
  </si>
  <si>
    <t>206-220</t>
  </si>
  <si>
    <t>221-235</t>
  </si>
  <si>
    <t>236-250</t>
  </si>
  <si>
    <t>251-265</t>
  </si>
  <si>
    <t>266-280</t>
  </si>
  <si>
    <t>281-295</t>
  </si>
  <si>
    <t>296-310</t>
  </si>
  <si>
    <t>311-325</t>
  </si>
  <si>
    <t>326-340</t>
  </si>
  <si>
    <t>341-355</t>
  </si>
  <si>
    <t>0 or 10</t>
  </si>
  <si>
    <t>0-1</t>
  </si>
  <si>
    <t>15-20</t>
  </si>
  <si>
    <t>2-3</t>
  </si>
  <si>
    <t>4-5</t>
  </si>
  <si>
    <t>6-8</t>
  </si>
  <si>
    <t>9-14</t>
  </si>
  <si>
    <t>21-26</t>
  </si>
  <si>
    <t>27-32</t>
  </si>
  <si>
    <t>33-38</t>
  </si>
  <si>
    <t>39-44</t>
  </si>
  <si>
    <t>45-50</t>
  </si>
  <si>
    <t>51-56</t>
  </si>
  <si>
    <t>57-62</t>
  </si>
  <si>
    <t>63-68</t>
  </si>
  <si>
    <t>HP, CR</t>
  </si>
  <si>
    <t>DPR, CR</t>
  </si>
  <si>
    <t>Actual Value</t>
  </si>
  <si>
    <t>Target Value</t>
  </si>
  <si>
    <t>Defensive CR:</t>
  </si>
  <si>
    <t>Offensive CR:</t>
  </si>
  <si>
    <t>Total CR:</t>
  </si>
  <si>
    <t>Attack Mod</t>
  </si>
  <si>
    <t xml:space="preserve">AC </t>
  </si>
  <si>
    <t>CR Calculation</t>
  </si>
  <si>
    <t>this field requires user inpute</t>
  </si>
  <si>
    <t>this field is auto calculated</t>
  </si>
  <si>
    <t>2) Enter the target AC from the table based on the HP</t>
  </si>
  <si>
    <t>1) Enter the CR for the monsters effective HP from the table in calculator</t>
  </si>
  <si>
    <t>CR CALCULATION:</t>
  </si>
  <si>
    <t>5) Determine the monsters average DPR for 3 rounds as indicated in the DMG, use the DPR calculaton worksheet provided</t>
  </si>
  <si>
    <t>6) Enter the CR for the monsters DPR average from the table in calculator</t>
  </si>
  <si>
    <t>10) The total CR is autocalculated</t>
  </si>
  <si>
    <t>Total Damage</t>
  </si>
  <si>
    <t>Legendary 1</t>
  </si>
  <si>
    <t>Legendary 2</t>
  </si>
  <si>
    <t>Legendary 3</t>
  </si>
  <si>
    <t>Round</t>
  </si>
  <si>
    <t>DPR</t>
  </si>
  <si>
    <t>Type</t>
  </si>
  <si>
    <t>Attacks</t>
  </si>
  <si>
    <t>Targets</t>
  </si>
  <si>
    <t>DPA</t>
  </si>
  <si>
    <t>Total Dmg</t>
  </si>
  <si>
    <t>Average</t>
  </si>
  <si>
    <t>Special Attack #1                                        (ongoing spell damage, bonus attacks, etc.)</t>
  </si>
  <si>
    <t>Special Attack #2                                       (ongoing spell damage, bonus attacks, etc.)</t>
  </si>
  <si>
    <t>Regular Attack #1</t>
  </si>
  <si>
    <t>Regular Attack #2</t>
  </si>
  <si>
    <t>303-320</t>
  </si>
  <si>
    <t>285-302</t>
  </si>
  <si>
    <t>123-140</t>
  </si>
  <si>
    <t>69-74</t>
  </si>
  <si>
    <t>75-80</t>
  </si>
  <si>
    <t>81-86</t>
  </si>
  <si>
    <t>87-92</t>
  </si>
  <si>
    <t>93-98</t>
  </si>
  <si>
    <t>99-104</t>
  </si>
  <si>
    <t>105-110</t>
  </si>
  <si>
    <t>111-116</t>
  </si>
  <si>
    <t>117-122</t>
  </si>
  <si>
    <t>141-158</t>
  </si>
  <si>
    <t>159-176</t>
  </si>
  <si>
    <t>177-194</t>
  </si>
  <si>
    <t>195-212</t>
  </si>
  <si>
    <t>213-230</t>
  </si>
  <si>
    <t>231-248</t>
  </si>
  <si>
    <t>249-266</t>
  </si>
  <si>
    <t>267-284</t>
  </si>
  <si>
    <t>Standard Hit Points</t>
  </si>
  <si>
    <t>Elite          Hit Points</t>
  </si>
  <si>
    <t>Standard DPR</t>
  </si>
  <si>
    <t>Elite        DPR</t>
  </si>
  <si>
    <t>Standard XP</t>
  </si>
  <si>
    <t>Elite           XP</t>
  </si>
  <si>
    <t>196-218</t>
  </si>
  <si>
    <t>219-240</t>
  </si>
  <si>
    <t>241-262</t>
  </si>
  <si>
    <t>263-285</t>
  </si>
  <si>
    <t>286-308</t>
  </si>
  <si>
    <t>309-330</t>
  </si>
  <si>
    <t>331-352</t>
  </si>
  <si>
    <t>353-375</t>
  </si>
  <si>
    <t>376-398</t>
  </si>
  <si>
    <t>399-420</t>
  </si>
  <si>
    <t>421-442</t>
  </si>
  <si>
    <t>443-465</t>
  </si>
  <si>
    <t>466-488</t>
  </si>
  <si>
    <t>489-510</t>
  </si>
  <si>
    <t>511-532</t>
  </si>
  <si>
    <t>533-600</t>
  </si>
  <si>
    <t>601-668</t>
  </si>
  <si>
    <t>669-735</t>
  </si>
  <si>
    <t>736-802</t>
  </si>
  <si>
    <t>803-870</t>
  </si>
  <si>
    <t>871-938</t>
  </si>
  <si>
    <t>939-1005</t>
  </si>
  <si>
    <t>1006-1072</t>
  </si>
  <si>
    <t>1073-1140</t>
  </si>
  <si>
    <t>1141-1208</t>
  </si>
  <si>
    <t>1209-1275</t>
  </si>
  <si>
    <t>49-57</t>
  </si>
  <si>
    <t>58-66</t>
  </si>
  <si>
    <t>67-75</t>
  </si>
  <si>
    <t>76-84</t>
  </si>
  <si>
    <t>85-93</t>
  </si>
  <si>
    <t>94-102</t>
  </si>
  <si>
    <t>103-111</t>
  </si>
  <si>
    <t>112-120</t>
  </si>
  <si>
    <t>121-129</t>
  </si>
  <si>
    <t>130-138</t>
  </si>
  <si>
    <t>139-147</t>
  </si>
  <si>
    <t>148-156</t>
  </si>
  <si>
    <t>157-165</t>
  </si>
  <si>
    <t>167-174</t>
  </si>
  <si>
    <t>175-183</t>
  </si>
  <si>
    <t>238-264</t>
  </si>
  <si>
    <t>265-291</t>
  </si>
  <si>
    <t>292-318</t>
  </si>
  <si>
    <t>319-345</t>
  </si>
  <si>
    <t>346-372</t>
  </si>
  <si>
    <t>373-399</t>
  </si>
  <si>
    <t>400-426</t>
  </si>
  <si>
    <t>427-453</t>
  </si>
  <si>
    <t>184-210</t>
  </si>
  <si>
    <t>211-237</t>
  </si>
  <si>
    <t>454-480</t>
  </si>
  <si>
    <t>+21</t>
  </si>
  <si>
    <t>+22</t>
  </si>
  <si>
    <t>20</t>
  </si>
  <si>
    <t>851-895</t>
  </si>
  <si>
    <t>896-940</t>
  </si>
  <si>
    <t>941-985</t>
  </si>
  <si>
    <t>986-1130</t>
  </si>
  <si>
    <t>1131-1075</t>
  </si>
  <si>
    <t>1076-1120</t>
  </si>
  <si>
    <t>1121-1165</t>
  </si>
  <si>
    <t>1166-1210</t>
  </si>
  <si>
    <t>1211-1255</t>
  </si>
  <si>
    <t>1256-1390</t>
  </si>
  <si>
    <t>1391-1525</t>
  </si>
  <si>
    <t>1526-1660</t>
  </si>
  <si>
    <t>1661-1795</t>
  </si>
  <si>
    <t>1796-1930</t>
  </si>
  <si>
    <t>1931-2065</t>
  </si>
  <si>
    <t>2066-2200</t>
  </si>
  <si>
    <t>2201-2335</t>
  </si>
  <si>
    <t>2336-2470</t>
  </si>
  <si>
    <t>2471-2605</t>
  </si>
  <si>
    <t>2606-2805</t>
  </si>
  <si>
    <t>1276-1343</t>
  </si>
  <si>
    <t>1344-1410</t>
  </si>
  <si>
    <t>1411-1478</t>
  </si>
  <si>
    <t>1479-1545</t>
  </si>
  <si>
    <t>1546-1613</t>
  </si>
  <si>
    <t>1614-1680</t>
  </si>
  <si>
    <t>1681-1748</t>
  </si>
  <si>
    <t>1749-1815</t>
  </si>
  <si>
    <t>1816-1883</t>
  </si>
  <si>
    <t>1884-2085</t>
  </si>
  <si>
    <t>2086-2288</t>
  </si>
  <si>
    <t>2289-2490</t>
  </si>
  <si>
    <t>2491-2693</t>
  </si>
  <si>
    <t>2694-2895</t>
  </si>
  <si>
    <t>2896-3098</t>
  </si>
  <si>
    <t>3099-3300</t>
  </si>
  <si>
    <t>3301-3503</t>
  </si>
  <si>
    <t>3504-3705</t>
  </si>
  <si>
    <t>3706-3908</t>
  </si>
  <si>
    <t>3909-4208</t>
  </si>
  <si>
    <t>321-338</t>
  </si>
  <si>
    <t>339-356</t>
  </si>
  <si>
    <t>357-374</t>
  </si>
  <si>
    <t>375-392</t>
  </si>
  <si>
    <t>393-410</t>
  </si>
  <si>
    <t>411-428</t>
  </si>
  <si>
    <t>429-446</t>
  </si>
  <si>
    <t>447-464</t>
  </si>
  <si>
    <t>465-482</t>
  </si>
  <si>
    <t>483-536</t>
  </si>
  <si>
    <t>537-590</t>
  </si>
  <si>
    <t>591-644</t>
  </si>
  <si>
    <t>645-698</t>
  </si>
  <si>
    <t>699-752</t>
  </si>
  <si>
    <t>753-806</t>
  </si>
  <si>
    <t>807-860</t>
  </si>
  <si>
    <t>861-914</t>
  </si>
  <si>
    <t>969-1022</t>
  </si>
  <si>
    <t>1023-1102</t>
  </si>
  <si>
    <t>915-968</t>
  </si>
  <si>
    <t>481-507</t>
  </si>
  <si>
    <t>508-534</t>
  </si>
  <si>
    <t>535-561</t>
  </si>
  <si>
    <t>562-588</t>
  </si>
  <si>
    <t>589-615</t>
  </si>
  <si>
    <t>616-642</t>
  </si>
  <si>
    <t>643-669</t>
  </si>
  <si>
    <t>670-696</t>
  </si>
  <si>
    <t>697-723</t>
  </si>
  <si>
    <t>724-804</t>
  </si>
  <si>
    <t>805-885</t>
  </si>
  <si>
    <t>886-966</t>
  </si>
  <si>
    <t>967-1047</t>
  </si>
  <si>
    <t>1048-1128</t>
  </si>
  <si>
    <t>1129-1209</t>
  </si>
  <si>
    <t>1210-1290</t>
  </si>
  <si>
    <t>1291-1371</t>
  </si>
  <si>
    <t>1372-1452</t>
  </si>
  <si>
    <t>1453-1533</t>
  </si>
  <si>
    <t>1534-1653</t>
  </si>
  <si>
    <t>106-128</t>
  </si>
  <si>
    <t>129-150</t>
  </si>
  <si>
    <t>151-173</t>
  </si>
  <si>
    <t>174-195</t>
  </si>
  <si>
    <t>13-21</t>
  </si>
  <si>
    <t>22-30</t>
  </si>
  <si>
    <t>31-39</t>
  </si>
  <si>
    <t>40-48</t>
  </si>
  <si>
    <t>Monster Features Worksheet (pg 280-281 of the DMG)</t>
  </si>
  <si>
    <t>Features that modify effective Hit Points</t>
  </si>
  <si>
    <t>Name</t>
  </si>
  <si>
    <t xml:space="preserve">Example </t>
  </si>
  <si>
    <t>Notes</t>
  </si>
  <si>
    <t>Effect on Challenge Rating</t>
  </si>
  <si>
    <t>Ancient Black Dragon</t>
  </si>
  <si>
    <t>Features that modify effective AC</t>
  </si>
  <si>
    <t>Features that modify effective DPR</t>
  </si>
  <si>
    <t>Features which do not modify CR</t>
  </si>
  <si>
    <t>Aggressive</t>
  </si>
  <si>
    <t>Orc</t>
  </si>
  <si>
    <t>Increase the effective per round damage by 2.</t>
  </si>
  <si>
    <t>Ambusher</t>
  </si>
  <si>
    <t>Doppelganger</t>
  </si>
  <si>
    <t>Increase the effective attack bonus by 1.</t>
  </si>
  <si>
    <t>Amorphous</t>
  </si>
  <si>
    <t>Black Pudding</t>
  </si>
  <si>
    <t>Amphibious</t>
  </si>
  <si>
    <t>Kuo-toa</t>
  </si>
  <si>
    <t>Angelic Weapns</t>
  </si>
  <si>
    <t>Deva</t>
  </si>
  <si>
    <t>Increase the per round damage by amount indicated</t>
  </si>
  <si>
    <t>Damge should be included in the attack</t>
  </si>
  <si>
    <t>Antimagic Susceptibility</t>
  </si>
  <si>
    <t>Flying Sword</t>
  </si>
  <si>
    <t>Avoidance</t>
  </si>
  <si>
    <t>Demilich</t>
  </si>
  <si>
    <t>Increase the monster's effective AC by 1</t>
  </si>
  <si>
    <t>Blind Senses</t>
  </si>
  <si>
    <t>Grimlock</t>
  </si>
  <si>
    <t>Blood Frenzy</t>
  </si>
  <si>
    <t>Sahaugin</t>
  </si>
  <si>
    <t>Increase the monster's effective attack bonus by 4</t>
  </si>
  <si>
    <t>Breath Weapon</t>
  </si>
  <si>
    <t>Assume two targets are hit, and fail their save, by the attack for DPR</t>
  </si>
  <si>
    <t>5-6 Recharge powers should only be used once</t>
  </si>
  <si>
    <t>Brute</t>
  </si>
  <si>
    <t>Bugbear</t>
  </si>
  <si>
    <t>Chameleon Skin</t>
  </si>
  <si>
    <t>Troglodyte</t>
  </si>
  <si>
    <t>--</t>
  </si>
  <si>
    <t>Change Shape</t>
  </si>
  <si>
    <t>Ancient Brass Dragon</t>
  </si>
  <si>
    <t>Charge</t>
  </si>
  <si>
    <t>Centaur</t>
  </si>
  <si>
    <t>Increase the damage on 1 attack by the amount indicated</t>
  </si>
  <si>
    <t>Charm</t>
  </si>
  <si>
    <t>Vampire</t>
  </si>
  <si>
    <t>Constrict</t>
  </si>
  <si>
    <t>Constrictor Snake</t>
  </si>
  <si>
    <t>Damage Absorption</t>
  </si>
  <si>
    <t>Flesh Golem</t>
  </si>
  <si>
    <t>Damage Transfer</t>
  </si>
  <si>
    <t>Darkmantle</t>
  </si>
  <si>
    <t>Double the effective hit points</t>
  </si>
  <si>
    <t>See also Features that modify effective DPR</t>
  </si>
  <si>
    <t>See also Features that modify effective HP</t>
  </si>
  <si>
    <t>Add 1/3 of the monster's hit points to its per-round damage</t>
  </si>
  <si>
    <t>Death Burst</t>
  </si>
  <si>
    <t>Magmin</t>
  </si>
  <si>
    <t>Increase the effective damage for 1 round by the amount indicated.</t>
  </si>
  <si>
    <t>Devil Sight</t>
  </si>
  <si>
    <t>Barbed Devil</t>
  </si>
  <si>
    <t>tactical issue that may affect encounter budget</t>
  </si>
  <si>
    <t>Dive</t>
  </si>
  <si>
    <t>Aarakorra</t>
  </si>
  <si>
    <t>Ecolocation</t>
  </si>
  <si>
    <t>Hook Horror</t>
  </si>
  <si>
    <t>Elemental Body</t>
  </si>
  <si>
    <t>Azer</t>
  </si>
  <si>
    <t>General rull for auras</t>
  </si>
  <si>
    <t>Increase the effective DPR by the amount indicated</t>
  </si>
  <si>
    <t>Enlarge</t>
  </si>
  <si>
    <t>Duergar</t>
  </si>
  <si>
    <t>Etherealness</t>
  </si>
  <si>
    <t>Night Hag</t>
  </si>
  <si>
    <t>False Apperance</t>
  </si>
  <si>
    <t>Gargoyle</t>
  </si>
  <si>
    <t>Fey Ancestory</t>
  </si>
  <si>
    <t>Drow</t>
  </si>
  <si>
    <t>Fiendish Blessing</t>
  </si>
  <si>
    <t>Cambion</t>
  </si>
  <si>
    <t>this should be included in the stat block</t>
  </si>
  <si>
    <t>Apply the monster's Charisma modifier to is actual AC</t>
  </si>
  <si>
    <t>Flyby</t>
  </si>
  <si>
    <t>Peryton</t>
  </si>
  <si>
    <t>Frightful Presence</t>
  </si>
  <si>
    <t>Increase effective HP by 25% if monsters face PCs of level 10 or lower</t>
  </si>
  <si>
    <t>Grappler</t>
  </si>
  <si>
    <t>Mimic</t>
  </si>
  <si>
    <t>Hold Breath</t>
  </si>
  <si>
    <t>Lizardfolk</t>
  </si>
  <si>
    <t>Horrifyinh Visage</t>
  </si>
  <si>
    <t>Banshee</t>
  </si>
  <si>
    <t>Illumination</t>
  </si>
  <si>
    <t>Flameskull</t>
  </si>
  <si>
    <t>Illusory Appearance</t>
  </si>
  <si>
    <t>Green Hag</t>
  </si>
  <si>
    <t>Immutable Form</t>
  </si>
  <si>
    <t>Iron Golem</t>
  </si>
  <si>
    <t>Incorporeal Movement</t>
  </si>
  <si>
    <t>Ghost</t>
  </si>
  <si>
    <t>Innate Spellcasting</t>
  </si>
  <si>
    <t>Djinni</t>
  </si>
  <si>
    <t>modify per spell damage and conditions</t>
  </si>
  <si>
    <t>see step 13 under "Creating a Monster Stat Block."</t>
  </si>
  <si>
    <t>Inscrutable</t>
  </si>
  <si>
    <t>Androsphinx</t>
  </si>
  <si>
    <t>Invisibility</t>
  </si>
  <si>
    <t>Imp</t>
  </si>
  <si>
    <t>Keen Senses</t>
  </si>
  <si>
    <t>Hell Hound</t>
  </si>
  <si>
    <t>Labyrinthine Recall</t>
  </si>
  <si>
    <t>Minotaur</t>
  </si>
  <si>
    <t>Leadership</t>
  </si>
  <si>
    <t>Hobgoblin</t>
  </si>
  <si>
    <t>Life Drain</t>
  </si>
  <si>
    <t>Wight</t>
  </si>
  <si>
    <t>Legendary Resistance</t>
  </si>
  <si>
    <t>look at revising this</t>
  </si>
  <si>
    <t>Light Sensitivity</t>
  </si>
  <si>
    <t>Shadow Demon</t>
  </si>
  <si>
    <t>Magic Resistance</t>
  </si>
  <si>
    <t>Balor</t>
  </si>
  <si>
    <t>Increase the monster's effective AC by 2</t>
  </si>
  <si>
    <t>Magic Weapons</t>
  </si>
  <si>
    <t>could be relevant in rare circumstances</t>
  </si>
  <si>
    <t>Martial Advantage</t>
  </si>
  <si>
    <t>Increase the effective damage of 1 attack by the amount indicated.</t>
  </si>
  <si>
    <t>Increase the effective damage of 1 attack / round by the amount indicated.</t>
  </si>
  <si>
    <t>Assume one usage/round , include in DPR calc.</t>
  </si>
  <si>
    <t>Assume one usage, include in DPR calc.</t>
  </si>
  <si>
    <t>Mimicry</t>
  </si>
  <si>
    <t>Kenku</t>
  </si>
  <si>
    <t>Nimble Escape</t>
  </si>
  <si>
    <t>Goblin</t>
  </si>
  <si>
    <t>Increase effective AC by 4</t>
  </si>
  <si>
    <t>Increase effective attack bonus by 4</t>
  </si>
  <si>
    <t>Features that modify effective attack bonus / DC</t>
  </si>
  <si>
    <t>Hides every round, see modify effective AC too.</t>
  </si>
  <si>
    <t>Hides every round, see modify effective attack too.</t>
  </si>
  <si>
    <t>Otherworld Perception</t>
  </si>
  <si>
    <t>Pack Tactics</t>
  </si>
  <si>
    <t>Kobold</t>
  </si>
  <si>
    <t>Increase the monster's effective attack bonus by 1</t>
  </si>
  <si>
    <t>Possession</t>
  </si>
  <si>
    <t>Ghosy</t>
  </si>
  <si>
    <t>Tiger</t>
  </si>
  <si>
    <t>Pounce</t>
  </si>
  <si>
    <t>Psychic Defense</t>
  </si>
  <si>
    <t>Githzerai monk</t>
  </si>
  <si>
    <t>Apply the monster's Wisdom modifier to is actual AC</t>
  </si>
  <si>
    <t>Rampage</t>
  </si>
  <si>
    <t>Gnoll</t>
  </si>
  <si>
    <t>Reactive</t>
  </si>
  <si>
    <t>Maralith</t>
  </si>
  <si>
    <t>could have an effect if paired with parry</t>
  </si>
  <si>
    <t>Read Thoughts</t>
  </si>
  <si>
    <t>Reckless</t>
  </si>
  <si>
    <t>Goblin Boss</t>
  </si>
  <si>
    <t>Redirect Attack</t>
  </si>
  <si>
    <t>Reel</t>
  </si>
  <si>
    <t>Roper</t>
  </si>
  <si>
    <t>Regeneration</t>
  </si>
  <si>
    <t>Troll</t>
  </si>
  <si>
    <t>Increase effective HP by 3 x the # of HP regained per round</t>
  </si>
  <si>
    <t>Rejuvination</t>
  </si>
  <si>
    <t>Lich</t>
  </si>
  <si>
    <t>Relentless</t>
  </si>
  <si>
    <t>Wereboar</t>
  </si>
  <si>
    <t>Each use increases effective HP by 10 (CR 1-4), 20 (CR 5-10), or 30 (CR 11+)</t>
  </si>
  <si>
    <t>increase effective HP by 7 (CR 1-4), 14 (CR 5-10), 21 (CR 11-16) or 28 (CR 17+)</t>
  </si>
  <si>
    <t>Shadow Stealth</t>
  </si>
  <si>
    <t>ShapeChanger</t>
  </si>
  <si>
    <t>Wererat</t>
  </si>
  <si>
    <t>Seige Monster</t>
  </si>
  <si>
    <t>Earth Elemental</t>
  </si>
  <si>
    <t>Slippery</t>
  </si>
  <si>
    <t>Spell Casting</t>
  </si>
  <si>
    <t>see "innate spell casting"</t>
  </si>
  <si>
    <t>Ettercap</t>
  </si>
  <si>
    <t>Spider Climb</t>
  </si>
  <si>
    <t>Standing Leap</t>
  </si>
  <si>
    <t>Bullywug</t>
  </si>
  <si>
    <t>Steadfast</t>
  </si>
  <si>
    <t>Bearded Devil</t>
  </si>
  <si>
    <t>Stench</t>
  </si>
  <si>
    <t>Sunlight Sensitivity</t>
  </si>
  <si>
    <t>Superior Invisibility</t>
  </si>
  <si>
    <t>Faerie Dragon</t>
  </si>
  <si>
    <t>Sure Footed</t>
  </si>
  <si>
    <t>Dao</t>
  </si>
  <si>
    <t>Surprise Attack</t>
  </si>
  <si>
    <t>Swallow</t>
  </si>
  <si>
    <t>Behir</t>
  </si>
  <si>
    <t>1 monster swallowed and 2 rounds of acid damage</t>
  </si>
  <si>
    <t>Include in the DPR calc.</t>
  </si>
  <si>
    <t>Teleport</t>
  </si>
  <si>
    <t>Terrain Camouflage</t>
  </si>
  <si>
    <t xml:space="preserve">Tunnler </t>
  </si>
  <si>
    <t>Umber Hulk</t>
  </si>
  <si>
    <t>Turn Immunity</t>
  </si>
  <si>
    <t>Revenant</t>
  </si>
  <si>
    <t>Turn Resistance</t>
  </si>
  <si>
    <t>Two Heads</t>
  </si>
  <si>
    <t>Ettin</t>
  </si>
  <si>
    <t>Undead Fortitude</t>
  </si>
  <si>
    <t>Zombie</t>
  </si>
  <si>
    <t>Web</t>
  </si>
  <si>
    <t>Giant Spider</t>
  </si>
  <si>
    <t>Web Sense</t>
  </si>
  <si>
    <t>Web Walker</t>
  </si>
  <si>
    <t>Wounded Fury</t>
  </si>
  <si>
    <t>Quaggoth</t>
  </si>
  <si>
    <t>c. Lightning</t>
  </si>
  <si>
    <t>fireball</t>
  </si>
  <si>
    <t>chill touch</t>
  </si>
  <si>
    <t>18</t>
  </si>
  <si>
    <t>17</t>
  </si>
  <si>
    <t>Hardcore Monster Statistics by Challenge Rating</t>
  </si>
  <si>
    <t>0) Determine the monsters effective HP as indicated in the DMG (see also the "Monster Features" tab), ues the revised table in this spreadsheet</t>
  </si>
  <si>
    <t>4) Enter the monsters effective AC (actual AC + adjustments from step 4)</t>
  </si>
  <si>
    <t>3) Review the defensive modifiers in the DMG (see also the "Monster Features" tab.  Modify the effective AC as needed.</t>
  </si>
  <si>
    <t>7) Enter the target attack bonus (or DC) from the table based on your monsters DPR.</t>
  </si>
  <si>
    <t>8) Review the offensive modifiers in the DMG (see also the "Monster Features" tab).  Modify the effective attack bonus as needed.</t>
  </si>
  <si>
    <t>9) Enter your creatures effective attack bonus, or DC (actual attack bonus + adjustments from step 8), the total offensive CR is auto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</si>
</sst>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49" fontId="0" fillId="3" borderId="0" xfId="0" applyNumberFormat="1" applyFill="1" applyAlignment="1">
      <alignment horizontal="center" wrapText="1"/>
    </xf>
    <xf numFmtId="3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 wrapText="1"/>
    </xf>
    <xf numFmtId="49" fontId="0" fillId="5" borderId="0" xfId="0" applyNumberFormat="1" applyFill="1" applyAlignment="1">
      <alignment horizontal="center" wrapText="1"/>
    </xf>
    <xf numFmtId="3" fontId="0" fillId="5" borderId="0" xfId="0" applyNumberFormat="1" applyFill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3" fillId="0" borderId="0" xfId="0" applyFont="1" applyFill="1"/>
    <xf numFmtId="0" fontId="4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indent="1"/>
    </xf>
    <xf numFmtId="0" fontId="5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11" borderId="3" xfId="0" applyFill="1" applyBorder="1"/>
    <xf numFmtId="0" fontId="0" fillId="6" borderId="3" xfId="0" applyFill="1" applyBorder="1"/>
    <xf numFmtId="0" fontId="0" fillId="11" borderId="1" xfId="0" applyFill="1" applyBorder="1"/>
    <xf numFmtId="1" fontId="5" fillId="8" borderId="1" xfId="0" applyNumberFormat="1" applyFont="1" applyFill="1" applyBorder="1"/>
    <xf numFmtId="0" fontId="0" fillId="0" borderId="4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right"/>
    </xf>
    <xf numFmtId="0" fontId="0" fillId="10" borderId="0" xfId="0" applyFill="1" applyBorder="1" applyAlignment="1">
      <alignment horizontal="center"/>
    </xf>
    <xf numFmtId="49" fontId="0" fillId="10" borderId="0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6" fillId="0" borderId="5" xfId="0" applyFont="1" applyFill="1" applyBorder="1" applyAlignment="1">
      <alignment horizontal="left" indent="1"/>
    </xf>
    <xf numFmtId="0" fontId="0" fillId="0" borderId="0" xfId="0" applyFill="1" applyBorder="1"/>
    <xf numFmtId="0" fontId="0" fillId="0" borderId="5" xfId="0" applyFill="1" applyBorder="1"/>
    <xf numFmtId="164" fontId="0" fillId="7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0" fillId="0" borderId="4" xfId="0" applyFill="1" applyBorder="1"/>
    <xf numFmtId="0" fontId="0" fillId="8" borderId="0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Fill="1" applyBorder="1" applyAlignment="1">
      <alignment horizontal="left" indent="1"/>
    </xf>
    <xf numFmtId="0" fontId="0" fillId="0" borderId="10" xfId="0" applyFill="1" applyBorder="1"/>
    <xf numFmtId="0" fontId="0" fillId="0" borderId="11" xfId="0" applyFill="1" applyBorder="1"/>
    <xf numFmtId="0" fontId="5" fillId="3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49" fontId="5" fillId="3" borderId="0" xfId="0" applyNumberFormat="1" applyFont="1" applyFill="1" applyAlignment="1">
      <alignment horizontal="center" wrapText="1"/>
    </xf>
    <xf numFmtId="49" fontId="5" fillId="5" borderId="0" xfId="0" applyNumberFormat="1" applyFont="1" applyFill="1" applyAlignment="1">
      <alignment horizontal="center" wrapText="1"/>
    </xf>
    <xf numFmtId="49" fontId="5" fillId="4" borderId="0" xfId="0" applyNumberFormat="1" applyFont="1" applyFill="1" applyAlignment="1">
      <alignment horizontal="center" wrapText="1"/>
    </xf>
    <xf numFmtId="1" fontId="0" fillId="3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3" fontId="5" fillId="5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0" fillId="8" borderId="0" xfId="0" applyFill="1"/>
    <xf numFmtId="49" fontId="0" fillId="8" borderId="0" xfId="0" applyNumberFormat="1" applyFill="1"/>
    <xf numFmtId="0" fontId="0" fillId="12" borderId="0" xfId="0" applyFill="1"/>
    <xf numFmtId="49" fontId="0" fillId="12" borderId="0" xfId="0" applyNumberFormat="1" applyFill="1"/>
    <xf numFmtId="49" fontId="0" fillId="0" borderId="0" xfId="0" applyNumberFormat="1" applyFill="1"/>
    <xf numFmtId="0" fontId="0" fillId="13" borderId="0" xfId="0" applyFill="1"/>
    <xf numFmtId="49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0" fontId="0" fillId="15" borderId="0" xfId="0" applyFill="1"/>
    <xf numFmtId="49" fontId="0" fillId="15" borderId="0" xfId="0" applyNumberFormat="1" applyFill="1"/>
    <xf numFmtId="0" fontId="1" fillId="15" borderId="0" xfId="0" applyFont="1" applyFill="1"/>
    <xf numFmtId="0" fontId="7" fillId="0" borderId="0" xfId="0" applyFont="1"/>
    <xf numFmtId="0" fontId="0" fillId="0" borderId="0" xfId="0" applyFill="1" applyAlignment="1">
      <alignment horizontal="left" indent="1"/>
    </xf>
    <xf numFmtId="0" fontId="2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0" fillId="0" borderId="0" xfId="0" applyFont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8" fillId="0" borderId="0" xfId="0" applyFont="1" applyAlignment="1">
      <alignment horizontal="left" indent="1"/>
    </xf>
    <xf numFmtId="0" fontId="9" fillId="0" borderId="5" xfId="0" applyFont="1" applyFill="1" applyBorder="1" applyAlignment="1">
      <alignment horizontal="left" indent="1"/>
    </xf>
    <xf numFmtId="0" fontId="9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F62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78"/>
  <sheetViews>
    <sheetView tabSelected="1" topLeftCell="A13" zoomScale="75" zoomScaleNormal="75" workbookViewId="0">
      <pane xSplit="1" topLeftCell="B1" activePane="topRight" state="frozen"/>
      <selection pane="topRight" activeCell="P44" sqref="P44"/>
    </sheetView>
  </sheetViews>
  <sheetFormatPr defaultRowHeight="14.4" x14ac:dyDescent="0.3"/>
  <cols>
    <col min="1" max="3" width="8.6640625" customWidth="1"/>
    <col min="4" max="5" width="10.6640625" customWidth="1"/>
    <col min="6" max="6" width="8.6640625" customWidth="1"/>
    <col min="7" max="8" width="10.6640625" customWidth="1"/>
    <col min="9" max="9" width="5.6640625" customWidth="1"/>
    <col min="10" max="11" width="10.6640625" customWidth="1"/>
    <col min="12" max="12" width="3.33203125" customWidth="1"/>
    <col min="13" max="13" width="0" hidden="1" customWidth="1"/>
    <col min="14" max="14" width="10.6640625" hidden="1" customWidth="1"/>
    <col min="15" max="18" width="12.6640625" customWidth="1"/>
    <col min="19" max="19" width="11" customWidth="1"/>
    <col min="20" max="20" width="12.5546875" customWidth="1"/>
    <col min="21" max="21" width="10.88671875" customWidth="1"/>
  </cols>
  <sheetData>
    <row r="1" spans="1:15" x14ac:dyDescent="0.3">
      <c r="A1" s="19" t="s">
        <v>500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5" ht="5.0999999999999996" customHeigh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5" ht="28.8" x14ac:dyDescent="0.3">
      <c r="A3" s="11" t="s">
        <v>0</v>
      </c>
      <c r="B3" s="11" t="s">
        <v>1</v>
      </c>
      <c r="C3" s="11" t="s">
        <v>2</v>
      </c>
      <c r="D3" s="11" t="s">
        <v>131</v>
      </c>
      <c r="E3" s="11" t="s">
        <v>132</v>
      </c>
      <c r="F3" s="11" t="s">
        <v>3</v>
      </c>
      <c r="G3" s="11" t="s">
        <v>133</v>
      </c>
      <c r="H3" s="11" t="s">
        <v>134</v>
      </c>
      <c r="I3" s="11" t="s">
        <v>4</v>
      </c>
      <c r="J3" s="11" t="s">
        <v>135</v>
      </c>
      <c r="K3" s="11" t="s">
        <v>136</v>
      </c>
    </row>
    <row r="4" spans="1:15" ht="15" customHeight="1" x14ac:dyDescent="0.3">
      <c r="A4" s="13" t="s">
        <v>32</v>
      </c>
      <c r="B4" s="13" t="s">
        <v>35</v>
      </c>
      <c r="C4" s="12">
        <v>13</v>
      </c>
      <c r="D4" s="13" t="s">
        <v>39</v>
      </c>
      <c r="E4" s="13"/>
      <c r="F4" s="13" t="s">
        <v>36</v>
      </c>
      <c r="G4" s="12" t="s">
        <v>63</v>
      </c>
      <c r="H4" s="12"/>
      <c r="I4" s="12">
        <v>13</v>
      </c>
      <c r="J4" s="76" t="s">
        <v>62</v>
      </c>
      <c r="K4" s="14"/>
    </row>
    <row r="5" spans="1:15" ht="15" customHeight="1" x14ac:dyDescent="0.3">
      <c r="A5" s="16" t="s">
        <v>33</v>
      </c>
      <c r="B5" s="16" t="s">
        <v>35</v>
      </c>
      <c r="C5" s="15">
        <v>13</v>
      </c>
      <c r="D5" s="16" t="s">
        <v>40</v>
      </c>
      <c r="E5" s="16"/>
      <c r="F5" s="16" t="s">
        <v>36</v>
      </c>
      <c r="G5" s="16" t="s">
        <v>65</v>
      </c>
      <c r="H5" s="16"/>
      <c r="I5" s="15">
        <v>13</v>
      </c>
      <c r="J5" s="77">
        <v>25</v>
      </c>
      <c r="K5" s="17"/>
    </row>
    <row r="6" spans="1:15" ht="15" customHeight="1" x14ac:dyDescent="0.3">
      <c r="A6" s="13" t="s">
        <v>34</v>
      </c>
      <c r="B6" s="13" t="s">
        <v>35</v>
      </c>
      <c r="C6" s="12">
        <v>13</v>
      </c>
      <c r="D6" s="13" t="s">
        <v>41</v>
      </c>
      <c r="E6" s="13"/>
      <c r="F6" s="13" t="s">
        <v>36</v>
      </c>
      <c r="G6" s="13" t="s">
        <v>66</v>
      </c>
      <c r="H6" s="13"/>
      <c r="I6" s="12">
        <v>13</v>
      </c>
      <c r="J6" s="76">
        <v>50</v>
      </c>
      <c r="K6" s="14"/>
    </row>
    <row r="7" spans="1:15" ht="15" customHeight="1" x14ac:dyDescent="0.3">
      <c r="A7" s="16" t="s">
        <v>31</v>
      </c>
      <c r="B7" s="16" t="s">
        <v>35</v>
      </c>
      <c r="C7" s="15">
        <v>13</v>
      </c>
      <c r="D7" s="16" t="s">
        <v>42</v>
      </c>
      <c r="E7" s="16"/>
      <c r="F7" s="16" t="s">
        <v>36</v>
      </c>
      <c r="G7" s="16" t="s">
        <v>67</v>
      </c>
      <c r="H7" s="16"/>
      <c r="I7" s="15">
        <v>13</v>
      </c>
      <c r="J7" s="77">
        <v>100</v>
      </c>
      <c r="K7" s="17"/>
    </row>
    <row r="8" spans="1:15" ht="15" customHeight="1" x14ac:dyDescent="0.3">
      <c r="A8" s="12">
        <v>1</v>
      </c>
      <c r="B8" s="13" t="s">
        <v>35</v>
      </c>
      <c r="C8" s="12">
        <v>13</v>
      </c>
      <c r="D8" s="13" t="s">
        <v>43</v>
      </c>
      <c r="E8" s="13" t="s">
        <v>272</v>
      </c>
      <c r="F8" s="13" t="s">
        <v>36</v>
      </c>
      <c r="G8" s="13" t="s">
        <v>68</v>
      </c>
      <c r="H8" s="13" t="s">
        <v>276</v>
      </c>
      <c r="I8" s="12">
        <v>13</v>
      </c>
      <c r="J8" s="76">
        <v>200</v>
      </c>
      <c r="K8" s="14">
        <f>J8*1.5</f>
        <v>300</v>
      </c>
    </row>
    <row r="9" spans="1:15" ht="15" customHeight="1" x14ac:dyDescent="0.3">
      <c r="A9" s="15">
        <v>2</v>
      </c>
      <c r="B9" s="16" t="s">
        <v>35</v>
      </c>
      <c r="C9" s="15">
        <v>13</v>
      </c>
      <c r="D9" s="16" t="s">
        <v>44</v>
      </c>
      <c r="E9" s="16" t="s">
        <v>273</v>
      </c>
      <c r="F9" s="16" t="s">
        <v>36</v>
      </c>
      <c r="G9" s="16" t="s">
        <v>64</v>
      </c>
      <c r="H9" s="16" t="s">
        <v>277</v>
      </c>
      <c r="I9" s="15">
        <v>13</v>
      </c>
      <c r="J9" s="77">
        <v>450</v>
      </c>
      <c r="K9" s="17">
        <f>J9*1.5</f>
        <v>675</v>
      </c>
    </row>
    <row r="10" spans="1:15" ht="15" customHeight="1" x14ac:dyDescent="0.3">
      <c r="A10" s="12">
        <v>3</v>
      </c>
      <c r="B10" s="13" t="s">
        <v>35</v>
      </c>
      <c r="C10" s="12">
        <v>13</v>
      </c>
      <c r="D10" s="13" t="s">
        <v>45</v>
      </c>
      <c r="E10" s="13" t="s">
        <v>274</v>
      </c>
      <c r="F10" s="13" t="s">
        <v>37</v>
      </c>
      <c r="G10" s="13" t="s">
        <v>69</v>
      </c>
      <c r="H10" s="13" t="s">
        <v>278</v>
      </c>
      <c r="I10" s="12">
        <v>13</v>
      </c>
      <c r="J10" s="76">
        <v>700</v>
      </c>
      <c r="K10" s="14">
        <f t="shared" ref="K10:K11" si="0">J10*1.5</f>
        <v>1050</v>
      </c>
    </row>
    <row r="11" spans="1:15" ht="15" customHeight="1" x14ac:dyDescent="0.3">
      <c r="A11" s="15">
        <v>4</v>
      </c>
      <c r="B11" s="16" t="s">
        <v>35</v>
      </c>
      <c r="C11" s="15">
        <v>13</v>
      </c>
      <c r="D11" s="16" t="s">
        <v>46</v>
      </c>
      <c r="E11" s="16" t="s">
        <v>275</v>
      </c>
      <c r="F11" s="16" t="s">
        <v>38</v>
      </c>
      <c r="G11" s="16" t="s">
        <v>70</v>
      </c>
      <c r="H11" s="16" t="s">
        <v>279</v>
      </c>
      <c r="I11" s="15">
        <v>14</v>
      </c>
      <c r="J11" s="77">
        <v>1100</v>
      </c>
      <c r="K11" s="17">
        <f t="shared" si="0"/>
        <v>1650</v>
      </c>
    </row>
    <row r="12" spans="1:15" ht="15" customHeight="1" x14ac:dyDescent="0.3">
      <c r="A12" s="12">
        <v>5</v>
      </c>
      <c r="B12" s="13" t="s">
        <v>36</v>
      </c>
      <c r="C12" s="12">
        <v>14</v>
      </c>
      <c r="D12" s="13" t="s">
        <v>47</v>
      </c>
      <c r="E12" s="13" t="s">
        <v>137</v>
      </c>
      <c r="F12" s="13" t="s">
        <v>5</v>
      </c>
      <c r="G12" s="13" t="s">
        <v>71</v>
      </c>
      <c r="H12" s="13" t="s">
        <v>163</v>
      </c>
      <c r="I12" s="12">
        <v>15</v>
      </c>
      <c r="J12" s="76">
        <v>1800</v>
      </c>
      <c r="K12" s="14">
        <f>J12*1.5</f>
        <v>2700</v>
      </c>
      <c r="O12" s="4"/>
    </row>
    <row r="13" spans="1:15" ht="15" customHeight="1" x14ac:dyDescent="0.3">
      <c r="A13" s="15">
        <v>6</v>
      </c>
      <c r="B13" s="16" t="s">
        <v>36</v>
      </c>
      <c r="C13" s="15">
        <v>15</v>
      </c>
      <c r="D13" s="16" t="s">
        <v>48</v>
      </c>
      <c r="E13" s="16" t="s">
        <v>138</v>
      </c>
      <c r="F13" s="16" t="s">
        <v>5</v>
      </c>
      <c r="G13" s="16" t="s">
        <v>72</v>
      </c>
      <c r="H13" s="16" t="s">
        <v>164</v>
      </c>
      <c r="I13" s="15">
        <v>15</v>
      </c>
      <c r="J13" s="77">
        <v>2300</v>
      </c>
      <c r="K13" s="17">
        <f>J13*1.5</f>
        <v>3450</v>
      </c>
      <c r="O13" s="5"/>
    </row>
    <row r="14" spans="1:15" ht="15" customHeight="1" x14ac:dyDescent="0.3">
      <c r="A14" s="12">
        <v>7</v>
      </c>
      <c r="B14" s="13" t="s">
        <v>36</v>
      </c>
      <c r="C14" s="12">
        <v>15</v>
      </c>
      <c r="D14" s="13" t="s">
        <v>49</v>
      </c>
      <c r="E14" s="13" t="s">
        <v>139</v>
      </c>
      <c r="F14" s="13" t="s">
        <v>5</v>
      </c>
      <c r="G14" s="13" t="s">
        <v>73</v>
      </c>
      <c r="H14" s="13" t="s">
        <v>165</v>
      </c>
      <c r="I14" s="12">
        <v>15</v>
      </c>
      <c r="J14" s="76">
        <v>2900</v>
      </c>
      <c r="K14" s="14">
        <f t="shared" ref="K14:K57" si="1">J14*1.5</f>
        <v>4350</v>
      </c>
      <c r="O14" s="28"/>
    </row>
    <row r="15" spans="1:15" ht="15" customHeight="1" x14ac:dyDescent="0.3">
      <c r="A15" s="15">
        <v>8</v>
      </c>
      <c r="B15" s="16" t="s">
        <v>36</v>
      </c>
      <c r="C15" s="15">
        <v>16</v>
      </c>
      <c r="D15" s="16" t="s">
        <v>50</v>
      </c>
      <c r="E15" s="16" t="s">
        <v>140</v>
      </c>
      <c r="F15" s="16" t="s">
        <v>6</v>
      </c>
      <c r="G15" s="16" t="s">
        <v>74</v>
      </c>
      <c r="H15" s="16" t="s">
        <v>166</v>
      </c>
      <c r="I15" s="15">
        <v>16</v>
      </c>
      <c r="J15" s="77">
        <v>3900</v>
      </c>
      <c r="K15" s="17">
        <f t="shared" si="1"/>
        <v>5850</v>
      </c>
      <c r="O15" s="99"/>
    </row>
    <row r="16" spans="1:15" ht="15" customHeight="1" x14ac:dyDescent="0.3">
      <c r="A16" s="12">
        <v>9</v>
      </c>
      <c r="B16" s="13" t="s">
        <v>37</v>
      </c>
      <c r="C16" s="12">
        <v>16</v>
      </c>
      <c r="D16" s="13" t="s">
        <v>51</v>
      </c>
      <c r="E16" s="13" t="s">
        <v>141</v>
      </c>
      <c r="F16" s="13" t="s">
        <v>6</v>
      </c>
      <c r="G16" s="13" t="s">
        <v>75</v>
      </c>
      <c r="H16" s="13" t="s">
        <v>167</v>
      </c>
      <c r="I16" s="12">
        <v>16</v>
      </c>
      <c r="J16" s="76">
        <v>5000</v>
      </c>
      <c r="K16" s="14">
        <f t="shared" si="1"/>
        <v>7500</v>
      </c>
      <c r="O16" t="s">
        <v>86</v>
      </c>
    </row>
    <row r="17" spans="1:23" ht="15" customHeight="1" x14ac:dyDescent="0.3">
      <c r="A17" s="15">
        <v>10</v>
      </c>
      <c r="B17" s="16" t="s">
        <v>37</v>
      </c>
      <c r="C17" s="15">
        <v>17</v>
      </c>
      <c r="D17" s="16" t="s">
        <v>52</v>
      </c>
      <c r="E17" s="16" t="s">
        <v>142</v>
      </c>
      <c r="F17" s="16" t="s">
        <v>6</v>
      </c>
      <c r="G17" s="16" t="s">
        <v>76</v>
      </c>
      <c r="H17" s="16" t="s">
        <v>168</v>
      </c>
      <c r="I17" s="15">
        <v>16</v>
      </c>
      <c r="J17" s="77">
        <v>5900</v>
      </c>
      <c r="K17" s="17">
        <f t="shared" si="1"/>
        <v>8850</v>
      </c>
      <c r="O17" s="24"/>
      <c r="P17" s="27" t="s">
        <v>87</v>
      </c>
    </row>
    <row r="18" spans="1:23" ht="15" customHeight="1" x14ac:dyDescent="0.3">
      <c r="A18" s="12">
        <v>11</v>
      </c>
      <c r="B18" s="13" t="s">
        <v>37</v>
      </c>
      <c r="C18" s="12">
        <v>17</v>
      </c>
      <c r="D18" s="13" t="s">
        <v>53</v>
      </c>
      <c r="E18" s="13" t="s">
        <v>143</v>
      </c>
      <c r="F18" s="13" t="s">
        <v>7</v>
      </c>
      <c r="G18" s="13" t="s">
        <v>114</v>
      </c>
      <c r="H18" s="13" t="s">
        <v>169</v>
      </c>
      <c r="I18" s="12">
        <v>17</v>
      </c>
      <c r="J18" s="76">
        <v>7200</v>
      </c>
      <c r="K18" s="14">
        <f t="shared" si="1"/>
        <v>10800</v>
      </c>
      <c r="O18" s="25"/>
      <c r="P18" s="27" t="s">
        <v>88</v>
      </c>
    </row>
    <row r="19" spans="1:23" ht="15" customHeight="1" x14ac:dyDescent="0.3">
      <c r="A19" s="15">
        <v>12</v>
      </c>
      <c r="B19" s="16" t="s">
        <v>37</v>
      </c>
      <c r="C19" s="15">
        <v>17</v>
      </c>
      <c r="D19" s="16" t="s">
        <v>54</v>
      </c>
      <c r="E19" s="16" t="s">
        <v>144</v>
      </c>
      <c r="F19" s="16" t="s">
        <v>7</v>
      </c>
      <c r="G19" s="16" t="s">
        <v>115</v>
      </c>
      <c r="H19" s="16" t="s">
        <v>170</v>
      </c>
      <c r="I19" s="15">
        <v>17</v>
      </c>
      <c r="J19" s="77">
        <v>8400</v>
      </c>
      <c r="K19" s="17">
        <f t="shared" si="1"/>
        <v>12600</v>
      </c>
      <c r="O19" s="27" t="s">
        <v>501</v>
      </c>
    </row>
    <row r="20" spans="1:23" ht="15" customHeight="1" x14ac:dyDescent="0.3">
      <c r="A20" s="12">
        <v>13</v>
      </c>
      <c r="B20" s="13" t="s">
        <v>38</v>
      </c>
      <c r="C20" s="12">
        <v>18</v>
      </c>
      <c r="D20" s="13" t="s">
        <v>55</v>
      </c>
      <c r="E20" s="13" t="s">
        <v>145</v>
      </c>
      <c r="F20" s="13" t="s">
        <v>8</v>
      </c>
      <c r="G20" s="13" t="s">
        <v>116</v>
      </c>
      <c r="H20" s="13" t="s">
        <v>171</v>
      </c>
      <c r="I20" s="12">
        <v>18</v>
      </c>
      <c r="J20" s="76">
        <v>10000</v>
      </c>
      <c r="K20" s="14">
        <f t="shared" si="1"/>
        <v>15000</v>
      </c>
      <c r="O20" s="105" t="s">
        <v>90</v>
      </c>
    </row>
    <row r="21" spans="1:23" ht="15" customHeight="1" x14ac:dyDescent="0.3">
      <c r="A21" s="15">
        <v>14</v>
      </c>
      <c r="B21" s="16" t="s">
        <v>38</v>
      </c>
      <c r="C21" s="15">
        <v>18</v>
      </c>
      <c r="D21" s="16" t="s">
        <v>56</v>
      </c>
      <c r="E21" s="16" t="s">
        <v>146</v>
      </c>
      <c r="F21" s="16" t="s">
        <v>9</v>
      </c>
      <c r="G21" s="16" t="s">
        <v>117</v>
      </c>
      <c r="H21" s="16" t="s">
        <v>172</v>
      </c>
      <c r="I21" s="15">
        <v>18</v>
      </c>
      <c r="J21" s="77">
        <v>11500</v>
      </c>
      <c r="K21" s="17">
        <f t="shared" si="1"/>
        <v>17250</v>
      </c>
      <c r="O21" s="105" t="s">
        <v>89</v>
      </c>
    </row>
    <row r="22" spans="1:23" ht="15" customHeight="1" x14ac:dyDescent="0.3">
      <c r="A22" s="12">
        <v>15</v>
      </c>
      <c r="B22" s="13" t="s">
        <v>38</v>
      </c>
      <c r="C22" s="12">
        <v>18</v>
      </c>
      <c r="D22" s="13" t="s">
        <v>57</v>
      </c>
      <c r="E22" s="13" t="s">
        <v>147</v>
      </c>
      <c r="F22" s="13" t="s">
        <v>9</v>
      </c>
      <c r="G22" s="13" t="s">
        <v>118</v>
      </c>
      <c r="H22" s="13" t="s">
        <v>173</v>
      </c>
      <c r="I22" s="12">
        <v>18</v>
      </c>
      <c r="J22" s="76">
        <v>13000</v>
      </c>
      <c r="K22" s="14">
        <f t="shared" si="1"/>
        <v>19500</v>
      </c>
      <c r="O22" s="27" t="s">
        <v>503</v>
      </c>
    </row>
    <row r="23" spans="1:23" ht="15" customHeight="1" x14ac:dyDescent="0.3">
      <c r="A23" s="15">
        <v>16</v>
      </c>
      <c r="B23" s="16" t="s">
        <v>38</v>
      </c>
      <c r="C23" s="15">
        <v>18</v>
      </c>
      <c r="D23" s="16" t="s">
        <v>58</v>
      </c>
      <c r="E23" s="16" t="s">
        <v>148</v>
      </c>
      <c r="F23" s="16" t="s">
        <v>9</v>
      </c>
      <c r="G23" s="16" t="s">
        <v>119</v>
      </c>
      <c r="H23" s="16" t="s">
        <v>174</v>
      </c>
      <c r="I23" s="15">
        <v>18</v>
      </c>
      <c r="J23" s="77">
        <v>15000</v>
      </c>
      <c r="K23" s="17">
        <f t="shared" si="1"/>
        <v>22500</v>
      </c>
      <c r="O23" s="105" t="s">
        <v>502</v>
      </c>
    </row>
    <row r="24" spans="1:23" ht="15" customHeight="1" x14ac:dyDescent="0.3">
      <c r="A24" s="12">
        <v>17</v>
      </c>
      <c r="B24" s="13" t="s">
        <v>5</v>
      </c>
      <c r="C24" s="12">
        <v>19</v>
      </c>
      <c r="D24" s="13" t="s">
        <v>59</v>
      </c>
      <c r="E24" s="13" t="s">
        <v>149</v>
      </c>
      <c r="F24" s="13" t="s">
        <v>9</v>
      </c>
      <c r="G24" s="13" t="s">
        <v>120</v>
      </c>
      <c r="H24" s="13" t="s">
        <v>175</v>
      </c>
      <c r="I24" s="12">
        <v>19</v>
      </c>
      <c r="J24" s="76">
        <v>18000</v>
      </c>
      <c r="K24" s="14">
        <f t="shared" si="1"/>
        <v>27000</v>
      </c>
      <c r="O24" s="27" t="s">
        <v>92</v>
      </c>
    </row>
    <row r="25" spans="1:23" ht="15" customHeight="1" x14ac:dyDescent="0.3">
      <c r="A25" s="15">
        <v>18</v>
      </c>
      <c r="B25" s="16" t="s">
        <v>5</v>
      </c>
      <c r="C25" s="15">
        <v>19</v>
      </c>
      <c r="D25" s="16" t="s">
        <v>60</v>
      </c>
      <c r="E25" s="16" t="s">
        <v>150</v>
      </c>
      <c r="F25" s="16" t="s">
        <v>9</v>
      </c>
      <c r="G25" s="16" t="s">
        <v>121</v>
      </c>
      <c r="H25" s="16" t="s">
        <v>176</v>
      </c>
      <c r="I25" s="15">
        <v>19</v>
      </c>
      <c r="J25" s="77">
        <v>20000</v>
      </c>
      <c r="K25" s="17">
        <f t="shared" si="1"/>
        <v>30000</v>
      </c>
      <c r="N25" s="4"/>
      <c r="O25" s="105" t="s">
        <v>93</v>
      </c>
      <c r="P25" s="4"/>
      <c r="Q25" s="4"/>
      <c r="R25" s="4"/>
      <c r="S25" s="4"/>
      <c r="T25" s="4"/>
      <c r="U25" s="4"/>
      <c r="V25" s="4"/>
      <c r="W25" s="4"/>
    </row>
    <row r="26" spans="1:23" ht="15" customHeight="1" x14ac:dyDescent="0.3">
      <c r="A26" s="12">
        <v>19</v>
      </c>
      <c r="B26" s="13" t="s">
        <v>5</v>
      </c>
      <c r="C26" s="12">
        <v>19</v>
      </c>
      <c r="D26" s="13" t="s">
        <v>61</v>
      </c>
      <c r="E26" s="13" t="s">
        <v>151</v>
      </c>
      <c r="F26" s="13" t="s">
        <v>9</v>
      </c>
      <c r="G26" s="13" t="s">
        <v>122</v>
      </c>
      <c r="H26" s="13" t="s">
        <v>177</v>
      </c>
      <c r="I26" s="12">
        <v>19</v>
      </c>
      <c r="J26" s="76">
        <v>22000</v>
      </c>
      <c r="K26" s="14">
        <f t="shared" si="1"/>
        <v>33000</v>
      </c>
      <c r="N26" s="4"/>
      <c r="O26" s="105" t="s">
        <v>504</v>
      </c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s="15">
        <v>20</v>
      </c>
      <c r="B27" s="16" t="s">
        <v>5</v>
      </c>
      <c r="C27" s="15">
        <v>19</v>
      </c>
      <c r="D27" s="16" t="s">
        <v>10</v>
      </c>
      <c r="E27" s="16" t="s">
        <v>152</v>
      </c>
      <c r="F27" s="16" t="s">
        <v>9</v>
      </c>
      <c r="G27" s="15" t="s">
        <v>113</v>
      </c>
      <c r="H27" s="15" t="s">
        <v>186</v>
      </c>
      <c r="I27" s="15">
        <v>19</v>
      </c>
      <c r="J27" s="77">
        <v>25000</v>
      </c>
      <c r="K27" s="17">
        <f t="shared" si="1"/>
        <v>37500</v>
      </c>
      <c r="N27" s="4"/>
      <c r="O27" s="102" t="s">
        <v>505</v>
      </c>
      <c r="P27" s="5"/>
      <c r="Q27" s="6"/>
      <c r="R27" s="5"/>
      <c r="S27" s="5"/>
      <c r="T27" s="5"/>
      <c r="U27" s="5"/>
      <c r="V27" s="5"/>
      <c r="W27" s="5"/>
    </row>
    <row r="28" spans="1:23" x14ac:dyDescent="0.3">
      <c r="A28" s="12">
        <v>21</v>
      </c>
      <c r="B28" s="13" t="s">
        <v>6</v>
      </c>
      <c r="C28" s="12">
        <v>19</v>
      </c>
      <c r="D28" s="12" t="s">
        <v>11</v>
      </c>
      <c r="E28" s="12" t="s">
        <v>153</v>
      </c>
      <c r="F28" s="13" t="s">
        <v>21</v>
      </c>
      <c r="G28" s="70" t="s">
        <v>123</v>
      </c>
      <c r="H28" s="12" t="s">
        <v>187</v>
      </c>
      <c r="I28" s="12">
        <v>20</v>
      </c>
      <c r="J28" s="76">
        <v>33000</v>
      </c>
      <c r="K28" s="14">
        <f t="shared" si="1"/>
        <v>49500</v>
      </c>
      <c r="N28" s="4"/>
      <c r="O28" s="105" t="s">
        <v>506</v>
      </c>
      <c r="P28" s="5"/>
      <c r="Q28" s="6"/>
      <c r="R28" s="5"/>
      <c r="S28" s="5"/>
      <c r="T28" s="5"/>
      <c r="U28" s="5"/>
      <c r="V28" s="5"/>
      <c r="W28" s="5"/>
    </row>
    <row r="29" spans="1:23" x14ac:dyDescent="0.3">
      <c r="A29" s="15">
        <v>22</v>
      </c>
      <c r="B29" s="16" t="s">
        <v>6</v>
      </c>
      <c r="C29" s="15">
        <v>19</v>
      </c>
      <c r="D29" s="15" t="s">
        <v>12</v>
      </c>
      <c r="E29" s="15" t="s">
        <v>154</v>
      </c>
      <c r="F29" s="16" t="s">
        <v>21</v>
      </c>
      <c r="G29" s="71" t="s">
        <v>124</v>
      </c>
      <c r="H29" s="72" t="s">
        <v>178</v>
      </c>
      <c r="I29" s="15">
        <v>20</v>
      </c>
      <c r="J29" s="77">
        <v>41000</v>
      </c>
      <c r="K29" s="17">
        <f t="shared" si="1"/>
        <v>61500</v>
      </c>
      <c r="N29" s="4"/>
      <c r="O29" s="27" t="s">
        <v>94</v>
      </c>
      <c r="P29" s="4"/>
      <c r="Q29" s="4"/>
      <c r="R29" s="4"/>
      <c r="S29" s="4"/>
      <c r="T29" s="4"/>
      <c r="U29" s="4"/>
      <c r="V29" s="4"/>
      <c r="W29" s="4"/>
    </row>
    <row r="30" spans="1:23" x14ac:dyDescent="0.3">
      <c r="A30" s="12">
        <v>23</v>
      </c>
      <c r="B30" s="13" t="s">
        <v>6</v>
      </c>
      <c r="C30" s="12">
        <v>19</v>
      </c>
      <c r="D30" s="12" t="s">
        <v>13</v>
      </c>
      <c r="E30" s="12" t="s">
        <v>155</v>
      </c>
      <c r="F30" s="13" t="s">
        <v>21</v>
      </c>
      <c r="G30" s="70" t="s">
        <v>125</v>
      </c>
      <c r="H30" s="70" t="s">
        <v>179</v>
      </c>
      <c r="I30" s="12">
        <v>20</v>
      </c>
      <c r="J30" s="76">
        <v>50000</v>
      </c>
      <c r="K30" s="14">
        <f t="shared" si="1"/>
        <v>75000</v>
      </c>
      <c r="L30" s="4"/>
      <c r="N30" s="4"/>
      <c r="O30" s="5"/>
      <c r="P30" s="5"/>
      <c r="Q30" s="6"/>
      <c r="R30" s="5"/>
      <c r="S30" s="5"/>
      <c r="T30" s="5"/>
      <c r="U30" s="5"/>
      <c r="V30" s="5"/>
      <c r="W30" s="5"/>
    </row>
    <row r="31" spans="1:23" x14ac:dyDescent="0.3">
      <c r="A31" s="15">
        <v>24</v>
      </c>
      <c r="B31" s="16" t="s">
        <v>6</v>
      </c>
      <c r="C31" s="15">
        <v>19</v>
      </c>
      <c r="D31" s="15" t="s">
        <v>14</v>
      </c>
      <c r="E31" s="15" t="s">
        <v>156</v>
      </c>
      <c r="F31" s="16" t="s">
        <v>22</v>
      </c>
      <c r="G31" s="71" t="s">
        <v>126</v>
      </c>
      <c r="H31" s="72" t="s">
        <v>180</v>
      </c>
      <c r="I31" s="15">
        <v>21</v>
      </c>
      <c r="J31" s="77">
        <v>62000</v>
      </c>
      <c r="K31" s="17">
        <f t="shared" si="1"/>
        <v>93000</v>
      </c>
      <c r="L31" s="20"/>
      <c r="M31" s="4"/>
      <c r="N31" s="4"/>
      <c r="O31" s="5"/>
      <c r="P31" s="5"/>
      <c r="Q31" s="6"/>
      <c r="R31" s="5"/>
      <c r="S31" s="5"/>
      <c r="T31" s="5"/>
      <c r="U31" s="5"/>
      <c r="V31" s="5"/>
      <c r="W31" s="5"/>
    </row>
    <row r="32" spans="1:23" x14ac:dyDescent="0.3">
      <c r="A32" s="12">
        <v>25</v>
      </c>
      <c r="B32" s="13" t="s">
        <v>7</v>
      </c>
      <c r="C32" s="12">
        <v>19</v>
      </c>
      <c r="D32" s="12" t="s">
        <v>15</v>
      </c>
      <c r="E32" s="12" t="s">
        <v>157</v>
      </c>
      <c r="F32" s="13" t="s">
        <v>22</v>
      </c>
      <c r="G32" s="70" t="s">
        <v>127</v>
      </c>
      <c r="H32" s="70" t="s">
        <v>181</v>
      </c>
      <c r="I32" s="12">
        <v>21</v>
      </c>
      <c r="J32" s="76">
        <v>75000</v>
      </c>
      <c r="K32" s="14">
        <f t="shared" si="1"/>
        <v>112500</v>
      </c>
      <c r="L32" s="21"/>
      <c r="M32" s="4"/>
      <c r="N32" s="4"/>
      <c r="O32" s="67" t="s">
        <v>91</v>
      </c>
      <c r="P32" s="68"/>
      <c r="Q32" s="68"/>
      <c r="R32" s="68"/>
      <c r="S32" s="69"/>
      <c r="T32" s="4"/>
      <c r="U32" s="4"/>
      <c r="V32" s="4"/>
      <c r="W32" s="4"/>
    </row>
    <row r="33" spans="1:23" x14ac:dyDescent="0.3">
      <c r="A33" s="15">
        <v>26</v>
      </c>
      <c r="B33" s="16" t="s">
        <v>7</v>
      </c>
      <c r="C33" s="15">
        <v>19</v>
      </c>
      <c r="D33" s="15" t="s">
        <v>16</v>
      </c>
      <c r="E33" s="15" t="s">
        <v>158</v>
      </c>
      <c r="F33" s="16" t="s">
        <v>22</v>
      </c>
      <c r="G33" s="71" t="s">
        <v>128</v>
      </c>
      <c r="H33" s="72" t="s">
        <v>182</v>
      </c>
      <c r="I33" s="15">
        <v>21</v>
      </c>
      <c r="J33" s="77">
        <v>90000</v>
      </c>
      <c r="K33" s="17">
        <f t="shared" si="1"/>
        <v>135000</v>
      </c>
      <c r="L33" s="4"/>
      <c r="M33" s="4"/>
      <c r="N33" s="4"/>
      <c r="O33" s="38"/>
      <c r="P33" s="39"/>
      <c r="Q33" s="40"/>
      <c r="R33" s="41"/>
      <c r="S33" s="42"/>
      <c r="T33" s="5"/>
      <c r="U33" s="5"/>
      <c r="V33" s="5"/>
      <c r="W33" s="5"/>
    </row>
    <row r="34" spans="1:23" x14ac:dyDescent="0.3">
      <c r="A34" s="12">
        <v>27</v>
      </c>
      <c r="B34" s="13" t="s">
        <v>7</v>
      </c>
      <c r="C34" s="12">
        <v>19</v>
      </c>
      <c r="D34" s="12" t="s">
        <v>17</v>
      </c>
      <c r="E34" s="12" t="s">
        <v>159</v>
      </c>
      <c r="F34" s="13" t="s">
        <v>23</v>
      </c>
      <c r="G34" s="70" t="s">
        <v>129</v>
      </c>
      <c r="H34" s="70" t="s">
        <v>183</v>
      </c>
      <c r="I34" s="12">
        <v>22</v>
      </c>
      <c r="J34" s="76">
        <v>105000</v>
      </c>
      <c r="K34" s="14">
        <f t="shared" si="1"/>
        <v>157500</v>
      </c>
      <c r="L34" s="4"/>
      <c r="M34" s="4"/>
      <c r="N34" s="4"/>
      <c r="O34" s="43"/>
      <c r="P34" s="107">
        <v>2</v>
      </c>
      <c r="Q34" s="107">
        <v>4</v>
      </c>
      <c r="R34" s="44"/>
      <c r="S34" s="42"/>
      <c r="T34" s="5"/>
      <c r="U34" s="5"/>
      <c r="V34" s="5"/>
      <c r="W34" s="5"/>
    </row>
    <row r="35" spans="1:23" x14ac:dyDescent="0.3">
      <c r="A35" s="15">
        <v>28</v>
      </c>
      <c r="B35" s="16" t="s">
        <v>7</v>
      </c>
      <c r="C35" s="15">
        <v>19</v>
      </c>
      <c r="D35" s="15" t="s">
        <v>18</v>
      </c>
      <c r="E35" s="15" t="s">
        <v>160</v>
      </c>
      <c r="F35" s="16" t="s">
        <v>23</v>
      </c>
      <c r="G35" s="71" t="s">
        <v>130</v>
      </c>
      <c r="H35" s="72" t="s">
        <v>184</v>
      </c>
      <c r="I35" s="15">
        <v>22</v>
      </c>
      <c r="J35" s="77">
        <v>120000</v>
      </c>
      <c r="K35" s="17">
        <f t="shared" si="1"/>
        <v>180000</v>
      </c>
      <c r="L35" s="4"/>
      <c r="M35" s="4"/>
      <c r="N35" s="4"/>
      <c r="O35" s="45"/>
      <c r="P35" s="44" t="s">
        <v>80</v>
      </c>
      <c r="Q35" s="44" t="s">
        <v>79</v>
      </c>
      <c r="R35" s="44"/>
      <c r="S35" s="42"/>
      <c r="T35" s="5"/>
      <c r="U35" s="5"/>
      <c r="V35" s="5"/>
      <c r="W35" s="5"/>
    </row>
    <row r="36" spans="1:23" x14ac:dyDescent="0.3">
      <c r="A36" s="12">
        <v>29</v>
      </c>
      <c r="B36" s="13" t="s">
        <v>8</v>
      </c>
      <c r="C36" s="12">
        <v>19</v>
      </c>
      <c r="D36" s="12" t="s">
        <v>19</v>
      </c>
      <c r="E36" s="12" t="s">
        <v>161</v>
      </c>
      <c r="F36" s="13" t="s">
        <v>23</v>
      </c>
      <c r="G36" s="12" t="s">
        <v>112</v>
      </c>
      <c r="H36" s="70" t="s">
        <v>185</v>
      </c>
      <c r="I36" s="12">
        <v>22</v>
      </c>
      <c r="J36" s="76">
        <v>135000</v>
      </c>
      <c r="K36" s="14">
        <f t="shared" si="1"/>
        <v>202500</v>
      </c>
      <c r="L36" s="4"/>
      <c r="M36" s="4"/>
      <c r="N36" s="4"/>
      <c r="O36" s="46" t="s">
        <v>85</v>
      </c>
      <c r="P36" s="47">
        <v>15</v>
      </c>
      <c r="Q36" s="48" t="s">
        <v>191</v>
      </c>
      <c r="R36" s="49">
        <f>ROUNDDOWN(((Q36-P36)/2),0)</f>
        <v>2</v>
      </c>
      <c r="S36" s="42"/>
      <c r="T36" s="5"/>
      <c r="U36" s="5"/>
      <c r="V36" s="5"/>
      <c r="W36" s="5"/>
    </row>
    <row r="37" spans="1:23" x14ac:dyDescent="0.3">
      <c r="A37" s="15">
        <v>30</v>
      </c>
      <c r="B37" s="16" t="s">
        <v>8</v>
      </c>
      <c r="C37" s="15">
        <v>19</v>
      </c>
      <c r="D37" s="15" t="s">
        <v>20</v>
      </c>
      <c r="E37" s="15" t="s">
        <v>162</v>
      </c>
      <c r="F37" s="16" t="s">
        <v>24</v>
      </c>
      <c r="G37" s="15" t="s">
        <v>111</v>
      </c>
      <c r="H37" s="15" t="s">
        <v>188</v>
      </c>
      <c r="I37" s="15">
        <v>23</v>
      </c>
      <c r="J37" s="77">
        <v>155000</v>
      </c>
      <c r="K37" s="17">
        <f t="shared" si="1"/>
        <v>232500</v>
      </c>
      <c r="L37" s="4"/>
      <c r="N37" s="4"/>
      <c r="O37" s="46" t="s">
        <v>77</v>
      </c>
      <c r="P37" s="41"/>
      <c r="Q37" s="50"/>
      <c r="R37" s="51">
        <v>6</v>
      </c>
      <c r="S37" s="106">
        <v>1</v>
      </c>
      <c r="T37" s="5"/>
      <c r="U37" s="5"/>
      <c r="V37" s="5"/>
      <c r="W37" s="5"/>
    </row>
    <row r="38" spans="1:23" ht="14.4" customHeight="1" x14ac:dyDescent="0.3">
      <c r="A38" s="70">
        <v>31</v>
      </c>
      <c r="B38" s="73" t="s">
        <v>8</v>
      </c>
      <c r="C38" s="70">
        <v>20</v>
      </c>
      <c r="D38" s="70" t="s">
        <v>192</v>
      </c>
      <c r="E38" s="70" t="s">
        <v>212</v>
      </c>
      <c r="F38" s="73" t="s">
        <v>24</v>
      </c>
      <c r="G38" s="70" t="s">
        <v>232</v>
      </c>
      <c r="H38" s="70" t="s">
        <v>252</v>
      </c>
      <c r="I38" s="70">
        <v>23</v>
      </c>
      <c r="J38" s="78">
        <f>J37+20000</f>
        <v>175000</v>
      </c>
      <c r="K38" s="79">
        <f t="shared" si="1"/>
        <v>262500</v>
      </c>
      <c r="M38" s="8"/>
      <c r="N38" s="4"/>
      <c r="O38" s="46"/>
      <c r="P38" s="107">
        <v>7</v>
      </c>
      <c r="Q38" s="107">
        <v>9</v>
      </c>
      <c r="R38" s="53"/>
      <c r="S38" s="54"/>
      <c r="T38" s="4"/>
      <c r="U38" s="4"/>
      <c r="V38" s="4"/>
      <c r="W38" s="4"/>
    </row>
    <row r="39" spans="1:23" ht="14.4" customHeight="1" x14ac:dyDescent="0.3">
      <c r="A39" s="71">
        <v>32</v>
      </c>
      <c r="B39" s="74" t="s">
        <v>8</v>
      </c>
      <c r="C39" s="71">
        <v>20</v>
      </c>
      <c r="D39" s="71" t="s">
        <v>193</v>
      </c>
      <c r="E39" s="71" t="s">
        <v>213</v>
      </c>
      <c r="F39" s="74" t="s">
        <v>24</v>
      </c>
      <c r="G39" s="71" t="s">
        <v>233</v>
      </c>
      <c r="H39" s="71" t="s">
        <v>253</v>
      </c>
      <c r="I39" s="71">
        <v>23</v>
      </c>
      <c r="J39" s="80">
        <f>J38+20000</f>
        <v>195000</v>
      </c>
      <c r="K39" s="81">
        <f t="shared" si="1"/>
        <v>292500</v>
      </c>
      <c r="L39" s="4"/>
      <c r="M39" s="8"/>
      <c r="N39" s="4"/>
      <c r="O39" s="46" t="s">
        <v>84</v>
      </c>
      <c r="P39" s="48" t="s">
        <v>498</v>
      </c>
      <c r="Q39" s="48" t="s">
        <v>499</v>
      </c>
      <c r="R39" s="49">
        <f>ROUNDDOWN(((Q39-P39)/2),0)</f>
        <v>0</v>
      </c>
      <c r="S39" s="42"/>
      <c r="T39" s="5"/>
      <c r="U39" s="5"/>
      <c r="V39" s="5"/>
      <c r="W39" s="5"/>
    </row>
    <row r="40" spans="1:23" ht="14.4" customHeight="1" x14ac:dyDescent="0.3">
      <c r="A40" s="70">
        <v>33</v>
      </c>
      <c r="B40" s="73" t="s">
        <v>9</v>
      </c>
      <c r="C40" s="70">
        <v>20</v>
      </c>
      <c r="D40" s="70" t="s">
        <v>194</v>
      </c>
      <c r="E40" s="70" t="s">
        <v>214</v>
      </c>
      <c r="F40" s="73" t="s">
        <v>25</v>
      </c>
      <c r="G40" s="70" t="s">
        <v>234</v>
      </c>
      <c r="H40" s="70" t="s">
        <v>254</v>
      </c>
      <c r="I40" s="70">
        <v>24</v>
      </c>
      <c r="J40" s="78">
        <f>J39+20000</f>
        <v>215000</v>
      </c>
      <c r="K40" s="79">
        <f t="shared" si="1"/>
        <v>322500</v>
      </c>
      <c r="M40" s="9"/>
      <c r="N40" s="4"/>
      <c r="O40" s="46" t="s">
        <v>78</v>
      </c>
      <c r="P40" s="41"/>
      <c r="Q40" s="55">
        <f>'DPR Calculation Worksheet'!B6</f>
        <v>85.333333333333329</v>
      </c>
      <c r="R40" s="51">
        <v>13</v>
      </c>
      <c r="S40" s="106">
        <v>6</v>
      </c>
      <c r="T40" s="5"/>
      <c r="U40" s="5"/>
      <c r="V40" s="5"/>
      <c r="W40" s="5"/>
    </row>
    <row r="41" spans="1:23" ht="14.4" customHeight="1" x14ac:dyDescent="0.3">
      <c r="A41" s="71">
        <v>34</v>
      </c>
      <c r="B41" s="74" t="s">
        <v>9</v>
      </c>
      <c r="C41" s="71">
        <v>21</v>
      </c>
      <c r="D41" s="71" t="s">
        <v>195</v>
      </c>
      <c r="E41" s="71" t="s">
        <v>215</v>
      </c>
      <c r="F41" s="74" t="s">
        <v>25</v>
      </c>
      <c r="G41" s="71" t="s">
        <v>235</v>
      </c>
      <c r="H41" s="71" t="s">
        <v>255</v>
      </c>
      <c r="I41" s="71">
        <v>24</v>
      </c>
      <c r="J41" s="80">
        <f>J40+25000</f>
        <v>240000</v>
      </c>
      <c r="K41" s="81">
        <f t="shared" si="1"/>
        <v>360000</v>
      </c>
      <c r="L41" s="4"/>
      <c r="M41" s="9"/>
      <c r="N41" s="4"/>
      <c r="O41" s="38"/>
      <c r="P41" s="41"/>
      <c r="Q41" s="50"/>
      <c r="R41" s="41"/>
      <c r="S41" s="42"/>
      <c r="T41" s="5"/>
      <c r="U41" s="5"/>
      <c r="V41" s="5"/>
      <c r="W41" s="5"/>
    </row>
    <row r="42" spans="1:23" ht="14.4" customHeight="1" x14ac:dyDescent="0.3">
      <c r="A42" s="70">
        <v>35</v>
      </c>
      <c r="B42" s="73" t="s">
        <v>9</v>
      </c>
      <c r="C42" s="70">
        <v>21</v>
      </c>
      <c r="D42" s="70" t="s">
        <v>196</v>
      </c>
      <c r="E42" s="70" t="s">
        <v>216</v>
      </c>
      <c r="F42" s="73" t="s">
        <v>25</v>
      </c>
      <c r="G42" s="70" t="s">
        <v>236</v>
      </c>
      <c r="H42" s="70" t="s">
        <v>256</v>
      </c>
      <c r="I42" s="70">
        <v>24</v>
      </c>
      <c r="J42" s="78">
        <f>J41+25000</f>
        <v>265000</v>
      </c>
      <c r="K42" s="79">
        <f t="shared" si="1"/>
        <v>397500</v>
      </c>
      <c r="L42" s="4"/>
      <c r="M42" s="9"/>
      <c r="N42" s="4"/>
      <c r="O42" s="38"/>
      <c r="P42" s="56"/>
      <c r="Q42" s="56" t="s">
        <v>81</v>
      </c>
      <c r="R42" s="57">
        <f>R37+R36</f>
        <v>8</v>
      </c>
      <c r="S42" s="52"/>
      <c r="T42" s="5"/>
      <c r="U42" s="5"/>
      <c r="V42" s="5"/>
      <c r="W42" s="5"/>
    </row>
    <row r="43" spans="1:23" ht="14.4" customHeight="1" x14ac:dyDescent="0.3">
      <c r="A43" s="71">
        <v>36</v>
      </c>
      <c r="B43" s="74" t="s">
        <v>9</v>
      </c>
      <c r="C43" s="71">
        <v>21</v>
      </c>
      <c r="D43" s="71" t="s">
        <v>197</v>
      </c>
      <c r="E43" s="71" t="s">
        <v>217</v>
      </c>
      <c r="F43" s="74" t="s">
        <v>26</v>
      </c>
      <c r="G43" s="71" t="s">
        <v>237</v>
      </c>
      <c r="H43" s="71" t="s">
        <v>257</v>
      </c>
      <c r="I43" s="71">
        <v>25</v>
      </c>
      <c r="J43" s="80">
        <f>J42+25000</f>
        <v>290000</v>
      </c>
      <c r="K43" s="81">
        <f t="shared" si="1"/>
        <v>435000</v>
      </c>
      <c r="M43" s="9"/>
      <c r="N43" s="4"/>
      <c r="O43" s="38"/>
      <c r="P43" s="56"/>
      <c r="Q43" s="56" t="s">
        <v>82</v>
      </c>
      <c r="R43" s="57">
        <f>R40+R39</f>
        <v>13</v>
      </c>
      <c r="S43" s="52"/>
      <c r="T43" s="5"/>
      <c r="U43" s="5"/>
      <c r="V43" s="5"/>
      <c r="W43" s="5"/>
    </row>
    <row r="44" spans="1:23" ht="14.4" customHeight="1" x14ac:dyDescent="0.3">
      <c r="A44" s="70">
        <v>37</v>
      </c>
      <c r="B44" s="73" t="s">
        <v>21</v>
      </c>
      <c r="C44" s="70">
        <v>22</v>
      </c>
      <c r="D44" s="70" t="s">
        <v>198</v>
      </c>
      <c r="E44" s="70" t="s">
        <v>218</v>
      </c>
      <c r="F44" s="73" t="s">
        <v>26</v>
      </c>
      <c r="G44" s="70" t="s">
        <v>238</v>
      </c>
      <c r="H44" s="70" t="s">
        <v>258</v>
      </c>
      <c r="I44" s="70">
        <v>25</v>
      </c>
      <c r="J44" s="78">
        <f>J43+25000</f>
        <v>315000</v>
      </c>
      <c r="K44" s="79">
        <f t="shared" si="1"/>
        <v>472500</v>
      </c>
      <c r="L44" s="4"/>
      <c r="M44" s="9"/>
      <c r="N44" s="4"/>
      <c r="O44" s="38"/>
      <c r="P44" s="56"/>
      <c r="Q44" s="50"/>
      <c r="R44" s="41"/>
      <c r="S44" s="42"/>
      <c r="T44" s="5"/>
      <c r="U44" s="5"/>
      <c r="V44" s="5"/>
      <c r="W44" s="5"/>
    </row>
    <row r="45" spans="1:23" ht="14.4" customHeight="1" x14ac:dyDescent="0.3">
      <c r="A45" s="72">
        <v>38</v>
      </c>
      <c r="B45" s="75" t="s">
        <v>21</v>
      </c>
      <c r="C45" s="72">
        <v>22</v>
      </c>
      <c r="D45" s="72" t="s">
        <v>199</v>
      </c>
      <c r="E45" s="72" t="s">
        <v>219</v>
      </c>
      <c r="F45" s="75" t="s">
        <v>27</v>
      </c>
      <c r="G45" s="72" t="s">
        <v>239</v>
      </c>
      <c r="H45" s="72" t="s">
        <v>259</v>
      </c>
      <c r="I45" s="72">
        <v>25</v>
      </c>
      <c r="J45" s="82">
        <f>J44+30000</f>
        <v>345000</v>
      </c>
      <c r="K45" s="81">
        <f t="shared" si="1"/>
        <v>517500</v>
      </c>
      <c r="M45" s="9"/>
      <c r="N45" s="4"/>
      <c r="O45" s="58"/>
      <c r="P45" s="56"/>
      <c r="Q45" s="56" t="s">
        <v>83</v>
      </c>
      <c r="R45" s="59">
        <f>(R42+R43)/2</f>
        <v>10.5</v>
      </c>
      <c r="S45" s="106">
        <v>10</v>
      </c>
      <c r="T45" s="4"/>
      <c r="U45" s="4"/>
      <c r="V45" s="5"/>
      <c r="W45" s="4"/>
    </row>
    <row r="46" spans="1:23" ht="14.4" customHeight="1" x14ac:dyDescent="0.3">
      <c r="A46" s="70">
        <v>39</v>
      </c>
      <c r="B46" s="73" t="s">
        <v>21</v>
      </c>
      <c r="C46" s="70">
        <v>22</v>
      </c>
      <c r="D46" s="70" t="s">
        <v>200</v>
      </c>
      <c r="E46" s="70" t="s">
        <v>220</v>
      </c>
      <c r="F46" s="73" t="s">
        <v>27</v>
      </c>
      <c r="G46" s="70" t="s">
        <v>240</v>
      </c>
      <c r="H46" s="70" t="s">
        <v>260</v>
      </c>
      <c r="I46" s="70">
        <v>26</v>
      </c>
      <c r="J46" s="78">
        <f t="shared" ref="J46:J48" si="2">J45+30000</f>
        <v>375000</v>
      </c>
      <c r="K46" s="79">
        <f t="shared" si="1"/>
        <v>562500</v>
      </c>
      <c r="L46" s="4"/>
      <c r="M46" s="9"/>
      <c r="O46" s="60"/>
      <c r="P46" s="61"/>
      <c r="Q46" s="18"/>
      <c r="R46" s="18"/>
      <c r="S46" s="62"/>
      <c r="V46" s="5"/>
    </row>
    <row r="47" spans="1:23" ht="14.4" customHeight="1" x14ac:dyDescent="0.3">
      <c r="A47" s="71">
        <v>40</v>
      </c>
      <c r="B47" s="74" t="s">
        <v>21</v>
      </c>
      <c r="C47" s="71">
        <v>23</v>
      </c>
      <c r="D47" s="71" t="s">
        <v>201</v>
      </c>
      <c r="E47" s="71" t="s">
        <v>221</v>
      </c>
      <c r="F47" s="74" t="s">
        <v>28</v>
      </c>
      <c r="G47" s="71" t="s">
        <v>241</v>
      </c>
      <c r="H47" s="71" t="s">
        <v>261</v>
      </c>
      <c r="I47" s="71">
        <v>26</v>
      </c>
      <c r="J47" s="82">
        <f t="shared" si="2"/>
        <v>405000</v>
      </c>
      <c r="K47" s="81">
        <f t="shared" si="1"/>
        <v>607500</v>
      </c>
      <c r="L47" s="4"/>
      <c r="M47" s="9"/>
      <c r="O47" s="63"/>
      <c r="P47" s="64"/>
      <c r="Q47" s="65"/>
      <c r="R47" s="65"/>
      <c r="S47" s="66"/>
      <c r="T47" s="2"/>
      <c r="U47" s="2"/>
      <c r="W47" s="5"/>
    </row>
    <row r="48" spans="1:23" ht="14.4" customHeight="1" x14ac:dyDescent="0.3">
      <c r="A48" s="70">
        <v>41</v>
      </c>
      <c r="B48" s="73" t="s">
        <v>22</v>
      </c>
      <c r="C48" s="70">
        <v>23</v>
      </c>
      <c r="D48" s="70" t="s">
        <v>202</v>
      </c>
      <c r="E48" s="70" t="s">
        <v>222</v>
      </c>
      <c r="F48" s="73" t="s">
        <v>28</v>
      </c>
      <c r="G48" s="70" t="s">
        <v>242</v>
      </c>
      <c r="H48" s="70" t="s">
        <v>262</v>
      </c>
      <c r="I48" s="70">
        <v>26</v>
      </c>
      <c r="J48" s="78">
        <f t="shared" si="2"/>
        <v>435000</v>
      </c>
      <c r="K48" s="79">
        <f t="shared" si="1"/>
        <v>652500</v>
      </c>
      <c r="M48" s="9"/>
      <c r="P48" s="5"/>
      <c r="Q48" s="5"/>
      <c r="R48" s="5"/>
      <c r="S48" s="5"/>
      <c r="T48" s="5"/>
      <c r="U48" s="5"/>
      <c r="W48" s="5"/>
    </row>
    <row r="49" spans="1:24" ht="14.4" customHeight="1" x14ac:dyDescent="0.3">
      <c r="A49" s="71">
        <v>42</v>
      </c>
      <c r="B49" s="74" t="s">
        <v>22</v>
      </c>
      <c r="C49" s="71">
        <v>23</v>
      </c>
      <c r="D49" s="71" t="s">
        <v>203</v>
      </c>
      <c r="E49" s="71" t="s">
        <v>223</v>
      </c>
      <c r="F49" s="74" t="s">
        <v>28</v>
      </c>
      <c r="G49" s="71" t="s">
        <v>243</v>
      </c>
      <c r="H49" s="71" t="s">
        <v>263</v>
      </c>
      <c r="I49" s="71">
        <v>27</v>
      </c>
      <c r="J49" s="80">
        <f>J48+40000</f>
        <v>475000</v>
      </c>
      <c r="K49" s="81">
        <f t="shared" si="1"/>
        <v>712500</v>
      </c>
      <c r="L49" s="4"/>
      <c r="M49" s="9"/>
      <c r="O49" s="23"/>
      <c r="P49" s="6"/>
      <c r="Q49" s="6"/>
      <c r="R49" s="6"/>
      <c r="S49" s="6"/>
      <c r="T49" s="5"/>
      <c r="U49" s="5"/>
      <c r="W49" s="4"/>
    </row>
    <row r="50" spans="1:24" ht="14.4" customHeight="1" x14ac:dyDescent="0.3">
      <c r="A50" s="70">
        <v>43</v>
      </c>
      <c r="B50" s="73" t="s">
        <v>22</v>
      </c>
      <c r="C50" s="70">
        <v>24</v>
      </c>
      <c r="D50" s="70" t="s">
        <v>204</v>
      </c>
      <c r="E50" s="70" t="s">
        <v>224</v>
      </c>
      <c r="F50" s="73" t="s">
        <v>29</v>
      </c>
      <c r="G50" s="70" t="s">
        <v>244</v>
      </c>
      <c r="H50" s="70" t="s">
        <v>264</v>
      </c>
      <c r="I50" s="70">
        <v>27</v>
      </c>
      <c r="J50" s="78">
        <f t="shared" ref="J50:J52" si="3">J49+40000</f>
        <v>515000</v>
      </c>
      <c r="K50" s="79">
        <f t="shared" si="1"/>
        <v>772500</v>
      </c>
      <c r="L50" s="4"/>
      <c r="M50" s="9"/>
      <c r="P50" s="5"/>
      <c r="Q50" s="5"/>
      <c r="R50" s="5"/>
      <c r="S50" s="5"/>
      <c r="T50" s="5"/>
      <c r="U50" s="5"/>
      <c r="W50" s="4"/>
    </row>
    <row r="51" spans="1:24" ht="14.4" customHeight="1" x14ac:dyDescent="0.3">
      <c r="A51" s="71">
        <v>44</v>
      </c>
      <c r="B51" s="74" t="s">
        <v>22</v>
      </c>
      <c r="C51" s="71">
        <v>24</v>
      </c>
      <c r="D51" s="71" t="s">
        <v>205</v>
      </c>
      <c r="E51" s="71" t="s">
        <v>225</v>
      </c>
      <c r="F51" s="74" t="s">
        <v>29</v>
      </c>
      <c r="G51" s="71" t="s">
        <v>245</v>
      </c>
      <c r="H51" s="71" t="s">
        <v>265</v>
      </c>
      <c r="I51" s="71">
        <v>27</v>
      </c>
      <c r="J51" s="80">
        <f>J50+40000</f>
        <v>555000</v>
      </c>
      <c r="K51" s="81">
        <f t="shared" si="1"/>
        <v>832500</v>
      </c>
      <c r="L51" s="4"/>
      <c r="M51" s="9"/>
      <c r="O51" s="10"/>
      <c r="P51" s="28"/>
      <c r="Q51" s="28"/>
      <c r="R51" s="28"/>
      <c r="S51" s="28"/>
      <c r="T51" s="28"/>
      <c r="U51" s="28"/>
      <c r="W51" s="4"/>
    </row>
    <row r="52" spans="1:24" ht="14.4" customHeight="1" x14ac:dyDescent="0.3">
      <c r="A52" s="70">
        <v>45</v>
      </c>
      <c r="B52" s="73" t="s">
        <v>23</v>
      </c>
      <c r="C52" s="70">
        <v>24</v>
      </c>
      <c r="D52" s="70" t="s">
        <v>206</v>
      </c>
      <c r="E52" s="70" t="s">
        <v>226</v>
      </c>
      <c r="F52" s="73" t="s">
        <v>29</v>
      </c>
      <c r="G52" s="70" t="s">
        <v>246</v>
      </c>
      <c r="H52" s="70" t="s">
        <v>266</v>
      </c>
      <c r="I52" s="70">
        <v>28</v>
      </c>
      <c r="J52" s="78">
        <f t="shared" si="3"/>
        <v>595000</v>
      </c>
      <c r="K52" s="79">
        <f t="shared" si="1"/>
        <v>892500</v>
      </c>
      <c r="L52" s="4"/>
      <c r="O52" s="22"/>
      <c r="P52" s="4"/>
      <c r="Q52" s="4"/>
      <c r="R52" s="4"/>
      <c r="S52" s="4"/>
      <c r="T52" s="4"/>
      <c r="U52" s="5"/>
      <c r="W52" s="4"/>
    </row>
    <row r="53" spans="1:24" ht="14.4" customHeight="1" x14ac:dyDescent="0.3">
      <c r="A53" s="71">
        <v>46</v>
      </c>
      <c r="B53" s="74" t="s">
        <v>23</v>
      </c>
      <c r="C53" s="71">
        <v>25</v>
      </c>
      <c r="D53" s="71" t="s">
        <v>207</v>
      </c>
      <c r="E53" s="71" t="s">
        <v>227</v>
      </c>
      <c r="F53" s="74" t="s">
        <v>30</v>
      </c>
      <c r="G53" s="71" t="s">
        <v>247</v>
      </c>
      <c r="H53" s="71" t="s">
        <v>267</v>
      </c>
      <c r="I53" s="71">
        <v>28</v>
      </c>
      <c r="J53" s="80">
        <f>J52+50000</f>
        <v>645000</v>
      </c>
      <c r="K53" s="81">
        <f t="shared" si="1"/>
        <v>967500</v>
      </c>
      <c r="L53" s="4"/>
      <c r="O53" s="22"/>
      <c r="P53" s="5"/>
      <c r="Q53" s="5"/>
      <c r="R53" s="5"/>
      <c r="S53" s="4"/>
      <c r="T53" s="4"/>
      <c r="U53" s="5"/>
      <c r="W53" s="4"/>
      <c r="X53" s="2"/>
    </row>
    <row r="54" spans="1:24" ht="14.4" customHeight="1" x14ac:dyDescent="0.3">
      <c r="A54" s="70">
        <v>47</v>
      </c>
      <c r="B54" s="73" t="s">
        <v>23</v>
      </c>
      <c r="C54" s="70">
        <v>25</v>
      </c>
      <c r="D54" s="70" t="s">
        <v>208</v>
      </c>
      <c r="E54" s="70" t="s">
        <v>228</v>
      </c>
      <c r="F54" s="73" t="s">
        <v>30</v>
      </c>
      <c r="G54" s="70" t="s">
        <v>248</v>
      </c>
      <c r="H54" s="70" t="s">
        <v>268</v>
      </c>
      <c r="I54" s="70">
        <v>28</v>
      </c>
      <c r="J54" s="78">
        <f>J53+50000</f>
        <v>695000</v>
      </c>
      <c r="K54" s="79">
        <f t="shared" si="1"/>
        <v>1042500</v>
      </c>
      <c r="L54" s="4"/>
      <c r="O54" s="22"/>
      <c r="P54" s="29"/>
      <c r="Q54" s="5"/>
      <c r="R54" s="5"/>
      <c r="S54" s="5"/>
      <c r="T54" s="5"/>
      <c r="U54" s="5"/>
      <c r="V54" s="2"/>
      <c r="W54" s="5"/>
      <c r="X54" s="2"/>
    </row>
    <row r="55" spans="1:24" ht="14.4" customHeight="1" x14ac:dyDescent="0.3">
      <c r="A55" s="71">
        <v>48</v>
      </c>
      <c r="B55" s="74" t="s">
        <v>23</v>
      </c>
      <c r="C55" s="71">
        <v>26</v>
      </c>
      <c r="D55" s="71" t="s">
        <v>209</v>
      </c>
      <c r="E55" s="71" t="s">
        <v>229</v>
      </c>
      <c r="F55" s="74" t="s">
        <v>30</v>
      </c>
      <c r="G55" s="71" t="s">
        <v>251</v>
      </c>
      <c r="H55" s="71" t="s">
        <v>269</v>
      </c>
      <c r="I55" s="71">
        <v>29</v>
      </c>
      <c r="J55" s="80">
        <f t="shared" ref="J55:J56" si="4">J54+50000</f>
        <v>745000</v>
      </c>
      <c r="K55" s="81">
        <f t="shared" si="1"/>
        <v>1117500</v>
      </c>
      <c r="O55" s="22"/>
      <c r="P55" s="29"/>
      <c r="Q55" s="5"/>
      <c r="R55" s="5"/>
      <c r="S55" s="5"/>
      <c r="T55" s="5"/>
      <c r="U55" s="5"/>
      <c r="V55" s="5"/>
      <c r="W55" s="5"/>
    </row>
    <row r="56" spans="1:24" ht="14.4" customHeight="1" x14ac:dyDescent="0.3">
      <c r="A56" s="70">
        <v>49</v>
      </c>
      <c r="B56" s="73" t="s">
        <v>24</v>
      </c>
      <c r="C56" s="70">
        <v>27</v>
      </c>
      <c r="D56" s="70" t="s">
        <v>210</v>
      </c>
      <c r="E56" s="70" t="s">
        <v>230</v>
      </c>
      <c r="F56" s="73" t="s">
        <v>189</v>
      </c>
      <c r="G56" s="70" t="s">
        <v>249</v>
      </c>
      <c r="H56" s="70" t="s">
        <v>270</v>
      </c>
      <c r="I56" s="70">
        <v>29</v>
      </c>
      <c r="J56" s="78">
        <f t="shared" si="4"/>
        <v>795000</v>
      </c>
      <c r="K56" s="79">
        <f t="shared" si="1"/>
        <v>1192500</v>
      </c>
      <c r="O56" s="7"/>
      <c r="P56" s="4"/>
      <c r="W56" s="2"/>
    </row>
    <row r="57" spans="1:24" ht="14.4" customHeight="1" x14ac:dyDescent="0.3">
      <c r="A57" s="71">
        <v>50</v>
      </c>
      <c r="B57" s="74" t="s">
        <v>25</v>
      </c>
      <c r="C57" s="71">
        <v>28</v>
      </c>
      <c r="D57" s="71" t="s">
        <v>211</v>
      </c>
      <c r="E57" s="71" t="s">
        <v>231</v>
      </c>
      <c r="F57" s="74" t="s">
        <v>190</v>
      </c>
      <c r="G57" s="71" t="s">
        <v>250</v>
      </c>
      <c r="H57" s="71" t="s">
        <v>271</v>
      </c>
      <c r="I57" s="71">
        <v>30</v>
      </c>
      <c r="J57" s="80">
        <f>J56+60000</f>
        <v>855000</v>
      </c>
      <c r="K57" s="81">
        <f t="shared" si="1"/>
        <v>1282500</v>
      </c>
      <c r="O57" s="7"/>
      <c r="P57" s="4"/>
      <c r="W57" s="2"/>
    </row>
    <row r="58" spans="1:24" x14ac:dyDescent="0.3">
      <c r="A58" s="1"/>
      <c r="B58" s="1"/>
      <c r="C58" s="1"/>
      <c r="D58" s="1"/>
      <c r="E58" s="26"/>
      <c r="F58" s="1"/>
      <c r="G58" s="1"/>
      <c r="H58" s="26"/>
      <c r="I58" s="1"/>
      <c r="J58" s="2"/>
      <c r="K58" s="2"/>
      <c r="W58" s="2"/>
    </row>
    <row r="59" spans="1:24" x14ac:dyDescent="0.3">
      <c r="A59" s="1"/>
      <c r="B59" s="1"/>
      <c r="C59" s="1"/>
      <c r="D59" s="1"/>
      <c r="E59" s="26"/>
      <c r="F59" s="1"/>
      <c r="G59" s="1"/>
      <c r="H59" s="26"/>
      <c r="I59" s="1"/>
      <c r="J59" s="2"/>
      <c r="K59" s="2"/>
      <c r="W59" s="2"/>
    </row>
    <row r="60" spans="1:24" x14ac:dyDescent="0.3">
      <c r="A60" s="4"/>
      <c r="B60" s="4"/>
      <c r="C60" s="4"/>
      <c r="D60" s="4"/>
      <c r="E60" s="4"/>
      <c r="F60" s="3"/>
      <c r="G60" s="3"/>
      <c r="H60" s="3"/>
      <c r="I60" s="3"/>
      <c r="J60" s="2"/>
      <c r="K60" s="2"/>
      <c r="W60" s="5"/>
    </row>
    <row r="61" spans="1:24" x14ac:dyDescent="0.3">
      <c r="A61" s="5"/>
      <c r="B61" s="99"/>
      <c r="C61" s="3"/>
      <c r="D61" s="3"/>
      <c r="E61" s="3"/>
      <c r="F61" s="3"/>
      <c r="G61" s="3"/>
      <c r="H61" s="3"/>
      <c r="I61" s="3"/>
      <c r="J61" s="2"/>
      <c r="K61" s="2"/>
    </row>
    <row r="62" spans="1:24" x14ac:dyDescent="0.3">
      <c r="A62" s="28"/>
      <c r="B62" s="99"/>
      <c r="C62" s="3"/>
      <c r="D62" s="3"/>
      <c r="E62" s="3"/>
      <c r="F62" s="3"/>
      <c r="G62" s="3"/>
      <c r="H62" s="3"/>
      <c r="I62" s="3"/>
      <c r="J62" s="2"/>
      <c r="K62" s="2"/>
      <c r="P62" s="4"/>
    </row>
    <row r="63" spans="1:24" x14ac:dyDescent="0.3">
      <c r="A63" s="99"/>
      <c r="B63" s="3"/>
      <c r="C63" s="3"/>
      <c r="D63" s="3"/>
      <c r="E63" s="3"/>
      <c r="F63" s="3"/>
      <c r="G63" s="3"/>
      <c r="H63" s="3"/>
      <c r="I63" s="3"/>
      <c r="J63" s="2"/>
      <c r="K63" s="2"/>
      <c r="P63" s="4"/>
    </row>
    <row r="64" spans="1:24" x14ac:dyDescent="0.3">
      <c r="A64" s="100"/>
      <c r="B64" s="101"/>
      <c r="C64" s="101"/>
      <c r="D64" s="101"/>
      <c r="E64" s="101"/>
      <c r="F64" s="101"/>
      <c r="G64" s="101"/>
      <c r="H64" s="101"/>
      <c r="I64" s="4"/>
      <c r="J64" s="2"/>
      <c r="K64" s="2"/>
      <c r="P64" s="4"/>
    </row>
    <row r="65" spans="1:16" x14ac:dyDescent="0.3">
      <c r="A65" s="100"/>
      <c r="B65" s="101"/>
      <c r="C65" s="101"/>
      <c r="D65" s="101"/>
      <c r="E65" s="101"/>
      <c r="F65" s="101"/>
      <c r="G65" s="101"/>
      <c r="H65" s="101"/>
      <c r="I65" s="3"/>
      <c r="J65" s="2"/>
      <c r="K65" s="2"/>
      <c r="P65" s="4"/>
    </row>
    <row r="66" spans="1:16" x14ac:dyDescent="0.3">
      <c r="A66" s="100"/>
      <c r="B66" s="101"/>
      <c r="C66" s="101"/>
      <c r="D66" s="101"/>
      <c r="E66" s="101"/>
      <c r="F66" s="101"/>
      <c r="G66" s="101"/>
      <c r="H66" s="101"/>
      <c r="I66" s="3"/>
      <c r="J66" s="2"/>
      <c r="K66" s="2"/>
    </row>
    <row r="67" spans="1:16" x14ac:dyDescent="0.3">
      <c r="A67" s="99"/>
      <c r="B67" s="3"/>
      <c r="C67" s="3"/>
      <c r="D67" s="3"/>
      <c r="E67" s="3"/>
      <c r="F67" s="3"/>
      <c r="G67" s="3"/>
      <c r="H67" s="3"/>
      <c r="I67" s="3"/>
      <c r="J67" s="2"/>
      <c r="K67" s="2"/>
    </row>
    <row r="68" spans="1:16" x14ac:dyDescent="0.3">
      <c r="A68" s="99"/>
      <c r="B68" s="3"/>
      <c r="C68" s="3"/>
      <c r="D68" s="3"/>
      <c r="E68" s="3"/>
      <c r="F68" s="3"/>
      <c r="G68" s="3"/>
      <c r="H68" s="3"/>
      <c r="I68" s="3"/>
      <c r="J68" s="2"/>
      <c r="K68" s="2"/>
    </row>
    <row r="69" spans="1:16" x14ac:dyDescent="0.3">
      <c r="A69" s="100"/>
      <c r="B69" s="101"/>
      <c r="C69" s="101"/>
      <c r="D69" s="101"/>
      <c r="E69" s="101"/>
      <c r="F69" s="101"/>
      <c r="G69" s="101"/>
      <c r="H69" s="101"/>
      <c r="I69" s="3"/>
      <c r="J69" s="2"/>
      <c r="K69" s="2"/>
    </row>
    <row r="70" spans="1:16" x14ac:dyDescent="0.3">
      <c r="A70" s="100"/>
      <c r="B70" s="101"/>
      <c r="C70" s="101"/>
      <c r="D70" s="101"/>
      <c r="E70" s="101"/>
      <c r="F70" s="101"/>
      <c r="G70" s="101"/>
      <c r="H70" s="101"/>
      <c r="I70" s="3"/>
      <c r="J70" s="2"/>
      <c r="K70" s="2"/>
    </row>
    <row r="71" spans="1:16" x14ac:dyDescent="0.3">
      <c r="A71" s="100"/>
      <c r="B71" s="101"/>
      <c r="C71" s="101"/>
      <c r="D71" s="101"/>
      <c r="E71" s="101"/>
      <c r="F71" s="101"/>
      <c r="G71" s="101"/>
      <c r="H71" s="101"/>
      <c r="I71" s="3"/>
      <c r="J71" s="2"/>
      <c r="K71" s="2"/>
    </row>
    <row r="72" spans="1:16" x14ac:dyDescent="0.3">
      <c r="A72" s="99"/>
      <c r="B72" s="3"/>
      <c r="C72" s="3"/>
      <c r="D72" s="3"/>
      <c r="E72" s="3"/>
      <c r="F72" s="3"/>
      <c r="G72" s="3"/>
      <c r="H72" s="3"/>
      <c r="I72" s="3"/>
      <c r="J72" s="2"/>
      <c r="K72" s="2"/>
    </row>
    <row r="73" spans="1:16" x14ac:dyDescent="0.3">
      <c r="A73" s="99"/>
      <c r="B73" s="3"/>
      <c r="C73" s="3"/>
      <c r="D73" s="3"/>
      <c r="E73" s="3"/>
      <c r="F73" s="3"/>
      <c r="G73" s="3"/>
      <c r="H73" s="3"/>
      <c r="I73" s="3"/>
      <c r="J73" s="2"/>
      <c r="K73" s="2"/>
    </row>
    <row r="74" spans="1:16" x14ac:dyDescent="0.3">
      <c r="A74" s="99"/>
      <c r="B74" s="3"/>
      <c r="C74" s="3"/>
      <c r="D74" s="3"/>
      <c r="E74" s="3"/>
      <c r="F74" s="3"/>
      <c r="G74" s="3"/>
      <c r="H74" s="3"/>
      <c r="I74" s="3"/>
      <c r="J74" s="2"/>
      <c r="K74" s="2"/>
    </row>
    <row r="75" spans="1:16" x14ac:dyDescent="0.3">
      <c r="A75" s="99"/>
      <c r="B75" s="3"/>
      <c r="C75" s="3"/>
      <c r="D75" s="3"/>
      <c r="E75" s="3"/>
      <c r="F75" s="3"/>
      <c r="G75" s="3"/>
      <c r="H75" s="3"/>
      <c r="I75" s="3"/>
      <c r="J75" s="2"/>
      <c r="K75" s="2"/>
    </row>
    <row r="76" spans="1:16" x14ac:dyDescent="0.3">
      <c r="A76" s="27"/>
      <c r="B76" s="1"/>
      <c r="C76" s="1"/>
      <c r="D76" s="1"/>
      <c r="E76" s="26"/>
      <c r="F76" s="1"/>
      <c r="G76" s="1"/>
      <c r="H76" s="26"/>
      <c r="I76" s="1"/>
      <c r="J76" s="2"/>
      <c r="K76" s="2"/>
    </row>
    <row r="77" spans="1:16" x14ac:dyDescent="0.3">
      <c r="A77" s="27"/>
      <c r="B77" s="1"/>
      <c r="C77" s="1"/>
      <c r="D77" s="1"/>
      <c r="E77" s="26"/>
      <c r="F77" s="1"/>
      <c r="G77" s="1"/>
      <c r="H77" s="26"/>
      <c r="I77" s="1"/>
      <c r="J77" s="2"/>
      <c r="K77" s="2"/>
    </row>
    <row r="78" spans="1:16" x14ac:dyDescent="0.3">
      <c r="A78" s="27"/>
      <c r="B78" s="1"/>
      <c r="C78" s="1"/>
      <c r="D78" s="1"/>
      <c r="E78" s="26"/>
      <c r="F78" s="1"/>
      <c r="G78" s="1"/>
      <c r="H78" s="26"/>
      <c r="I78" s="1"/>
      <c r="J78" s="2"/>
      <c r="K78" s="2"/>
    </row>
    <row r="79" spans="1:16" x14ac:dyDescent="0.3">
      <c r="A79" s="27"/>
      <c r="B79" s="1"/>
      <c r="C79" s="1"/>
      <c r="D79" s="1"/>
      <c r="E79" s="26"/>
      <c r="F79" s="1"/>
      <c r="G79" s="1"/>
      <c r="H79" s="26"/>
      <c r="I79" s="1"/>
      <c r="J79" s="2"/>
      <c r="K79" s="2"/>
    </row>
    <row r="80" spans="1:16" x14ac:dyDescent="0.3">
      <c r="A80" s="27"/>
      <c r="B80" s="1"/>
      <c r="C80" s="1"/>
      <c r="D80" s="1"/>
      <c r="E80" s="26"/>
      <c r="F80" s="1"/>
      <c r="G80" s="1"/>
      <c r="H80" s="26"/>
      <c r="I80" s="1"/>
      <c r="J80" s="2"/>
      <c r="K80" s="2"/>
    </row>
    <row r="81" spans="1:11" x14ac:dyDescent="0.3">
      <c r="A81" s="27"/>
      <c r="B81" s="1"/>
      <c r="C81" s="1"/>
      <c r="D81" s="1"/>
      <c r="E81" s="26"/>
      <c r="F81" s="1"/>
      <c r="G81" s="1"/>
      <c r="H81" s="26"/>
      <c r="I81" s="1"/>
      <c r="J81" s="2"/>
      <c r="K81" s="2"/>
    </row>
    <row r="82" spans="1:11" x14ac:dyDescent="0.3">
      <c r="A82" s="1"/>
      <c r="B82" s="1"/>
      <c r="C82" s="1"/>
      <c r="D82" s="1"/>
      <c r="E82" s="26"/>
      <c r="F82" s="1"/>
      <c r="G82" s="1"/>
      <c r="H82" s="26"/>
      <c r="I82" s="1"/>
      <c r="J82" s="2"/>
      <c r="K82" s="2"/>
    </row>
    <row r="83" spans="1:11" x14ac:dyDescent="0.3">
      <c r="A83" s="1"/>
      <c r="B83" s="1"/>
      <c r="C83" s="1"/>
      <c r="D83" s="1"/>
      <c r="E83" s="26"/>
      <c r="F83" s="1"/>
      <c r="G83" s="1"/>
      <c r="H83" s="26"/>
      <c r="I83" s="1"/>
      <c r="J83" s="2"/>
      <c r="K83" s="2"/>
    </row>
    <row r="84" spans="1:11" x14ac:dyDescent="0.3">
      <c r="A84" s="1"/>
      <c r="B84" s="1"/>
      <c r="C84" s="1"/>
      <c r="D84" s="1"/>
      <c r="E84" s="26"/>
      <c r="F84" s="1"/>
      <c r="G84" s="1"/>
      <c r="H84" s="26"/>
      <c r="I84" s="1"/>
      <c r="J84" s="2"/>
      <c r="K84" s="2"/>
    </row>
    <row r="85" spans="1:11" x14ac:dyDescent="0.3">
      <c r="A85" s="1"/>
      <c r="B85" s="1"/>
      <c r="C85" s="1"/>
      <c r="D85" s="1"/>
      <c r="E85" s="26"/>
      <c r="F85" s="1"/>
      <c r="G85" s="1"/>
      <c r="H85" s="26"/>
      <c r="I85" s="1"/>
      <c r="J85" s="2"/>
      <c r="K85" s="2"/>
    </row>
    <row r="86" spans="1:11" x14ac:dyDescent="0.3">
      <c r="A86" s="1"/>
      <c r="B86" s="1"/>
      <c r="C86" s="1"/>
      <c r="D86" s="1"/>
      <c r="E86" s="26"/>
      <c r="F86" s="1"/>
      <c r="G86" s="1"/>
      <c r="H86" s="26"/>
      <c r="I86" s="1"/>
      <c r="J86" s="2"/>
      <c r="K86" s="2"/>
    </row>
    <row r="87" spans="1:11" x14ac:dyDescent="0.3">
      <c r="A87" s="1"/>
      <c r="B87" s="1"/>
      <c r="C87" s="1"/>
      <c r="D87" s="1"/>
      <c r="E87" s="26"/>
      <c r="F87" s="1"/>
      <c r="G87" s="1"/>
      <c r="H87" s="26"/>
      <c r="I87" s="1"/>
      <c r="J87" s="2"/>
      <c r="K87" s="2"/>
    </row>
    <row r="88" spans="1:11" x14ac:dyDescent="0.3">
      <c r="A88" s="1"/>
      <c r="B88" s="1"/>
      <c r="C88" s="1"/>
      <c r="D88" s="1"/>
      <c r="E88" s="26"/>
      <c r="F88" s="1"/>
      <c r="G88" s="1"/>
      <c r="H88" s="26"/>
      <c r="I88" s="1"/>
      <c r="J88" s="2"/>
      <c r="K88" s="2"/>
    </row>
    <row r="89" spans="1:1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</sheetData>
  <pageMargins left="0.7" right="0.7" top="0.75" bottom="0.75" header="0.3" footer="0.3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workbookViewId="0">
      <selection activeCell="H7" sqref="H7"/>
    </sheetView>
  </sheetViews>
  <sheetFormatPr defaultRowHeight="14.4" x14ac:dyDescent="0.3"/>
  <cols>
    <col min="1" max="1" width="6.6640625" customWidth="1"/>
    <col min="2" max="2" width="8.6640625" customWidth="1"/>
    <col min="3" max="3" width="10.6640625" customWidth="1"/>
    <col min="4" max="5" width="6.6640625" customWidth="1"/>
    <col min="6" max="6" width="4.6640625" customWidth="1"/>
    <col min="7" max="7" width="8.6640625" customWidth="1"/>
    <col min="8" max="8" width="10.6640625" customWidth="1"/>
    <col min="9" max="10" width="6.6640625" customWidth="1"/>
    <col min="11" max="11" width="4.6640625" customWidth="1"/>
    <col min="12" max="12" width="8.6640625" customWidth="1"/>
    <col min="13" max="13" width="10.6640625" customWidth="1"/>
    <col min="14" max="15" width="6.6640625" customWidth="1"/>
    <col min="16" max="16" width="4.6640625" customWidth="1"/>
    <col min="17" max="17" width="8.6640625" customWidth="1"/>
    <col min="18" max="18" width="10.6640625" customWidth="1"/>
    <col min="19" max="20" width="6.6640625" customWidth="1"/>
    <col min="21" max="21" width="4.6640625" customWidth="1"/>
    <col min="22" max="22" width="8.6640625" customWidth="1"/>
    <col min="23" max="23" width="10.6640625" customWidth="1"/>
    <col min="24" max="25" width="6.6640625" customWidth="1"/>
    <col min="26" max="26" width="4.6640625" customWidth="1"/>
    <col min="27" max="27" width="8.6640625" customWidth="1"/>
    <col min="28" max="28" width="10.6640625" customWidth="1"/>
    <col min="29" max="30" width="6.6640625" customWidth="1"/>
    <col min="31" max="31" width="4.6640625" customWidth="1"/>
    <col min="32" max="32" width="8.6640625" customWidth="1"/>
    <col min="33" max="33" width="10.6640625" customWidth="1"/>
    <col min="34" max="35" width="6.6640625" customWidth="1"/>
    <col min="36" max="36" width="4.6640625" customWidth="1"/>
    <col min="37" max="37" width="8.6640625" customWidth="1"/>
  </cols>
  <sheetData>
    <row r="1" spans="1:37" ht="28.8" x14ac:dyDescent="0.3">
      <c r="A1" s="30"/>
      <c r="B1" s="31" t="s">
        <v>95</v>
      </c>
      <c r="C1" s="103" t="s">
        <v>109</v>
      </c>
      <c r="D1" s="103"/>
      <c r="E1" s="103"/>
      <c r="F1" s="103"/>
      <c r="G1" s="103"/>
      <c r="H1" s="103" t="s">
        <v>110</v>
      </c>
      <c r="I1" s="103"/>
      <c r="J1" s="103"/>
      <c r="K1" s="103"/>
      <c r="L1" s="103"/>
      <c r="M1" s="104" t="s">
        <v>107</v>
      </c>
      <c r="N1" s="104"/>
      <c r="O1" s="104"/>
      <c r="P1" s="104"/>
      <c r="Q1" s="104"/>
      <c r="R1" s="104" t="s">
        <v>108</v>
      </c>
      <c r="S1" s="104"/>
      <c r="T1" s="104"/>
      <c r="U1" s="104"/>
      <c r="V1" s="104"/>
      <c r="W1" s="103" t="s">
        <v>96</v>
      </c>
      <c r="X1" s="103"/>
      <c r="Y1" s="103"/>
      <c r="Z1" s="103"/>
      <c r="AA1" s="103"/>
      <c r="AB1" s="103" t="s">
        <v>97</v>
      </c>
      <c r="AC1" s="103"/>
      <c r="AD1" s="103"/>
      <c r="AE1" s="103"/>
      <c r="AF1" s="103"/>
      <c r="AG1" s="103" t="s">
        <v>98</v>
      </c>
      <c r="AH1" s="103"/>
      <c r="AI1" s="103"/>
      <c r="AJ1" s="103"/>
      <c r="AK1" s="103"/>
    </row>
    <row r="2" spans="1:37" ht="15" thickBot="1" x14ac:dyDescent="0.35">
      <c r="A2" s="32" t="s">
        <v>99</v>
      </c>
      <c r="B2" s="32" t="s">
        <v>100</v>
      </c>
      <c r="C2" s="32" t="s">
        <v>101</v>
      </c>
      <c r="D2" s="32" t="s">
        <v>102</v>
      </c>
      <c r="E2" s="32" t="s">
        <v>103</v>
      </c>
      <c r="F2" s="32" t="s">
        <v>104</v>
      </c>
      <c r="G2" s="32" t="s">
        <v>105</v>
      </c>
      <c r="H2" s="32" t="s">
        <v>101</v>
      </c>
      <c r="I2" s="32" t="s">
        <v>102</v>
      </c>
      <c r="J2" s="32" t="s">
        <v>103</v>
      </c>
      <c r="K2" s="32" t="s">
        <v>104</v>
      </c>
      <c r="L2" s="32" t="s">
        <v>105</v>
      </c>
      <c r="M2" s="32" t="s">
        <v>101</v>
      </c>
      <c r="N2" s="32" t="s">
        <v>102</v>
      </c>
      <c r="O2" s="32" t="s">
        <v>103</v>
      </c>
      <c r="P2" s="32" t="s">
        <v>104</v>
      </c>
      <c r="Q2" s="32" t="s">
        <v>105</v>
      </c>
      <c r="R2" s="32" t="s">
        <v>101</v>
      </c>
      <c r="S2" s="32" t="s">
        <v>102</v>
      </c>
      <c r="T2" s="32" t="s">
        <v>103</v>
      </c>
      <c r="U2" s="32" t="s">
        <v>104</v>
      </c>
      <c r="V2" s="32" t="s">
        <v>105</v>
      </c>
      <c r="W2" s="32" t="s">
        <v>101</v>
      </c>
      <c r="X2" s="32" t="s">
        <v>102</v>
      </c>
      <c r="Y2" s="32" t="s">
        <v>103</v>
      </c>
      <c r="Z2" s="32" t="s">
        <v>104</v>
      </c>
      <c r="AA2" s="32" t="s">
        <v>105</v>
      </c>
      <c r="AB2" s="32" t="s">
        <v>101</v>
      </c>
      <c r="AC2" s="32" t="s">
        <v>102</v>
      </c>
      <c r="AD2" s="32" t="s">
        <v>103</v>
      </c>
      <c r="AE2" s="32" t="s">
        <v>104</v>
      </c>
      <c r="AF2" s="32" t="s">
        <v>105</v>
      </c>
      <c r="AG2" s="32" t="s">
        <v>101</v>
      </c>
      <c r="AH2" s="32" t="s">
        <v>102</v>
      </c>
      <c r="AI2" s="32" t="s">
        <v>103</v>
      </c>
      <c r="AJ2" s="32" t="s">
        <v>104</v>
      </c>
      <c r="AK2" s="32" t="s">
        <v>105</v>
      </c>
    </row>
    <row r="3" spans="1:37" x14ac:dyDescent="0.3">
      <c r="A3" s="33">
        <v>1</v>
      </c>
      <c r="B3" s="34">
        <f>G3+Q3+L3+AA3+V3+AF3+AK3</f>
        <v>90</v>
      </c>
      <c r="C3" s="33" t="s">
        <v>495</v>
      </c>
      <c r="D3" s="35">
        <v>1</v>
      </c>
      <c r="E3" s="35">
        <v>2</v>
      </c>
      <c r="F3" s="35">
        <v>45</v>
      </c>
      <c r="G3" s="34">
        <f>D3*E3*F3</f>
        <v>90</v>
      </c>
      <c r="H3" s="33"/>
      <c r="I3" s="35"/>
      <c r="J3" s="35"/>
      <c r="K3" s="35"/>
      <c r="L3" s="34">
        <f>I3*J3*K3</f>
        <v>0</v>
      </c>
      <c r="M3" s="33"/>
      <c r="N3" s="35"/>
      <c r="O3" s="35"/>
      <c r="P3" s="35"/>
      <c r="Q3" s="34">
        <f t="shared" ref="Q3" si="0">N3*O3*P3</f>
        <v>0</v>
      </c>
      <c r="R3" s="33"/>
      <c r="S3" s="35"/>
      <c r="T3" s="35"/>
      <c r="U3" s="35"/>
      <c r="V3" s="34">
        <f>S3*T3*U3</f>
        <v>0</v>
      </c>
      <c r="W3" s="33"/>
      <c r="X3" s="35"/>
      <c r="Y3" s="35"/>
      <c r="Z3" s="35"/>
      <c r="AA3" s="34">
        <f>X3*Y3*Z3</f>
        <v>0</v>
      </c>
      <c r="AB3" s="33"/>
      <c r="AC3" s="35"/>
      <c r="AD3" s="35"/>
      <c r="AE3" s="35"/>
      <c r="AF3" s="34">
        <f t="shared" ref="AF3:AF5" si="1">AC3*AD3*AE3</f>
        <v>0</v>
      </c>
      <c r="AG3" s="33"/>
      <c r="AH3" s="35"/>
      <c r="AI3" s="35"/>
      <c r="AJ3" s="35"/>
      <c r="AK3" s="34">
        <f t="shared" ref="AK3:AK5" si="2">AH3*AI3*AJ3</f>
        <v>0</v>
      </c>
    </row>
    <row r="4" spans="1:37" x14ac:dyDescent="0.3">
      <c r="A4" s="30">
        <v>2</v>
      </c>
      <c r="B4" s="34">
        <f>G4+Q4+L4+AA4+V4+AF4+AK4</f>
        <v>83</v>
      </c>
      <c r="C4" s="33" t="s">
        <v>496</v>
      </c>
      <c r="D4" s="35">
        <v>1</v>
      </c>
      <c r="E4" s="35">
        <v>2</v>
      </c>
      <c r="F4" s="35">
        <v>35</v>
      </c>
      <c r="G4" s="34">
        <f t="shared" ref="G4" si="3">D4*E4*F4</f>
        <v>70</v>
      </c>
      <c r="H4" s="33" t="s">
        <v>497</v>
      </c>
      <c r="I4" s="35">
        <v>1</v>
      </c>
      <c r="J4" s="35">
        <v>1</v>
      </c>
      <c r="K4" s="35">
        <v>13</v>
      </c>
      <c r="L4" s="34">
        <f>I4*J4*K4</f>
        <v>13</v>
      </c>
      <c r="M4" s="33"/>
      <c r="N4" s="35"/>
      <c r="O4" s="35"/>
      <c r="P4" s="35"/>
      <c r="Q4" s="34">
        <f>N4*O4*P4</f>
        <v>0</v>
      </c>
      <c r="R4" s="33"/>
      <c r="S4" s="35"/>
      <c r="T4" s="35"/>
      <c r="U4" s="35"/>
      <c r="V4" s="36">
        <f t="shared" ref="V4:V5" si="4">S4*T4*U4</f>
        <v>0</v>
      </c>
      <c r="W4" s="33"/>
      <c r="X4" s="35"/>
      <c r="Y4" s="35"/>
      <c r="Z4" s="35"/>
      <c r="AA4" s="36">
        <f t="shared" ref="AA4:AA5" si="5">X4*Y4*Z4</f>
        <v>0</v>
      </c>
      <c r="AB4" s="33"/>
      <c r="AC4" s="35"/>
      <c r="AD4" s="35"/>
      <c r="AE4" s="35"/>
      <c r="AF4" s="36">
        <f t="shared" si="1"/>
        <v>0</v>
      </c>
      <c r="AG4" s="33"/>
      <c r="AH4" s="35"/>
      <c r="AI4" s="35"/>
      <c r="AJ4" s="35"/>
      <c r="AK4" s="36">
        <f t="shared" si="2"/>
        <v>0</v>
      </c>
    </row>
    <row r="5" spans="1:37" x14ac:dyDescent="0.3">
      <c r="A5" s="30">
        <v>3</v>
      </c>
      <c r="B5" s="34">
        <f>G5+Q5+L5+AA5+V5+AF5+AK5</f>
        <v>83</v>
      </c>
      <c r="C5" s="33" t="s">
        <v>496</v>
      </c>
      <c r="D5" s="35">
        <v>1</v>
      </c>
      <c r="E5" s="35">
        <v>2</v>
      </c>
      <c r="F5" s="35">
        <v>35</v>
      </c>
      <c r="G5" s="34">
        <f t="shared" ref="G5" si="6">D5*E5*F5</f>
        <v>70</v>
      </c>
      <c r="H5" s="33" t="s">
        <v>497</v>
      </c>
      <c r="I5" s="35">
        <v>1</v>
      </c>
      <c r="J5" s="35">
        <v>1</v>
      </c>
      <c r="K5" s="35">
        <v>13</v>
      </c>
      <c r="L5" s="34">
        <f>I5*J5*K5</f>
        <v>13</v>
      </c>
      <c r="M5" s="33"/>
      <c r="N5" s="35"/>
      <c r="O5" s="35"/>
      <c r="P5" s="35"/>
      <c r="Q5" s="34">
        <f>N5*O5*P5</f>
        <v>0</v>
      </c>
      <c r="R5" s="33"/>
      <c r="S5" s="35"/>
      <c r="T5" s="35"/>
      <c r="U5" s="35"/>
      <c r="V5" s="36">
        <f t="shared" si="4"/>
        <v>0</v>
      </c>
      <c r="W5" s="33"/>
      <c r="X5" s="35"/>
      <c r="Y5" s="35"/>
      <c r="Z5" s="35"/>
      <c r="AA5" s="36">
        <f t="shared" si="5"/>
        <v>0</v>
      </c>
      <c r="AB5" s="33"/>
      <c r="AC5" s="35"/>
      <c r="AD5" s="35"/>
      <c r="AE5" s="35"/>
      <c r="AF5" s="36">
        <f t="shared" si="1"/>
        <v>0</v>
      </c>
      <c r="AG5" s="33"/>
      <c r="AH5" s="35"/>
      <c r="AI5" s="35"/>
      <c r="AJ5" s="35"/>
      <c r="AK5" s="36">
        <f t="shared" si="2"/>
        <v>0</v>
      </c>
    </row>
    <row r="6" spans="1:37" x14ac:dyDescent="0.3">
      <c r="A6" s="30" t="s">
        <v>106</v>
      </c>
      <c r="B6" s="37">
        <f>AVERAGE(B3:B5)</f>
        <v>85.333333333333329</v>
      </c>
    </row>
    <row r="8" spans="1:37" x14ac:dyDescent="0.3">
      <c r="G8">
        <f>G4+L4</f>
        <v>83</v>
      </c>
      <c r="AC8">
        <f>AE3*3</f>
        <v>0</v>
      </c>
    </row>
  </sheetData>
  <mergeCells count="7">
    <mergeCell ref="C1:G1"/>
    <mergeCell ref="M1:Q1"/>
    <mergeCell ref="W1:AA1"/>
    <mergeCell ref="AB1:AF1"/>
    <mergeCell ref="AG1:AK1"/>
    <mergeCell ref="R1:V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19" zoomScaleNormal="100" workbookViewId="0">
      <selection activeCell="A24" sqref="A24"/>
    </sheetView>
  </sheetViews>
  <sheetFormatPr defaultRowHeight="14.4" x14ac:dyDescent="0.3"/>
  <cols>
    <col min="1" max="1" width="20.6640625" customWidth="1"/>
    <col min="2" max="2" width="18.6640625" customWidth="1"/>
    <col min="3" max="3" width="40.6640625" customWidth="1"/>
    <col min="4" max="4" width="60.6640625" customWidth="1"/>
  </cols>
  <sheetData>
    <row r="1" spans="1:4" ht="15.6" x14ac:dyDescent="0.3">
      <c r="A1" s="98" t="s">
        <v>280</v>
      </c>
    </row>
    <row r="2" spans="1:4" ht="4.95" customHeight="1" x14ac:dyDescent="0.3"/>
    <row r="3" spans="1:4" x14ac:dyDescent="0.3">
      <c r="A3" s="97" t="s">
        <v>281</v>
      </c>
      <c r="B3" s="95"/>
      <c r="C3" s="95"/>
      <c r="D3" s="95"/>
    </row>
    <row r="4" spans="1:4" x14ac:dyDescent="0.3">
      <c r="A4" s="83" t="s">
        <v>282</v>
      </c>
      <c r="B4" s="83" t="s">
        <v>283</v>
      </c>
      <c r="C4" s="83" t="s">
        <v>284</v>
      </c>
      <c r="D4" s="84" t="s">
        <v>285</v>
      </c>
    </row>
    <row r="5" spans="1:4" x14ac:dyDescent="0.3">
      <c r="A5" s="88" t="s">
        <v>333</v>
      </c>
      <c r="B5" s="88" t="s">
        <v>334</v>
      </c>
      <c r="C5" s="88" t="s">
        <v>336</v>
      </c>
      <c r="D5" s="89" t="s">
        <v>335</v>
      </c>
    </row>
    <row r="6" spans="1:4" x14ac:dyDescent="0.3">
      <c r="A6" s="86" t="s">
        <v>367</v>
      </c>
      <c r="B6" s="86" t="s">
        <v>286</v>
      </c>
      <c r="C6" s="86"/>
      <c r="D6" s="87" t="s">
        <v>368</v>
      </c>
    </row>
    <row r="7" spans="1:4" x14ac:dyDescent="0.3">
      <c r="A7" s="86" t="s">
        <v>373</v>
      </c>
      <c r="B7" s="86" t="s">
        <v>374</v>
      </c>
      <c r="C7" s="86"/>
      <c r="D7" s="87" t="s">
        <v>368</v>
      </c>
    </row>
    <row r="8" spans="1:4" x14ac:dyDescent="0.3">
      <c r="A8" s="93" t="s">
        <v>399</v>
      </c>
      <c r="B8" s="93" t="s">
        <v>286</v>
      </c>
      <c r="C8" s="93" t="s">
        <v>400</v>
      </c>
      <c r="D8" s="94" t="s">
        <v>451</v>
      </c>
    </row>
    <row r="9" spans="1:4" x14ac:dyDescent="0.3">
      <c r="A9" t="s">
        <v>426</v>
      </c>
      <c r="B9" t="s">
        <v>427</v>
      </c>
      <c r="D9" s="85" t="s">
        <v>335</v>
      </c>
    </row>
    <row r="10" spans="1:4" x14ac:dyDescent="0.3">
      <c r="A10" t="s">
        <v>444</v>
      </c>
      <c r="B10" t="s">
        <v>445</v>
      </c>
      <c r="D10" s="85" t="s">
        <v>446</v>
      </c>
    </row>
    <row r="11" spans="1:4" x14ac:dyDescent="0.3">
      <c r="A11" s="93" t="s">
        <v>449</v>
      </c>
      <c r="B11" s="93" t="s">
        <v>450</v>
      </c>
      <c r="C11" s="93"/>
      <c r="D11" s="94" t="s">
        <v>452</v>
      </c>
    </row>
    <row r="12" spans="1:4" x14ac:dyDescent="0.3">
      <c r="A12" s="93" t="s">
        <v>487</v>
      </c>
      <c r="B12" s="93" t="s">
        <v>488</v>
      </c>
      <c r="C12" s="93"/>
      <c r="D12" s="94" t="s">
        <v>452</v>
      </c>
    </row>
    <row r="13" spans="1:4" x14ac:dyDescent="0.3">
      <c r="D13" s="85"/>
    </row>
    <row r="14" spans="1:4" x14ac:dyDescent="0.3">
      <c r="D14" s="85"/>
    </row>
    <row r="15" spans="1:4" x14ac:dyDescent="0.3">
      <c r="A15" s="97" t="s">
        <v>287</v>
      </c>
      <c r="B15" s="95"/>
      <c r="C15" s="95"/>
      <c r="D15" s="96"/>
    </row>
    <row r="16" spans="1:4" x14ac:dyDescent="0.3">
      <c r="A16" s="83" t="s">
        <v>282</v>
      </c>
      <c r="B16" s="83" t="s">
        <v>283</v>
      </c>
      <c r="C16" s="83" t="s">
        <v>284</v>
      </c>
      <c r="D16" s="84" t="s">
        <v>285</v>
      </c>
    </row>
    <row r="17" spans="1:4" x14ac:dyDescent="0.3">
      <c r="A17" t="s">
        <v>306</v>
      </c>
      <c r="B17" t="s">
        <v>307</v>
      </c>
      <c r="D17" s="85" t="s">
        <v>308</v>
      </c>
    </row>
    <row r="18" spans="1:4" x14ac:dyDescent="0.3">
      <c r="A18" t="s">
        <v>329</v>
      </c>
      <c r="B18" t="s">
        <v>330</v>
      </c>
      <c r="D18" s="85" t="s">
        <v>308</v>
      </c>
    </row>
    <row r="19" spans="1:4" x14ac:dyDescent="0.3">
      <c r="A19" t="s">
        <v>361</v>
      </c>
      <c r="B19" t="s">
        <v>362</v>
      </c>
      <c r="C19" t="s">
        <v>363</v>
      </c>
      <c r="D19" s="85" t="s">
        <v>364</v>
      </c>
    </row>
    <row r="20" spans="1:4" x14ac:dyDescent="0.3">
      <c r="A20" t="s">
        <v>403</v>
      </c>
      <c r="B20" t="s">
        <v>404</v>
      </c>
      <c r="D20" s="85" t="s">
        <v>405</v>
      </c>
    </row>
    <row r="21" spans="1:4" x14ac:dyDescent="0.3">
      <c r="A21" s="91" t="s">
        <v>415</v>
      </c>
      <c r="B21" s="91" t="s">
        <v>416</v>
      </c>
      <c r="C21" s="91" t="s">
        <v>421</v>
      </c>
      <c r="D21" s="92" t="s">
        <v>417</v>
      </c>
    </row>
    <row r="22" spans="1:4" x14ac:dyDescent="0.3">
      <c r="A22" t="s">
        <v>430</v>
      </c>
      <c r="B22" t="s">
        <v>431</v>
      </c>
      <c r="C22" t="s">
        <v>363</v>
      </c>
      <c r="D22" s="85" t="s">
        <v>432</v>
      </c>
    </row>
    <row r="23" spans="1:4" x14ac:dyDescent="0.3">
      <c r="A23" t="s">
        <v>453</v>
      </c>
      <c r="B23" t="s">
        <v>402</v>
      </c>
      <c r="D23" s="90" t="s">
        <v>417</v>
      </c>
    </row>
    <row r="24" spans="1:4" x14ac:dyDescent="0.3">
      <c r="A24" t="s">
        <v>467</v>
      </c>
      <c r="B24" t="s">
        <v>320</v>
      </c>
      <c r="D24" s="85" t="s">
        <v>308</v>
      </c>
    </row>
    <row r="25" spans="1:4" x14ac:dyDescent="0.3">
      <c r="A25" t="s">
        <v>469</v>
      </c>
      <c r="B25" t="s">
        <v>470</v>
      </c>
      <c r="D25" s="85" t="s">
        <v>405</v>
      </c>
    </row>
    <row r="26" spans="1:4" x14ac:dyDescent="0.3">
      <c r="A26" t="s">
        <v>489</v>
      </c>
      <c r="B26" t="s">
        <v>490</v>
      </c>
      <c r="D26" s="85" t="s">
        <v>308</v>
      </c>
    </row>
    <row r="27" spans="1:4" x14ac:dyDescent="0.3">
      <c r="D27" s="85"/>
    </row>
    <row r="28" spans="1:4" x14ac:dyDescent="0.3">
      <c r="D28" s="85"/>
    </row>
    <row r="29" spans="1:4" x14ac:dyDescent="0.3">
      <c r="A29" s="97" t="s">
        <v>288</v>
      </c>
      <c r="B29" s="95"/>
      <c r="C29" s="95"/>
      <c r="D29" s="96"/>
    </row>
    <row r="30" spans="1:4" x14ac:dyDescent="0.3">
      <c r="A30" s="83" t="s">
        <v>282</v>
      </c>
      <c r="B30" s="83" t="s">
        <v>283</v>
      </c>
      <c r="C30" s="83" t="s">
        <v>284</v>
      </c>
      <c r="D30" s="84" t="s">
        <v>285</v>
      </c>
    </row>
    <row r="31" spans="1:4" x14ac:dyDescent="0.3">
      <c r="A31" t="s">
        <v>290</v>
      </c>
      <c r="B31" t="s">
        <v>291</v>
      </c>
      <c r="D31" s="85" t="s">
        <v>292</v>
      </c>
    </row>
    <row r="32" spans="1:4" x14ac:dyDescent="0.3">
      <c r="A32" t="s">
        <v>300</v>
      </c>
      <c r="B32" t="s">
        <v>301</v>
      </c>
      <c r="C32" t="s">
        <v>303</v>
      </c>
      <c r="D32" s="85" t="s">
        <v>302</v>
      </c>
    </row>
    <row r="33" spans="1:4" x14ac:dyDescent="0.3">
      <c r="A33" t="s">
        <v>314</v>
      </c>
      <c r="B33" t="s">
        <v>286</v>
      </c>
      <c r="C33" t="s">
        <v>316</v>
      </c>
      <c r="D33" s="85" t="s">
        <v>315</v>
      </c>
    </row>
    <row r="34" spans="1:4" x14ac:dyDescent="0.3">
      <c r="A34" t="s">
        <v>317</v>
      </c>
      <c r="B34" t="s">
        <v>318</v>
      </c>
      <c r="C34" t="s">
        <v>303</v>
      </c>
      <c r="D34" s="85" t="s">
        <v>302</v>
      </c>
    </row>
    <row r="35" spans="1:4" x14ac:dyDescent="0.3">
      <c r="A35" t="s">
        <v>324</v>
      </c>
      <c r="B35" t="s">
        <v>325</v>
      </c>
      <c r="C35" t="s">
        <v>412</v>
      </c>
      <c r="D35" s="85" t="s">
        <v>326</v>
      </c>
    </row>
    <row r="36" spans="1:4" x14ac:dyDescent="0.3">
      <c r="A36" s="91" t="s">
        <v>333</v>
      </c>
      <c r="B36" s="91" t="s">
        <v>334</v>
      </c>
      <c r="C36" s="91" t="s">
        <v>337</v>
      </c>
      <c r="D36" s="92" t="s">
        <v>338</v>
      </c>
    </row>
    <row r="37" spans="1:4" x14ac:dyDescent="0.3">
      <c r="A37" t="s">
        <v>339</v>
      </c>
      <c r="B37" t="s">
        <v>340</v>
      </c>
      <c r="D37" s="85" t="s">
        <v>341</v>
      </c>
    </row>
    <row r="38" spans="1:4" x14ac:dyDescent="0.3">
      <c r="A38" t="s">
        <v>345</v>
      </c>
      <c r="B38" t="s">
        <v>346</v>
      </c>
      <c r="C38" t="s">
        <v>412</v>
      </c>
      <c r="D38" s="85" t="s">
        <v>409</v>
      </c>
    </row>
    <row r="39" spans="1:4" x14ac:dyDescent="0.3">
      <c r="A39" s="86" t="s">
        <v>349</v>
      </c>
      <c r="B39" s="86" t="s">
        <v>350</v>
      </c>
      <c r="C39" s="86" t="s">
        <v>351</v>
      </c>
      <c r="D39" s="87" t="s">
        <v>352</v>
      </c>
    </row>
    <row r="40" spans="1:4" x14ac:dyDescent="0.3">
      <c r="A40" s="86" t="s">
        <v>353</v>
      </c>
      <c r="B40" s="86" t="s">
        <v>354</v>
      </c>
      <c r="C40" s="86"/>
      <c r="D40" s="87" t="s">
        <v>352</v>
      </c>
    </row>
    <row r="41" spans="1:4" x14ac:dyDescent="0.3">
      <c r="A41" t="s">
        <v>408</v>
      </c>
      <c r="B41" t="s">
        <v>396</v>
      </c>
      <c r="C41" t="s">
        <v>411</v>
      </c>
      <c r="D41" s="85" t="s">
        <v>410</v>
      </c>
    </row>
    <row r="42" spans="1:4" x14ac:dyDescent="0.3">
      <c r="A42" t="s">
        <v>429</v>
      </c>
      <c r="B42" t="s">
        <v>428</v>
      </c>
      <c r="D42" s="85" t="s">
        <v>341</v>
      </c>
    </row>
    <row r="43" spans="1:4" x14ac:dyDescent="0.3">
      <c r="A43" t="s">
        <v>433</v>
      </c>
      <c r="B43" t="s">
        <v>434</v>
      </c>
      <c r="D43" s="85" t="s">
        <v>292</v>
      </c>
    </row>
    <row r="44" spans="1:4" x14ac:dyDescent="0.3">
      <c r="A44" t="s">
        <v>473</v>
      </c>
      <c r="B44" t="s">
        <v>318</v>
      </c>
      <c r="C44" t="s">
        <v>412</v>
      </c>
      <c r="D44" s="85" t="s">
        <v>341</v>
      </c>
    </row>
    <row r="45" spans="1:4" x14ac:dyDescent="0.3">
      <c r="A45" t="s">
        <v>474</v>
      </c>
      <c r="B45" t="s">
        <v>475</v>
      </c>
      <c r="C45" t="s">
        <v>477</v>
      </c>
      <c r="D45" s="85" t="s">
        <v>476</v>
      </c>
    </row>
    <row r="46" spans="1:4" x14ac:dyDescent="0.3">
      <c r="A46" t="s">
        <v>493</v>
      </c>
      <c r="B46" t="s">
        <v>494</v>
      </c>
      <c r="D46" s="85" t="s">
        <v>341</v>
      </c>
    </row>
    <row r="47" spans="1:4" x14ac:dyDescent="0.3">
      <c r="D47" s="85"/>
    </row>
    <row r="48" spans="1:4" x14ac:dyDescent="0.3">
      <c r="D48" s="85"/>
    </row>
    <row r="49" spans="1:4" x14ac:dyDescent="0.3">
      <c r="A49" s="97" t="s">
        <v>419</v>
      </c>
      <c r="B49" s="95"/>
      <c r="C49" s="95"/>
      <c r="D49" s="96"/>
    </row>
    <row r="50" spans="1:4" x14ac:dyDescent="0.3">
      <c r="A50" s="83" t="s">
        <v>282</v>
      </c>
      <c r="B50" s="83" t="s">
        <v>283</v>
      </c>
      <c r="C50" s="83" t="s">
        <v>284</v>
      </c>
      <c r="D50" s="84" t="s">
        <v>285</v>
      </c>
    </row>
    <row r="51" spans="1:4" x14ac:dyDescent="0.3">
      <c r="A51" t="s">
        <v>293</v>
      </c>
      <c r="B51" t="s">
        <v>294</v>
      </c>
      <c r="D51" s="85" t="s">
        <v>295</v>
      </c>
    </row>
    <row r="52" spans="1:4" x14ac:dyDescent="0.3">
      <c r="A52" t="s">
        <v>311</v>
      </c>
      <c r="B52" t="s">
        <v>312</v>
      </c>
      <c r="D52" s="85" t="s">
        <v>313</v>
      </c>
    </row>
    <row r="53" spans="1:4" x14ac:dyDescent="0.3">
      <c r="A53" s="91" t="s">
        <v>415</v>
      </c>
      <c r="B53" s="91" t="s">
        <v>416</v>
      </c>
      <c r="C53" s="91" t="s">
        <v>420</v>
      </c>
      <c r="D53" s="92" t="s">
        <v>418</v>
      </c>
    </row>
    <row r="54" spans="1:4" x14ac:dyDescent="0.3">
      <c r="A54" s="86" t="s">
        <v>423</v>
      </c>
      <c r="B54" s="86" t="s">
        <v>424</v>
      </c>
      <c r="C54" s="86"/>
      <c r="D54" s="87" t="s">
        <v>425</v>
      </c>
    </row>
    <row r="55" spans="1:4" x14ac:dyDescent="0.3">
      <c r="D55" s="85"/>
    </row>
    <row r="56" spans="1:4" x14ac:dyDescent="0.3">
      <c r="D56" s="85"/>
    </row>
    <row r="57" spans="1:4" x14ac:dyDescent="0.3">
      <c r="A57" s="97" t="s">
        <v>289</v>
      </c>
      <c r="B57" s="95"/>
      <c r="C57" s="95"/>
      <c r="D57" s="96"/>
    </row>
    <row r="58" spans="1:4" x14ac:dyDescent="0.3">
      <c r="A58" s="83" t="s">
        <v>282</v>
      </c>
      <c r="B58" s="83" t="s">
        <v>283</v>
      </c>
      <c r="C58" s="83" t="s">
        <v>284</v>
      </c>
      <c r="D58" s="84" t="s">
        <v>285</v>
      </c>
    </row>
    <row r="59" spans="1:4" x14ac:dyDescent="0.3">
      <c r="A59" t="s">
        <v>296</v>
      </c>
      <c r="B59" t="s">
        <v>297</v>
      </c>
      <c r="C59" t="s">
        <v>344</v>
      </c>
      <c r="D59" s="85" t="s">
        <v>321</v>
      </c>
    </row>
    <row r="60" spans="1:4" x14ac:dyDescent="0.3">
      <c r="A60" t="s">
        <v>298</v>
      </c>
      <c r="B60" t="s">
        <v>299</v>
      </c>
      <c r="D60" s="85" t="s">
        <v>321</v>
      </c>
    </row>
    <row r="61" spans="1:4" x14ac:dyDescent="0.3">
      <c r="A61" t="s">
        <v>304</v>
      </c>
      <c r="B61" t="s">
        <v>305</v>
      </c>
      <c r="D61" s="85" t="s">
        <v>321</v>
      </c>
    </row>
    <row r="62" spans="1:4" x14ac:dyDescent="0.3">
      <c r="A62" t="s">
        <v>309</v>
      </c>
      <c r="B62" t="s">
        <v>310</v>
      </c>
      <c r="D62" s="85" t="s">
        <v>321</v>
      </c>
    </row>
    <row r="63" spans="1:4" x14ac:dyDescent="0.3">
      <c r="A63" t="s">
        <v>319</v>
      </c>
      <c r="B63" t="s">
        <v>320</v>
      </c>
      <c r="C63" t="s">
        <v>344</v>
      </c>
      <c r="D63" s="85" t="s">
        <v>321</v>
      </c>
    </row>
    <row r="64" spans="1:4" x14ac:dyDescent="0.3">
      <c r="A64" t="s">
        <v>322</v>
      </c>
      <c r="B64" t="s">
        <v>323</v>
      </c>
      <c r="D64" s="85" t="s">
        <v>321</v>
      </c>
    </row>
    <row r="65" spans="1:4" x14ac:dyDescent="0.3">
      <c r="A65" s="86" t="s">
        <v>327</v>
      </c>
      <c r="B65" s="86" t="s">
        <v>328</v>
      </c>
      <c r="C65" s="86"/>
      <c r="D65" s="87" t="s">
        <v>321</v>
      </c>
    </row>
    <row r="66" spans="1:4" x14ac:dyDescent="0.3">
      <c r="A66" s="86" t="s">
        <v>331</v>
      </c>
      <c r="B66" s="86" t="s">
        <v>332</v>
      </c>
      <c r="C66" s="86"/>
      <c r="D66" s="87" t="s">
        <v>321</v>
      </c>
    </row>
    <row r="67" spans="1:4" x14ac:dyDescent="0.3">
      <c r="A67" t="s">
        <v>342</v>
      </c>
      <c r="B67" t="s">
        <v>343</v>
      </c>
      <c r="C67" t="s">
        <v>344</v>
      </c>
      <c r="D67" s="85" t="s">
        <v>321</v>
      </c>
    </row>
    <row r="68" spans="1:4" x14ac:dyDescent="0.3">
      <c r="A68" t="s">
        <v>347</v>
      </c>
      <c r="B68" t="s">
        <v>348</v>
      </c>
      <c r="C68" t="s">
        <v>344</v>
      </c>
      <c r="D68" s="85" t="s">
        <v>321</v>
      </c>
    </row>
    <row r="69" spans="1:4" x14ac:dyDescent="0.3">
      <c r="A69" t="s">
        <v>355</v>
      </c>
      <c r="B69" t="s">
        <v>356</v>
      </c>
      <c r="C69" t="s">
        <v>344</v>
      </c>
      <c r="D69" s="85" t="s">
        <v>321</v>
      </c>
    </row>
    <row r="70" spans="1:4" x14ac:dyDescent="0.3">
      <c r="A70" t="s">
        <v>357</v>
      </c>
      <c r="B70" t="s">
        <v>358</v>
      </c>
      <c r="C70" t="s">
        <v>344</v>
      </c>
      <c r="D70" s="85" t="s">
        <v>321</v>
      </c>
    </row>
    <row r="71" spans="1:4" x14ac:dyDescent="0.3">
      <c r="A71" t="s">
        <v>359</v>
      </c>
      <c r="B71" t="s">
        <v>360</v>
      </c>
      <c r="D71" s="85" t="s">
        <v>321</v>
      </c>
    </row>
    <row r="72" spans="1:4" x14ac:dyDescent="0.3">
      <c r="A72" s="86" t="s">
        <v>365</v>
      </c>
      <c r="B72" s="86" t="s">
        <v>366</v>
      </c>
      <c r="C72" s="86"/>
      <c r="D72" s="87" t="s">
        <v>321</v>
      </c>
    </row>
    <row r="73" spans="1:4" x14ac:dyDescent="0.3">
      <c r="A73" s="86" t="s">
        <v>369</v>
      </c>
      <c r="B73" s="86" t="s">
        <v>370</v>
      </c>
      <c r="C73" s="86"/>
      <c r="D73" s="87" t="s">
        <v>321</v>
      </c>
    </row>
    <row r="74" spans="1:4" x14ac:dyDescent="0.3">
      <c r="A74" t="s">
        <v>371</v>
      </c>
      <c r="B74" t="s">
        <v>372</v>
      </c>
      <c r="D74" s="85" t="s">
        <v>321</v>
      </c>
    </row>
    <row r="75" spans="1:4" x14ac:dyDescent="0.3">
      <c r="A75" t="s">
        <v>375</v>
      </c>
      <c r="B75" t="s">
        <v>376</v>
      </c>
      <c r="D75" s="85" t="s">
        <v>321</v>
      </c>
    </row>
    <row r="76" spans="1:4" x14ac:dyDescent="0.3">
      <c r="A76" t="s">
        <v>377</v>
      </c>
      <c r="B76" t="s">
        <v>378</v>
      </c>
      <c r="C76" t="s">
        <v>344</v>
      </c>
      <c r="D76" s="85" t="s">
        <v>321</v>
      </c>
    </row>
    <row r="77" spans="1:4" x14ac:dyDescent="0.3">
      <c r="A77" s="86" t="s">
        <v>379</v>
      </c>
      <c r="B77" s="86" t="s">
        <v>380</v>
      </c>
      <c r="C77" s="86"/>
      <c r="D77" s="87" t="s">
        <v>321</v>
      </c>
    </row>
    <row r="78" spans="1:4" x14ac:dyDescent="0.3">
      <c r="A78" t="s">
        <v>381</v>
      </c>
      <c r="B78" t="s">
        <v>382</v>
      </c>
      <c r="C78" t="s">
        <v>344</v>
      </c>
      <c r="D78" s="85" t="s">
        <v>321</v>
      </c>
    </row>
    <row r="79" spans="1:4" x14ac:dyDescent="0.3">
      <c r="A79" t="s">
        <v>383</v>
      </c>
      <c r="B79" t="s">
        <v>384</v>
      </c>
      <c r="C79" t="s">
        <v>385</v>
      </c>
      <c r="D79" s="85" t="s">
        <v>386</v>
      </c>
    </row>
    <row r="80" spans="1:4" x14ac:dyDescent="0.3">
      <c r="A80" s="86" t="s">
        <v>387</v>
      </c>
      <c r="B80" s="86" t="s">
        <v>388</v>
      </c>
      <c r="C80" s="86" t="s">
        <v>344</v>
      </c>
      <c r="D80" s="87" t="s">
        <v>321</v>
      </c>
    </row>
    <row r="81" spans="1:4" x14ac:dyDescent="0.3">
      <c r="A81" s="86" t="s">
        <v>389</v>
      </c>
      <c r="B81" s="86" t="s">
        <v>390</v>
      </c>
      <c r="C81" s="86" t="s">
        <v>344</v>
      </c>
      <c r="D81" s="87" t="s">
        <v>321</v>
      </c>
    </row>
    <row r="82" spans="1:4" x14ac:dyDescent="0.3">
      <c r="A82" s="4" t="s">
        <v>391</v>
      </c>
      <c r="B82" s="4" t="s">
        <v>392</v>
      </c>
      <c r="C82" s="4" t="s">
        <v>344</v>
      </c>
      <c r="D82" s="85" t="s">
        <v>321</v>
      </c>
    </row>
    <row r="83" spans="1:4" x14ac:dyDescent="0.3">
      <c r="A83" s="4" t="s">
        <v>393</v>
      </c>
      <c r="B83" s="4" t="s">
        <v>394</v>
      </c>
      <c r="D83" s="85" t="s">
        <v>321</v>
      </c>
    </row>
    <row r="84" spans="1:4" x14ac:dyDescent="0.3">
      <c r="A84" s="86" t="s">
        <v>395</v>
      </c>
      <c r="B84" s="86" t="s">
        <v>396</v>
      </c>
      <c r="C84" s="86" t="s">
        <v>344</v>
      </c>
      <c r="D84" s="87" t="s">
        <v>321</v>
      </c>
    </row>
    <row r="85" spans="1:4" x14ac:dyDescent="0.3">
      <c r="A85" s="86" t="s">
        <v>397</v>
      </c>
      <c r="B85" s="86" t="s">
        <v>398</v>
      </c>
      <c r="C85" s="86"/>
      <c r="D85" s="87" t="s">
        <v>321</v>
      </c>
    </row>
    <row r="86" spans="1:4" x14ac:dyDescent="0.3">
      <c r="A86" s="4" t="s">
        <v>401</v>
      </c>
      <c r="B86" s="4" t="s">
        <v>402</v>
      </c>
      <c r="C86" s="4"/>
      <c r="D86" s="90" t="s">
        <v>321</v>
      </c>
    </row>
    <row r="87" spans="1:4" x14ac:dyDescent="0.3">
      <c r="A87" s="4" t="s">
        <v>406</v>
      </c>
      <c r="B87" s="4" t="s">
        <v>404</v>
      </c>
      <c r="C87" t="s">
        <v>407</v>
      </c>
      <c r="D87" s="85" t="s">
        <v>321</v>
      </c>
    </row>
    <row r="88" spans="1:4" x14ac:dyDescent="0.3">
      <c r="A88" s="4" t="s">
        <v>413</v>
      </c>
      <c r="B88" s="4" t="s">
        <v>414</v>
      </c>
      <c r="D88" s="85" t="s">
        <v>321</v>
      </c>
    </row>
    <row r="89" spans="1:4" x14ac:dyDescent="0.3">
      <c r="A89" s="86" t="s">
        <v>422</v>
      </c>
      <c r="B89" s="86" t="s">
        <v>299</v>
      </c>
      <c r="C89" s="86" t="s">
        <v>344</v>
      </c>
      <c r="D89" s="87" t="s">
        <v>321</v>
      </c>
    </row>
    <row r="90" spans="1:4" x14ac:dyDescent="0.3">
      <c r="A90" s="86" t="s">
        <v>435</v>
      </c>
      <c r="B90" s="86" t="s">
        <v>436</v>
      </c>
      <c r="C90" s="86" t="s">
        <v>437</v>
      </c>
      <c r="D90" s="87" t="s">
        <v>321</v>
      </c>
    </row>
    <row r="91" spans="1:4" x14ac:dyDescent="0.3">
      <c r="A91" s="4" t="s">
        <v>438</v>
      </c>
      <c r="B91" s="4" t="s">
        <v>294</v>
      </c>
      <c r="D91" s="90" t="s">
        <v>321</v>
      </c>
    </row>
    <row r="92" spans="1:4" x14ac:dyDescent="0.3">
      <c r="A92" s="86" t="s">
        <v>439</v>
      </c>
      <c r="B92" s="86" t="s">
        <v>394</v>
      </c>
      <c r="C92" s="86"/>
      <c r="D92" s="87" t="s">
        <v>321</v>
      </c>
    </row>
    <row r="93" spans="1:4" x14ac:dyDescent="0.3">
      <c r="A93" s="86" t="s">
        <v>441</v>
      </c>
      <c r="B93" s="86" t="s">
        <v>440</v>
      </c>
      <c r="C93" s="86"/>
      <c r="D93" s="87" t="s">
        <v>321</v>
      </c>
    </row>
    <row r="94" spans="1:4" x14ac:dyDescent="0.3">
      <c r="A94" s="86" t="s">
        <v>442</v>
      </c>
      <c r="B94" s="86" t="s">
        <v>443</v>
      </c>
      <c r="C94" s="86"/>
      <c r="D94" s="87" t="s">
        <v>321</v>
      </c>
    </row>
    <row r="95" spans="1:4" x14ac:dyDescent="0.3">
      <c r="A95" s="4" t="s">
        <v>447</v>
      </c>
      <c r="B95" s="4" t="s">
        <v>448</v>
      </c>
      <c r="C95" s="4"/>
      <c r="D95" s="85" t="s">
        <v>321</v>
      </c>
    </row>
    <row r="96" spans="1:4" x14ac:dyDescent="0.3">
      <c r="A96" s="4" t="s">
        <v>454</v>
      </c>
      <c r="B96" s="4" t="s">
        <v>455</v>
      </c>
      <c r="C96" s="4"/>
      <c r="D96" s="85" t="s">
        <v>321</v>
      </c>
    </row>
    <row r="97" spans="1:4" x14ac:dyDescent="0.3">
      <c r="A97" s="4" t="s">
        <v>456</v>
      </c>
      <c r="B97" s="4" t="s">
        <v>457</v>
      </c>
      <c r="C97" s="4"/>
      <c r="D97" s="90" t="s">
        <v>321</v>
      </c>
    </row>
    <row r="98" spans="1:4" x14ac:dyDescent="0.3">
      <c r="A98" s="4" t="s">
        <v>458</v>
      </c>
      <c r="B98" s="4" t="s">
        <v>299</v>
      </c>
      <c r="D98" s="85" t="s">
        <v>321</v>
      </c>
    </row>
    <row r="99" spans="1:4" x14ac:dyDescent="0.3">
      <c r="A99" s="4" t="s">
        <v>459</v>
      </c>
      <c r="B99" s="4" t="s">
        <v>448</v>
      </c>
      <c r="C99" t="s">
        <v>460</v>
      </c>
      <c r="D99" s="85" t="s">
        <v>321</v>
      </c>
    </row>
    <row r="100" spans="1:4" x14ac:dyDescent="0.3">
      <c r="A100" s="4" t="s">
        <v>462</v>
      </c>
      <c r="B100" s="4" t="s">
        <v>461</v>
      </c>
      <c r="D100" s="90" t="s">
        <v>321</v>
      </c>
    </row>
    <row r="101" spans="1:4" x14ac:dyDescent="0.3">
      <c r="A101" s="4" t="s">
        <v>463</v>
      </c>
      <c r="B101" s="4" t="s">
        <v>464</v>
      </c>
      <c r="D101" s="85" t="s">
        <v>321</v>
      </c>
    </row>
    <row r="102" spans="1:4" x14ac:dyDescent="0.3">
      <c r="A102" s="86" t="s">
        <v>465</v>
      </c>
      <c r="B102" s="86" t="s">
        <v>466</v>
      </c>
      <c r="C102" s="86"/>
      <c r="D102" s="87" t="s">
        <v>321</v>
      </c>
    </row>
    <row r="103" spans="1:4" x14ac:dyDescent="0.3">
      <c r="A103" s="4" t="s">
        <v>468</v>
      </c>
      <c r="B103" s="4" t="s">
        <v>424</v>
      </c>
      <c r="C103" s="4" t="s">
        <v>344</v>
      </c>
      <c r="D103" s="90" t="s">
        <v>321</v>
      </c>
    </row>
    <row r="104" spans="1:4" x14ac:dyDescent="0.3">
      <c r="A104" s="4" t="s">
        <v>471</v>
      </c>
      <c r="B104" s="4" t="s">
        <v>472</v>
      </c>
      <c r="D104" s="85" t="s">
        <v>321</v>
      </c>
    </row>
    <row r="105" spans="1:4" x14ac:dyDescent="0.3">
      <c r="A105" s="4" t="s">
        <v>478</v>
      </c>
      <c r="B105" s="4" t="s">
        <v>404</v>
      </c>
      <c r="C105" s="4" t="s">
        <v>344</v>
      </c>
      <c r="D105" s="85" t="s">
        <v>321</v>
      </c>
    </row>
    <row r="106" spans="1:4" x14ac:dyDescent="0.3">
      <c r="A106" s="4" t="s">
        <v>479</v>
      </c>
      <c r="B106" s="4" t="s">
        <v>464</v>
      </c>
      <c r="D106" s="90" t="s">
        <v>321</v>
      </c>
    </row>
    <row r="107" spans="1:4" x14ac:dyDescent="0.3">
      <c r="A107" s="4" t="s">
        <v>480</v>
      </c>
      <c r="B107" s="4" t="s">
        <v>481</v>
      </c>
      <c r="D107" s="85" t="s">
        <v>321</v>
      </c>
    </row>
    <row r="108" spans="1:4" x14ac:dyDescent="0.3">
      <c r="A108" s="4" t="s">
        <v>482</v>
      </c>
      <c r="B108" s="4" t="s">
        <v>483</v>
      </c>
      <c r="D108" s="85" t="s">
        <v>321</v>
      </c>
    </row>
    <row r="109" spans="1:4" x14ac:dyDescent="0.3">
      <c r="A109" s="4" t="s">
        <v>484</v>
      </c>
      <c r="B109" s="4" t="s">
        <v>448</v>
      </c>
      <c r="D109" s="90" t="s">
        <v>321</v>
      </c>
    </row>
    <row r="110" spans="1:4" x14ac:dyDescent="0.3">
      <c r="A110" s="4" t="s">
        <v>485</v>
      </c>
      <c r="B110" s="4" t="s">
        <v>486</v>
      </c>
      <c r="D110" s="85" t="s">
        <v>321</v>
      </c>
    </row>
    <row r="111" spans="1:4" x14ac:dyDescent="0.3">
      <c r="A111" s="4" t="s">
        <v>491</v>
      </c>
      <c r="B111" s="4" t="s">
        <v>490</v>
      </c>
      <c r="D111" s="85" t="s">
        <v>321</v>
      </c>
    </row>
    <row r="112" spans="1:4" x14ac:dyDescent="0.3">
      <c r="A112" s="4" t="s">
        <v>492</v>
      </c>
      <c r="B112" s="4" t="s">
        <v>490</v>
      </c>
      <c r="C112" s="4" t="s">
        <v>344</v>
      </c>
      <c r="D112" s="85" t="s">
        <v>321</v>
      </c>
    </row>
    <row r="113" spans="4:4" x14ac:dyDescent="0.3">
      <c r="D113" s="8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 Calculation Worksheet</vt:lpstr>
      <vt:lpstr>DPR Calculation Worksheet</vt:lpstr>
      <vt:lpstr>Monster Features Worksheet</vt:lpstr>
      <vt:lpstr>'CR Calculation Worksheet'!Print_Area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Plunkett</cp:lastModifiedBy>
  <cp:lastPrinted>2017-03-28T00:13:26Z</cp:lastPrinted>
  <dcterms:created xsi:type="dcterms:W3CDTF">2014-12-16T15:12:25Z</dcterms:created>
  <dcterms:modified xsi:type="dcterms:W3CDTF">2017-03-28T00:33:09Z</dcterms:modified>
</cp:coreProperties>
</file>