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4050d6280c872bd7/TRPG/ZZ_TOOLS/0_DEVELOPMENT/004 Excel online resources/"/>
    </mc:Choice>
  </mc:AlternateContent>
  <xr:revisionPtr revIDLastSave="1" documentId="8_{B79AC259-EB49-41F0-9269-98689E4E9575}" xr6:coauthVersionLast="46" xr6:coauthVersionMax="46" xr10:uidLastSave="{23819DFF-CA1D-446D-935E-B8B5683849CB}"/>
  <bookViews>
    <workbookView xWindow="-120" yWindow="-120" windowWidth="29040" windowHeight="15960" xr2:uid="{0CE9367D-08F0-4FE1-A252-E6FFF51DD248}"/>
  </bookViews>
  <sheets>
    <sheet name="Online Sheet" sheetId="1" r:id="rId1"/>
  </sheets>
  <externalReferences>
    <externalReference r:id="rId2"/>
  </externalReferences>
  <definedNames>
    <definedName name="ArmorClass">[1]ArmorData!$L$25</definedName>
    <definedName name="ArtLvl">[1]RefDat!$U$15</definedName>
    <definedName name="Background">[1]Start!$AJ$39</definedName>
    <definedName name="BarbLvl">[1]RefDat!$U$3</definedName>
    <definedName name="BardLvl">[1]RefDat!$U$4</definedName>
    <definedName name="BHLvl">[1]RefDat!$U$19</definedName>
    <definedName name="CHA">[1]Start!$BB$32</definedName>
    <definedName name="ChaDC">[1]Final!$V$7</definedName>
    <definedName name="ChaMod">[1]Start!$BG$32</definedName>
    <definedName name="ChLvls">[1]Start!$H$56:$H$75</definedName>
    <definedName name="ClericLvl">[1]RefDat!$U$5</definedName>
    <definedName name="CON">[1]Start!$BB$29</definedName>
    <definedName name="ConDC">[1]Final!$V$4</definedName>
    <definedName name="ConMod">[1]Start!$BG$29</definedName>
    <definedName name="DEX">[1]Start!$BB$28</definedName>
    <definedName name="DexMod">[1]Start!$BG$28</definedName>
    <definedName name="Domain">[1]Start!$BG$53</definedName>
    <definedName name="DruidLvl">[1]RefDat!$U$6</definedName>
    <definedName name="Encumbered">[1]Final!$P$16</definedName>
    <definedName name="ExpertLvl">[1]RefDat!$U$22</definedName>
    <definedName name="FeatCount">[1]Start!$K$107:$K$116</definedName>
    <definedName name="FighterLvl">[1]RefDat!$U$7</definedName>
    <definedName name="HEncumbered">[1]Final!$P$17</definedName>
    <definedName name="HP">[1]Final!$J$22</definedName>
    <definedName name="INT">[1]Start!$BB$30</definedName>
    <definedName name="IntDC">[1]Final!$V$5</definedName>
    <definedName name="IntMod">[1]Start!$BG$30</definedName>
    <definedName name="InvokeSelect">[1]Spells!$CE$58:$CE$65</definedName>
    <definedName name="KM_CasterList">[1]SpellData!$BF$2:$BF$17</definedName>
    <definedName name="KM_Online_Prep">'Online Sheet'!$C$229:$F$425</definedName>
    <definedName name="KM_SpellLookup_List">[1]SpellData!$CS$2:$CS$1103</definedName>
    <definedName name="Lvl">[1]Start!$C$53</definedName>
    <definedName name="MonkD4">[1]WeaponData!$AG$21</definedName>
    <definedName name="MonkD6">[1]WeaponData!$AG$22</definedName>
    <definedName name="MonkD8">[1]WeaponData!$AG$23</definedName>
    <definedName name="MonkLvl">[1]RefDat!$U$8</definedName>
    <definedName name="MonkWeapons">[1]WeaponData!$AF$21:$AF$57</definedName>
    <definedName name="MysticLvl">[1]RefDat!$U$16</definedName>
    <definedName name="NecroLvl">[1]RefDat!$U$20</definedName>
    <definedName name="NoArmor">[1]ArmorData!$V$2</definedName>
    <definedName name="NoArmorShield">[1]ArmorData!$V$3</definedName>
    <definedName name="NoShield">[1]ArmorData!$V$4</definedName>
    <definedName name="PaladinLvl">[1]RefDat!$U$9</definedName>
    <definedName name="Prof">[1]Start!$V$53</definedName>
    <definedName name="Race">[1]Start!$J$41</definedName>
    <definedName name="RangerLvl">[1]RefDat!$U$10</definedName>
    <definedName name="RevRangerLvl">[1]RefDat!$U$17</definedName>
    <definedName name="RogueLvl">[1]RefDat!$U$11</definedName>
    <definedName name="RuneLvl">[1]RefDat!$U$21</definedName>
    <definedName name="SCLvl">[1]RefDat!$U$23</definedName>
    <definedName name="SLRangerLvl">[1]RefDat!$U$18</definedName>
    <definedName name="SorcLvl">[1]RefDat!$U$12</definedName>
    <definedName name="STR">[1]Start!$BB$27</definedName>
    <definedName name="StrMod">[1]Start!$BG$27</definedName>
    <definedName name="Subrace">[1]Start!$J$42</definedName>
    <definedName name="WarlockLvl">[1]RefDat!$U$13</definedName>
    <definedName name="WarriorLvl">[1]RefDat!$U$24</definedName>
    <definedName name="WIS">[1]Start!$BB$31</definedName>
    <definedName name="WisDC">[1]Final!$V$6</definedName>
    <definedName name="WisMod">[1]Start!$BG$31</definedName>
    <definedName name="WizardLvl">[1]RefDat!$U$14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 i="1" l="1"/>
  <c r="AL5" i="1"/>
  <c r="L6" i="1"/>
  <c r="AL6" i="1"/>
  <c r="L7" i="1"/>
  <c r="AL7" i="1"/>
  <c r="L8" i="1"/>
  <c r="AL8" i="1"/>
  <c r="L9" i="1"/>
  <c r="AL9" i="1"/>
  <c r="AL10" i="1"/>
  <c r="AL11" i="1"/>
  <c r="AL12" i="1"/>
  <c r="L13" i="1"/>
  <c r="AL13" i="1"/>
  <c r="AR21" i="1"/>
  <c r="AV21" i="1"/>
  <c r="AZ21" i="1"/>
  <c r="BC21" i="1"/>
  <c r="BH21" i="1"/>
  <c r="C22" i="1"/>
  <c r="H22" i="1"/>
  <c r="M22" i="1"/>
  <c r="R22" i="1"/>
  <c r="W22" i="1"/>
  <c r="AB22" i="1"/>
  <c r="AR22" i="1"/>
  <c r="AV22" i="1"/>
  <c r="AZ22" i="1"/>
  <c r="BC22" i="1"/>
  <c r="BH22" i="1"/>
  <c r="AR23" i="1"/>
  <c r="AV23" i="1"/>
  <c r="AZ23" i="1"/>
  <c r="BC23" i="1"/>
  <c r="BH23" i="1"/>
  <c r="D24" i="1"/>
  <c r="I24" i="1"/>
  <c r="N24" i="1"/>
  <c r="S24" i="1"/>
  <c r="X24" i="1"/>
  <c r="AC24" i="1"/>
  <c r="AR24" i="1"/>
  <c r="AV24" i="1"/>
  <c r="AZ24" i="1"/>
  <c r="BC24" i="1"/>
  <c r="BH24" i="1"/>
  <c r="AR25" i="1"/>
  <c r="AV25" i="1"/>
  <c r="AZ25" i="1"/>
  <c r="BC25" i="1"/>
  <c r="BH25" i="1"/>
  <c r="AR26" i="1"/>
  <c r="AV26" i="1"/>
  <c r="AZ26" i="1"/>
  <c r="BC26" i="1"/>
  <c r="BH26" i="1"/>
  <c r="AR27" i="1"/>
  <c r="AV27" i="1"/>
  <c r="AZ27" i="1"/>
  <c r="BC27" i="1"/>
  <c r="BH27" i="1"/>
  <c r="D28" i="1"/>
  <c r="I28" i="1"/>
  <c r="N28" i="1"/>
  <c r="S28" i="1"/>
  <c r="X28" i="1"/>
  <c r="AC28" i="1"/>
  <c r="AR28" i="1"/>
  <c r="AV28" i="1"/>
  <c r="AZ28" i="1"/>
  <c r="BC28" i="1"/>
  <c r="BH28" i="1"/>
  <c r="AR29" i="1"/>
  <c r="AV29" i="1"/>
  <c r="AZ29" i="1"/>
  <c r="BC29" i="1"/>
  <c r="BH29" i="1"/>
  <c r="AR30" i="1"/>
  <c r="AV30" i="1"/>
  <c r="AZ30" i="1"/>
  <c r="BC30" i="1"/>
  <c r="BH30" i="1"/>
  <c r="AR31" i="1"/>
  <c r="AV31" i="1"/>
  <c r="AZ31" i="1"/>
  <c r="BC31" i="1"/>
  <c r="BH31" i="1"/>
  <c r="AR32" i="1"/>
  <c r="AV32" i="1"/>
  <c r="AZ32" i="1"/>
  <c r="BC32" i="1"/>
  <c r="BH32" i="1"/>
  <c r="AR33" i="1"/>
  <c r="AV33" i="1"/>
  <c r="AZ33" i="1"/>
  <c r="BC33" i="1"/>
  <c r="BH33" i="1"/>
  <c r="M34" i="1"/>
  <c r="AR34" i="1"/>
  <c r="AV34" i="1"/>
  <c r="AZ34" i="1"/>
  <c r="BC34" i="1"/>
  <c r="BH34" i="1"/>
  <c r="Q35" i="1"/>
  <c r="Y35" i="1"/>
  <c r="AR35" i="1"/>
  <c r="AV35" i="1"/>
  <c r="AZ35" i="1"/>
  <c r="BC35" i="1"/>
  <c r="BH35" i="1"/>
  <c r="Q36" i="1"/>
  <c r="Y36" i="1"/>
  <c r="AR36" i="1"/>
  <c r="AV36" i="1"/>
  <c r="AZ36" i="1"/>
  <c r="BC36" i="1"/>
  <c r="BH36" i="1"/>
  <c r="Q37" i="1"/>
  <c r="Y37" i="1"/>
  <c r="AR37" i="1"/>
  <c r="AV37" i="1"/>
  <c r="AZ37" i="1"/>
  <c r="BC37" i="1"/>
  <c r="BH37" i="1"/>
  <c r="Q38" i="1"/>
  <c r="Y38" i="1"/>
  <c r="AR38" i="1"/>
  <c r="AV38" i="1"/>
  <c r="AZ38" i="1"/>
  <c r="BC38" i="1"/>
  <c r="BH38" i="1"/>
  <c r="Q39" i="1"/>
  <c r="Y39" i="1"/>
  <c r="Q40" i="1"/>
  <c r="Y40" i="1"/>
  <c r="Q41" i="1"/>
  <c r="Y41" i="1"/>
  <c r="Q42" i="1"/>
  <c r="Y42" i="1"/>
  <c r="AM42" i="1"/>
  <c r="Q43" i="1"/>
  <c r="Y43" i="1"/>
  <c r="AM43" i="1"/>
  <c r="BF43" i="1"/>
  <c r="Q44" i="1"/>
  <c r="Y44" i="1"/>
  <c r="AM44" i="1"/>
  <c r="BF44" i="1"/>
  <c r="AM45" i="1"/>
  <c r="AM46" i="1"/>
  <c r="BE52" i="1"/>
  <c r="K55" i="1"/>
  <c r="AM59" i="1"/>
  <c r="W60" i="1"/>
  <c r="AR60" i="1"/>
  <c r="BC60" i="1"/>
  <c r="C63" i="1"/>
  <c r="AG63" i="1"/>
  <c r="R64" i="1"/>
  <c r="AL64" i="1"/>
  <c r="H65" i="1"/>
  <c r="R65" i="1"/>
  <c r="AL65" i="1"/>
  <c r="AU65" i="1"/>
  <c r="H66" i="1"/>
  <c r="R66" i="1"/>
  <c r="AL66" i="1"/>
  <c r="H67" i="1"/>
  <c r="C69" i="1"/>
  <c r="AG69" i="1"/>
  <c r="R70" i="1"/>
  <c r="AL70" i="1"/>
  <c r="H71" i="1"/>
  <c r="AL71" i="1"/>
  <c r="AU71" i="1"/>
  <c r="AL72" i="1"/>
  <c r="AG75" i="1"/>
  <c r="AL76" i="1"/>
  <c r="AL77" i="1"/>
  <c r="AU77" i="1"/>
  <c r="AL78" i="1"/>
  <c r="AG81" i="1"/>
  <c r="AL82" i="1"/>
  <c r="AL83" i="1"/>
  <c r="AU83" i="1"/>
  <c r="AL84" i="1"/>
  <c r="O87" i="1"/>
  <c r="C103" i="1"/>
  <c r="C193" i="1"/>
  <c r="BA193" i="1"/>
  <c r="C199" i="1"/>
  <c r="BA199" i="1"/>
  <c r="C205" i="1"/>
  <c r="BA205" i="1"/>
  <c r="C211" i="1"/>
  <c r="BA211" i="1"/>
  <c r="C221" i="1"/>
  <c r="AJ221" i="1"/>
  <c r="AJ223" i="1"/>
  <c r="AN223" i="1"/>
  <c r="AV223" i="1"/>
  <c r="BG223" i="1"/>
  <c r="J226" i="1" a="1"/>
  <c r="J226" i="1" s="1"/>
  <c r="N226" i="1"/>
  <c r="G229" i="1"/>
  <c r="W229" i="1"/>
  <c r="AD229" i="1"/>
  <c r="AH229" i="1"/>
  <c r="AO229" i="1"/>
  <c r="AW229" i="1"/>
  <c r="BD229" i="1"/>
  <c r="BI229" i="1"/>
  <c r="CR229" i="1"/>
  <c r="G230" i="1"/>
  <c r="W230" i="1"/>
  <c r="AD230" i="1"/>
  <c r="AH230" i="1"/>
  <c r="AO230" i="1"/>
  <c r="AW230" i="1"/>
  <c r="BD230" i="1"/>
  <c r="BI230" i="1"/>
  <c r="CR230" i="1"/>
  <c r="G231" i="1"/>
  <c r="W231" i="1"/>
  <c r="AD231" i="1"/>
  <c r="AH231" i="1"/>
  <c r="AO231" i="1"/>
  <c r="AW231" i="1"/>
  <c r="BD231" i="1"/>
  <c r="BI231" i="1"/>
  <c r="CR231" i="1"/>
  <c r="G232" i="1"/>
  <c r="W232" i="1"/>
  <c r="AD232" i="1"/>
  <c r="AH232" i="1"/>
  <c r="AO232" i="1"/>
  <c r="AW232" i="1"/>
  <c r="BD232" i="1"/>
  <c r="BI232" i="1"/>
  <c r="CR232" i="1"/>
  <c r="G233" i="1"/>
  <c r="W233" i="1"/>
  <c r="AD233" i="1"/>
  <c r="AH233" i="1"/>
  <c r="AO233" i="1"/>
  <c r="AW233" i="1"/>
  <c r="BD233" i="1"/>
  <c r="BI233" i="1"/>
  <c r="CR233" i="1"/>
  <c r="G234" i="1"/>
  <c r="W234" i="1"/>
  <c r="AD234" i="1"/>
  <c r="AH234" i="1"/>
  <c r="AO234" i="1"/>
  <c r="AW234" i="1"/>
  <c r="BD234" i="1"/>
  <c r="BI234" i="1"/>
  <c r="CR234" i="1"/>
  <c r="G235" i="1"/>
  <c r="W235" i="1"/>
  <c r="AD235" i="1"/>
  <c r="AH235" i="1"/>
  <c r="AO235" i="1"/>
  <c r="AW235" i="1"/>
  <c r="BD235" i="1"/>
  <c r="BI235" i="1"/>
  <c r="CR235" i="1"/>
  <c r="G236" i="1"/>
  <c r="W236" i="1"/>
  <c r="AD236" i="1"/>
  <c r="AH236" i="1"/>
  <c r="AO236" i="1"/>
  <c r="AW236" i="1"/>
  <c r="BD236" i="1"/>
  <c r="BI236" i="1"/>
  <c r="CR236" i="1"/>
  <c r="G237" i="1"/>
  <c r="W237" i="1"/>
  <c r="AD237" i="1"/>
  <c r="AH237" i="1"/>
  <c r="AO237" i="1"/>
  <c r="AW237" i="1"/>
  <c r="BD237" i="1"/>
  <c r="BI237" i="1"/>
  <c r="CR237" i="1"/>
  <c r="G238" i="1"/>
  <c r="W238" i="1"/>
  <c r="AD238" i="1"/>
  <c r="AH238" i="1"/>
  <c r="AO238" i="1"/>
  <c r="AW238" i="1"/>
  <c r="BD238" i="1"/>
  <c r="BI238" i="1"/>
  <c r="CR238" i="1"/>
  <c r="G239" i="1"/>
  <c r="W239" i="1"/>
  <c r="AD239" i="1"/>
  <c r="AH239" i="1"/>
  <c r="AO239" i="1"/>
  <c r="AW239" i="1"/>
  <c r="BD239" i="1"/>
  <c r="BI239" i="1"/>
  <c r="CR239" i="1"/>
  <c r="AB221" i="1"/>
  <c r="L11" i="1"/>
  <c r="F221" i="1"/>
  <c r="CU76" i="1"/>
  <c r="CU20" i="1" s="1"/>
  <c r="BF42" i="1" s="1"/>
  <c r="CD223" i="1"/>
  <c r="CB223" i="1"/>
  <c r="BZ223" i="1"/>
  <c r="BT223" i="1"/>
  <c r="BR223" i="1"/>
  <c r="R60" i="1"/>
  <c r="C38" i="1"/>
  <c r="AC60" i="1"/>
  <c r="L12" i="1"/>
  <c r="L10" i="1" l="1"/>
  <c r="CF223" i="1"/>
  <c r="BX223" i="1"/>
  <c r="BP223" i="1"/>
  <c r="BV223" i="1"/>
  <c r="C223" i="1"/>
  <c r="L52" i="1"/>
  <c r="BF45" i="1" l="1"/>
  <c r="M60" i="1"/>
  <c r="CQ223" i="1"/>
  <c r="AN55" i="1"/>
  <c r="G59" i="1"/>
  <c r="L14" i="1"/>
  <c r="CM223" i="1"/>
  <c r="AX55" i="1" l="1"/>
  <c r="BG55" i="1"/>
  <c r="AD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2" authorId="0" shapeId="0" xr:uid="{00000000-0006-0000-0E00-000001000000}">
      <text>
        <r>
          <rPr>
            <sz val="10"/>
            <color rgb="FF000000"/>
            <rFont val="Arial"/>
            <family val="2"/>
            <charset val="204"/>
          </rPr>
          <t>Enter your current HP here.</t>
        </r>
      </text>
    </comment>
    <comment ref="R52" authorId="0" shapeId="0" xr:uid="{00000000-0006-0000-0E00-000002000000}">
      <text>
        <r>
          <rPr>
            <sz val="10"/>
            <color rgb="FF000000"/>
            <rFont val="Arial"/>
            <family val="2"/>
            <charset val="204"/>
          </rPr>
          <t>Track any temporary HP you have here.</t>
        </r>
      </text>
    </comment>
    <comment ref="AI52" authorId="0" shapeId="0" xr:uid="{00000000-0006-0000-0E00-000003000000}">
      <text>
        <r>
          <rPr>
            <sz val="10"/>
            <color rgb="FF000000"/>
            <rFont val="Arial"/>
            <family val="2"/>
            <charset val="204"/>
          </rPr>
          <t>Track how many hit dice of each type you've used here.</t>
        </r>
      </text>
    </comment>
    <comment ref="CL82" authorId="0" shapeId="0" xr:uid="{00000000-0006-0000-0E00-000004000000}">
      <text>
        <r>
          <rPr>
            <sz val="10"/>
            <color rgb="FF000000"/>
            <rFont val="Arial"/>
            <family val="2"/>
            <charset val="204"/>
          </rPr>
          <t>The current number of charges or uses the item has.</t>
        </r>
      </text>
    </comment>
    <comment ref="CQ82" authorId="0" shapeId="0" xr:uid="{00000000-0006-0000-0E00-000005000000}">
      <text>
        <r>
          <rPr>
            <sz val="10"/>
            <color rgb="FF000000"/>
            <rFont val="Arial"/>
            <family val="2"/>
            <charset val="204"/>
          </rPr>
          <t>The maximum number of charges or uses the item can have.</t>
        </r>
      </text>
    </comment>
    <comment ref="CL88" authorId="0" shapeId="0" xr:uid="{00000000-0006-0000-0E00-000006000000}">
      <text>
        <r>
          <rPr>
            <sz val="10"/>
            <color rgb="FF000000"/>
            <rFont val="Arial"/>
            <family val="2"/>
            <charset val="204"/>
          </rPr>
          <t>The current number of charges or uses the item has.</t>
        </r>
      </text>
    </comment>
    <comment ref="CQ88" authorId="0" shapeId="0" xr:uid="{00000000-0006-0000-0E00-000007000000}">
      <text>
        <r>
          <rPr>
            <sz val="10"/>
            <color rgb="FF000000"/>
            <rFont val="Arial"/>
            <family val="2"/>
            <charset val="204"/>
          </rPr>
          <t>The maximum number of charges or uses the item can have.</t>
        </r>
      </text>
    </comment>
    <comment ref="CL94" authorId="0" shapeId="0" xr:uid="{00000000-0006-0000-0E00-000008000000}">
      <text>
        <r>
          <rPr>
            <sz val="10"/>
            <color rgb="FF000000"/>
            <rFont val="Arial"/>
            <family val="2"/>
            <charset val="204"/>
          </rPr>
          <t>The current number of charges or uses the item has.</t>
        </r>
      </text>
    </comment>
    <comment ref="CQ94" authorId="0" shapeId="0" xr:uid="{00000000-0006-0000-0E00-000009000000}">
      <text>
        <r>
          <rPr>
            <sz val="10"/>
            <color rgb="FF000000"/>
            <rFont val="Arial"/>
            <family val="2"/>
            <charset val="204"/>
          </rPr>
          <t>The maximum number of charges or uses the item can have.</t>
        </r>
      </text>
    </comment>
    <comment ref="CL100" authorId="0" shapeId="0" xr:uid="{00000000-0006-0000-0E00-00000A000000}">
      <text>
        <r>
          <rPr>
            <sz val="10"/>
            <color rgb="FF000000"/>
            <rFont val="Arial"/>
            <family val="2"/>
            <charset val="204"/>
          </rPr>
          <t>The current number of charges or uses the item has.</t>
        </r>
      </text>
    </comment>
    <comment ref="CQ100" authorId="0" shapeId="0" xr:uid="{00000000-0006-0000-0E00-00000B000000}">
      <text>
        <r>
          <rPr>
            <sz val="10"/>
            <color rgb="FF000000"/>
            <rFont val="Arial"/>
            <family val="2"/>
            <charset val="204"/>
          </rPr>
          <t>The maximum number of charges or uses the item can have.</t>
        </r>
      </text>
    </comment>
    <comment ref="CL106" authorId="0" shapeId="0" xr:uid="{00000000-0006-0000-0E00-00000C000000}">
      <text>
        <r>
          <rPr>
            <sz val="10"/>
            <color rgb="FF000000"/>
            <rFont val="Arial"/>
            <family val="2"/>
            <charset val="204"/>
          </rPr>
          <t>The current number of charges or uses the item has.</t>
        </r>
      </text>
    </comment>
    <comment ref="CQ106" authorId="0" shapeId="0" xr:uid="{00000000-0006-0000-0E00-00000D000000}">
      <text>
        <r>
          <rPr>
            <sz val="10"/>
            <color rgb="FF000000"/>
            <rFont val="Arial"/>
            <family val="2"/>
            <charset val="204"/>
          </rPr>
          <t>The maximum number of charges or uses the item can have.</t>
        </r>
      </text>
    </comment>
    <comment ref="CL112" authorId="0" shapeId="0" xr:uid="{00000000-0006-0000-0E00-00000E000000}">
      <text>
        <r>
          <rPr>
            <sz val="10"/>
            <color rgb="FF000000"/>
            <rFont val="Arial"/>
            <family val="2"/>
            <charset val="204"/>
          </rPr>
          <t>The current number of charges or uses the item has.</t>
        </r>
      </text>
    </comment>
    <comment ref="CQ112" authorId="0" shapeId="0" xr:uid="{00000000-0006-0000-0E00-00000F000000}">
      <text>
        <r>
          <rPr>
            <sz val="10"/>
            <color rgb="FF000000"/>
            <rFont val="Arial"/>
            <family val="2"/>
            <charset val="204"/>
          </rPr>
          <t>The maximum number of charges or uses the item can have.</t>
        </r>
      </text>
    </comment>
    <comment ref="CL118" authorId="0" shapeId="0" xr:uid="{00000000-0006-0000-0E00-000010000000}">
      <text>
        <r>
          <rPr>
            <sz val="10"/>
            <color rgb="FF000000"/>
            <rFont val="Arial"/>
            <family val="2"/>
            <charset val="204"/>
          </rPr>
          <t>The current number of charges or uses the item has.</t>
        </r>
      </text>
    </comment>
    <comment ref="CQ118" authorId="0" shapeId="0" xr:uid="{00000000-0006-0000-0E00-000011000000}">
      <text>
        <r>
          <rPr>
            <sz val="10"/>
            <color rgb="FF000000"/>
            <rFont val="Arial"/>
            <family val="2"/>
            <charset val="204"/>
          </rPr>
          <t>The maximum number of charges or uses the item can have.</t>
        </r>
      </text>
    </comment>
    <comment ref="CL124" authorId="0" shapeId="0" xr:uid="{00000000-0006-0000-0E00-000012000000}">
      <text>
        <r>
          <rPr>
            <sz val="10"/>
            <color rgb="FF000000"/>
            <rFont val="Arial"/>
            <family val="2"/>
            <charset val="204"/>
          </rPr>
          <t>The current number of charges or uses the item has.</t>
        </r>
      </text>
    </comment>
    <comment ref="CQ124" authorId="0" shapeId="0" xr:uid="{00000000-0006-0000-0E00-000013000000}">
      <text>
        <r>
          <rPr>
            <sz val="10"/>
            <color rgb="FF000000"/>
            <rFont val="Arial"/>
            <family val="2"/>
            <charset val="204"/>
          </rPr>
          <t>The maximum number of charges or uses the item can have.</t>
        </r>
      </text>
    </comment>
    <comment ref="CL130" authorId="0" shapeId="0" xr:uid="{00000000-0006-0000-0E00-000014000000}">
      <text>
        <r>
          <rPr>
            <sz val="10"/>
            <color rgb="FF000000"/>
            <rFont val="Arial"/>
            <family val="2"/>
            <charset val="204"/>
          </rPr>
          <t>The current number of charges or uses the item has.</t>
        </r>
      </text>
    </comment>
    <comment ref="CQ130" authorId="0" shapeId="0" xr:uid="{00000000-0006-0000-0E00-000015000000}">
      <text>
        <r>
          <rPr>
            <sz val="10"/>
            <color rgb="FF000000"/>
            <rFont val="Arial"/>
            <family val="2"/>
            <charset val="204"/>
          </rPr>
          <t>The maximum number of charges or uses the item can have.</t>
        </r>
      </text>
    </comment>
    <comment ref="CL136" authorId="0" shapeId="0" xr:uid="{00000000-0006-0000-0E00-000016000000}">
      <text>
        <r>
          <rPr>
            <sz val="10"/>
            <color rgb="FF000000"/>
            <rFont val="Arial"/>
            <family val="2"/>
            <charset val="204"/>
          </rPr>
          <t>The current number of charges or uses the item has.</t>
        </r>
      </text>
    </comment>
    <comment ref="CQ136" authorId="0" shapeId="0" xr:uid="{00000000-0006-0000-0E00-000017000000}">
      <text>
        <r>
          <rPr>
            <sz val="10"/>
            <color rgb="FF000000"/>
            <rFont val="Arial"/>
            <family val="2"/>
            <charset val="204"/>
          </rPr>
          <t>The maximum number of charges or uses the item can have.</t>
        </r>
      </text>
    </comment>
  </commentList>
</comments>
</file>

<file path=xl/sharedStrings.xml><?xml version="1.0" encoding="utf-8"?>
<sst xmlns="http://schemas.openxmlformats.org/spreadsheetml/2006/main" count="421" uniqueCount="200">
  <si>
    <t>LEVEL</t>
  </si>
  <si>
    <t>REFERENCE</t>
  </si>
  <si>
    <t>SUMMARY</t>
  </si>
  <si>
    <t>TYPE</t>
  </si>
  <si>
    <t>COMPONENTS</t>
  </si>
  <si>
    <t>DURATION</t>
  </si>
  <si>
    <t>RANGE</t>
  </si>
  <si>
    <t>RITUAL</t>
  </si>
  <si>
    <t>CASTING TIME</t>
  </si>
  <si>
    <t>SPELL</t>
  </si>
  <si>
    <t>PREP</t>
  </si>
  <si>
    <t>OF</t>
  </si>
  <si>
    <t>PREPARED SPELLS:</t>
  </si>
  <si>
    <t>USED</t>
  </si>
  <si>
    <t>KNOWN</t>
  </si>
  <si>
    <t>SUBCLASS</t>
  </si>
  <si>
    <t>TOTAL</t>
  </si>
  <si>
    <t>SLOTS</t>
  </si>
  <si>
    <t>9th</t>
  </si>
  <si>
    <t>8th</t>
  </si>
  <si>
    <t>7th</t>
  </si>
  <si>
    <t>6th</t>
  </si>
  <si>
    <t>5th</t>
  </si>
  <si>
    <t>4th</t>
  </si>
  <si>
    <t>3rd</t>
  </si>
  <si>
    <t>2nd</t>
  </si>
  <si>
    <t>1st</t>
  </si>
  <si>
    <t>PREPARED</t>
  </si>
  <si>
    <t>SPELLCASTING ABILITY</t>
  </si>
  <si>
    <t>CLASS</t>
  </si>
  <si>
    <t>PACT MAGIC SLOT LEVEL</t>
  </si>
  <si>
    <t>PACT MAGIC SLOTS</t>
  </si>
  <si>
    <t>SPELL SLOTS</t>
  </si>
  <si>
    <t>SORCERY POINTS</t>
  </si>
  <si>
    <t>SPELL SAVE DC</t>
  </si>
  <si>
    <t>SPELL ATTACK BONUS</t>
  </si>
  <si>
    <t>SPELLS</t>
  </si>
  <si>
    <t/>
  </si>
  <si>
    <t>CLICK THE ARROWS ON THE ROW NUMBERS TO THE LEFT TO EXPAND</t>
  </si>
  <si>
    <t>INVOCATIONS</t>
  </si>
  <si>
    <t>Type notes here.</t>
  </si>
  <si>
    <t>OTHER NOTES</t>
  </si>
  <si>
    <t>DETAILS</t>
  </si>
  <si>
    <t>NAME</t>
  </si>
  <si>
    <t>IMPORTANT PEOPLE</t>
  </si>
  <si>
    <t>NOTES</t>
  </si>
  <si>
    <t>MAX</t>
  </si>
  <si>
    <t>CURRENT</t>
  </si>
  <si>
    <t>RECOVERY TYPE</t>
  </si>
  <si>
    <t>ATTUNED?</t>
  </si>
  <si>
    <t>REQUIRES ATTUNEMENT?</t>
  </si>
  <si>
    <t>WEIGHT</t>
  </si>
  <si>
    <t>SLOT</t>
  </si>
  <si>
    <t>ITEM</t>
  </si>
  <si>
    <t>ITEM 10</t>
  </si>
  <si>
    <t>ITEM 9</t>
  </si>
  <si>
    <t>ITEM 8</t>
  </si>
  <si>
    <t>ITEM 7</t>
  </si>
  <si>
    <t>ITEM 6</t>
  </si>
  <si>
    <t>ITEM 5</t>
  </si>
  <si>
    <t>ABILITIES</t>
  </si>
  <si>
    <t>ITEM 4</t>
  </si>
  <si>
    <t>RECOVERY</t>
  </si>
  <si>
    <t>FEATURE</t>
  </si>
  <si>
    <t>FEATURE TRACKING</t>
  </si>
  <si>
    <t>ITEM 3</t>
  </si>
  <si>
    <t>HERO POINTS REMAINING</t>
  </si>
  <si>
    <t>HERO POINTS</t>
  </si>
  <si>
    <t>ITEM 2</t>
  </si>
  <si>
    <t>Ammunition</t>
  </si>
  <si>
    <t>Range</t>
  </si>
  <si>
    <t>Damage</t>
  </si>
  <si>
    <t>Properties</t>
  </si>
  <si>
    <t>Attack Bonus</t>
  </si>
  <si>
    <t>Immunities</t>
  </si>
  <si>
    <t>ITEM 1</t>
  </si>
  <si>
    <t>MAGIC ITEMS</t>
  </si>
  <si>
    <t>WEAPONS, ARMOR, &amp; COINS</t>
  </si>
  <si>
    <t>Resistances</t>
  </si>
  <si>
    <t>Weight</t>
  </si>
  <si>
    <t>Armor</t>
  </si>
  <si>
    <t>Str Req.</t>
  </si>
  <si>
    <t>Max Dex Mod</t>
  </si>
  <si>
    <t>Type</t>
  </si>
  <si>
    <t>Stealth</t>
  </si>
  <si>
    <t>ATTACKS</t>
  </si>
  <si>
    <t>OTHER</t>
  </si>
  <si>
    <t>DEXTERITY</t>
  </si>
  <si>
    <t>SHIELD</t>
  </si>
  <si>
    <t>ARMOR</t>
  </si>
  <si>
    <t>AC</t>
  </si>
  <si>
    <t>DEFENSE</t>
  </si>
  <si>
    <t>FLY SPEED</t>
  </si>
  <si>
    <t>CLIMB SPEED</t>
  </si>
  <si>
    <t>SWIM SPEED</t>
  </si>
  <si>
    <t>NORMAL SPEED</t>
  </si>
  <si>
    <t>INSPIRATION</t>
  </si>
  <si>
    <t>PASSIVE PERCEPTION</t>
  </si>
  <si>
    <t>2d6/6d10</t>
  </si>
  <si>
    <t>HP</t>
  </si>
  <si>
    <t>INITIATIVE</t>
  </si>
  <si>
    <t>DEATH SAVES</t>
  </si>
  <si>
    <t>USED HIT DICE</t>
  </si>
  <si>
    <t>HIT DICE</t>
  </si>
  <si>
    <t>TEMP HP</t>
  </si>
  <si>
    <t>MAX HP</t>
  </si>
  <si>
    <t>COMBAT DETAILS</t>
  </si>
  <si>
    <t>COPPER</t>
  </si>
  <si>
    <t>lb</t>
  </si>
  <si>
    <t>PUSH, DRAG, LIFT</t>
  </si>
  <si>
    <t>SILVER</t>
  </si>
  <si>
    <t>HEAVILY ENCUMBERED</t>
  </si>
  <si>
    <t>ELECTRUM</t>
  </si>
  <si>
    <t>ENCUMBERED</t>
  </si>
  <si>
    <t>GOLD</t>
  </si>
  <si>
    <t>Light Armor. Medium Armor. 
Heavy Armor. Shields.</t>
  </si>
  <si>
    <t>CARRIED</t>
  </si>
  <si>
    <t>PLATINUM</t>
  </si>
  <si>
    <t>ARMOR PROFICIENCIES</t>
  </si>
  <si>
    <t>CARRYING CAPACITY</t>
  </si>
  <si>
    <t>COINAGE</t>
  </si>
  <si>
    <t>WIS</t>
  </si>
  <si>
    <t>SURVIVAL</t>
  </si>
  <si>
    <t>DEX</t>
  </si>
  <si>
    <t>STEALTH</t>
  </si>
  <si>
    <t>WEAPON PROFICIENCIES</t>
  </si>
  <si>
    <t>SLEIGHT OF HAND</t>
  </si>
  <si>
    <t>INT</t>
  </si>
  <si>
    <t>RELIGION</t>
  </si>
  <si>
    <t>Three-Dragon Ante Set</t>
  </si>
  <si>
    <t>CHA</t>
  </si>
  <si>
    <t>PERSUASION</t>
  </si>
  <si>
    <t>LANGUAGES</t>
  </si>
  <si>
    <t>TOOLS</t>
  </si>
  <si>
    <t>PROFICIENCY BONUS</t>
  </si>
  <si>
    <t>Rope, hempen (50 feet)</t>
  </si>
  <si>
    <t>PERFORMANCE</t>
  </si>
  <si>
    <t>Waterskin</t>
  </si>
  <si>
    <t>PERCEPTION</t>
  </si>
  <si>
    <t>Rations (1 day)</t>
  </si>
  <si>
    <t>NATURE</t>
  </si>
  <si>
    <t>PROFICIENCIES</t>
  </si>
  <si>
    <t>Torch</t>
  </si>
  <si>
    <t>MEDICINE</t>
  </si>
  <si>
    <t>Tinderbox</t>
  </si>
  <si>
    <t>INVESTIGATION</t>
  </si>
  <si>
    <t>Mess Kit</t>
  </si>
  <si>
    <t>INTIMIDATION</t>
  </si>
  <si>
    <t>Bedroll</t>
  </si>
  <si>
    <t>INSIGHT</t>
  </si>
  <si>
    <t>CON</t>
  </si>
  <si>
    <t>STR</t>
  </si>
  <si>
    <t>Backpack</t>
  </si>
  <si>
    <t>HISTORY</t>
  </si>
  <si>
    <t>SAVING THROWS</t>
  </si>
  <si>
    <t>Belt Pouch</t>
  </si>
  <si>
    <t>DECEPTION</t>
  </si>
  <si>
    <t>Rank Insignia</t>
  </si>
  <si>
    <t>ATHLETICS</t>
  </si>
  <si>
    <t>Uniform (traveler's clothes)</t>
  </si>
  <si>
    <t>ARCANA</t>
  </si>
  <si>
    <t>WEIGHT OVERRIDE</t>
  </si>
  <si>
    <t>QTY</t>
  </si>
  <si>
    <t>ANIMAL HANDLING</t>
  </si>
  <si>
    <t>ACROBATICS</t>
  </si>
  <si>
    <t>TOTAL WEIGHT CARRIED (lb)</t>
  </si>
  <si>
    <t>ABILITY SCORES</t>
  </si>
  <si>
    <t>ABILITY</t>
  </si>
  <si>
    <t>SKILL MODIFIER</t>
  </si>
  <si>
    <t>PROFICIENT</t>
  </si>
  <si>
    <t>SKILL NAME</t>
  </si>
  <si>
    <t>EQUIPMENT</t>
  </si>
  <si>
    <t>SKILLS</t>
  </si>
  <si>
    <t>STATS</t>
  </si>
  <si>
    <t>VISION</t>
  </si>
  <si>
    <t>My hatred of my enemies is blind and unreasoning.</t>
  </si>
  <si>
    <t>FLAW</t>
  </si>
  <si>
    <t>HAIR</t>
  </si>
  <si>
    <t>SPEEDS</t>
  </si>
  <si>
    <t>EYES</t>
  </si>
  <si>
    <t>SIZE</t>
  </si>
  <si>
    <t>My honor is my life.</t>
  </si>
  <si>
    <t>BOND</t>
  </si>
  <si>
    <t>SKIN</t>
  </si>
  <si>
    <t>Independence. When people follow orders blindly, they embrace a kind of tyranny. (Chaotic)</t>
  </si>
  <si>
    <t>IDEAL</t>
  </si>
  <si>
    <t>HEIGHT</t>
  </si>
  <si>
    <t>BACKGROUND</t>
  </si>
  <si>
    <t>AGE</t>
  </si>
  <si>
    <t>RACE</t>
  </si>
  <si>
    <t>I can stare down a hell hound without flinching.</t>
  </si>
  <si>
    <t>PERSONALITY TRAIT 2</t>
  </si>
  <si>
    <t>GENDER</t>
  </si>
  <si>
    <t>DEITY</t>
  </si>
  <si>
    <t>CHARACTER NAME</t>
  </si>
  <si>
    <t>I'm always polite and respectful.</t>
  </si>
  <si>
    <t>PERSONALITY TRAIT 1</t>
  </si>
  <si>
    <t>ALIGNMENT</t>
  </si>
  <si>
    <t>PLAYER NAME</t>
  </si>
  <si>
    <t>CHARACTER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</si>
</sst>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9">
    <font>
      <sz val="10"/>
      <color rgb="FF000000"/>
      <name val="Arial"/>
    </font>
    <font>
      <sz val="10"/>
      <name val="Proxima Nova"/>
    </font>
    <font>
      <sz val="10"/>
      <name val="Arial"/>
      <family val="2"/>
      <charset val="204"/>
    </font>
    <font>
      <sz val="10"/>
      <color rgb="FF45818E"/>
      <name val="Proxima Nova"/>
    </font>
    <font>
      <b/>
      <sz val="10"/>
      <color rgb="FF0C343D"/>
      <name val="Proxima Nova"/>
    </font>
    <font>
      <b/>
      <sz val="10"/>
      <color rgb="FFFFFFFF"/>
      <name val="Proxima Nova"/>
    </font>
    <font>
      <b/>
      <sz val="10"/>
      <color rgb="FF45818E"/>
      <name val="Proxima Nova"/>
    </font>
    <font>
      <b/>
      <sz val="10"/>
      <name val="Proxima Nova"/>
    </font>
    <font>
      <sz val="6"/>
      <color rgb="FF666666"/>
      <name val="Proxima Nova"/>
    </font>
    <font>
      <b/>
      <sz val="24"/>
      <color rgb="FFFFFFFF"/>
      <name val="Proxima Nova"/>
    </font>
    <font>
      <b/>
      <sz val="12"/>
      <color rgb="FF0C343D"/>
      <name val="Proxima Nova"/>
    </font>
    <font>
      <b/>
      <sz val="18"/>
      <color rgb="FF0C343D"/>
      <name val="Proxima Nova"/>
    </font>
    <font>
      <b/>
      <sz val="18"/>
      <color rgb="FFFFFFFF"/>
      <name val="Proxima Nova"/>
    </font>
    <font>
      <b/>
      <sz val="10"/>
      <color rgb="FF073763"/>
      <name val="Proxima Nova"/>
    </font>
    <font>
      <b/>
      <sz val="12"/>
      <color rgb="FF073763"/>
      <name val="Proxima Nova"/>
    </font>
    <font>
      <b/>
      <sz val="9"/>
      <color rgb="FFFFFFFF"/>
      <name val="Proxima Nova"/>
    </font>
    <font>
      <b/>
      <sz val="10"/>
      <color rgb="FF20124D"/>
      <name val="Proxima Nova"/>
    </font>
    <font>
      <sz val="8"/>
      <name val="Proxima Nova"/>
    </font>
    <font>
      <sz val="8"/>
      <color rgb="FF666666"/>
      <name val="Proxima Nova"/>
    </font>
    <font>
      <sz val="9"/>
      <name val="Proxima Nova"/>
    </font>
    <font>
      <sz val="10"/>
      <color rgb="FF0C343D"/>
      <name val="Proxima Nova"/>
    </font>
    <font>
      <b/>
      <sz val="12"/>
      <name val="Proxima Nova"/>
    </font>
    <font>
      <b/>
      <sz val="12"/>
      <color rgb="FF660000"/>
      <name val="Proxima Nova"/>
    </font>
    <font>
      <b/>
      <sz val="12"/>
      <color rgb="FFFFFFFF"/>
      <name val="Proxima Nova"/>
    </font>
    <font>
      <b/>
      <sz val="10"/>
      <color rgb="FF660000"/>
      <name val="Proxima Nova"/>
    </font>
    <font>
      <b/>
      <sz val="14"/>
      <color rgb="FF660000"/>
      <name val="Proxima Nova"/>
    </font>
    <font>
      <b/>
      <sz val="36"/>
      <color rgb="FFFFFFFF"/>
      <name val="Proxima Nova"/>
    </font>
    <font>
      <b/>
      <sz val="24"/>
      <color rgb="FF660000"/>
      <name val="Proxima Nova"/>
    </font>
    <font>
      <b/>
      <sz val="14"/>
      <name val="Proxima Nova"/>
    </font>
    <font>
      <b/>
      <sz val="24"/>
      <name val="Proxima Nova"/>
    </font>
    <font>
      <b/>
      <sz val="18"/>
      <color rgb="FF660000"/>
      <name val="Proxima Nova"/>
    </font>
    <font>
      <sz val="10"/>
      <color rgb="FF7F6000"/>
      <name val="Proxima Nova"/>
    </font>
    <font>
      <b/>
      <sz val="12"/>
      <color rgb="FF4C1130"/>
      <name val="Proxima Nova"/>
    </font>
    <font>
      <b/>
      <sz val="12"/>
      <color rgb="FF7F6000"/>
      <name val="Proxima Nova"/>
    </font>
    <font>
      <sz val="12"/>
      <name val="Proxima Nova"/>
    </font>
    <font>
      <b/>
      <sz val="8"/>
      <name val="Proxima Nova"/>
    </font>
    <font>
      <b/>
      <sz val="24"/>
      <color rgb="FF4C1130"/>
      <name val="Proxima Nova"/>
    </font>
    <font>
      <b/>
      <sz val="12"/>
      <color rgb="FF38761D"/>
      <name val="Proxima Nova"/>
    </font>
    <font>
      <sz val="10"/>
      <color rgb="FF000000"/>
      <name val="Arial"/>
      <family val="2"/>
      <charset val="204"/>
    </font>
  </fonts>
  <fills count="20">
    <fill>
      <patternFill patternType="none"/>
    </fill>
    <fill>
      <patternFill patternType="gray125"/>
    </fill>
    <fill>
      <patternFill patternType="solid">
        <fgColor rgb="FFD0E0E3"/>
        <bgColor rgb="FFD0E0E3"/>
      </patternFill>
    </fill>
    <fill>
      <patternFill patternType="solid">
        <fgColor rgb="FF45818E"/>
        <bgColor rgb="FF45818E"/>
      </patternFill>
    </fill>
    <fill>
      <patternFill patternType="solid">
        <fgColor rgb="FFF3F3F3"/>
        <bgColor rgb="FFF3F3F3"/>
      </patternFill>
    </fill>
    <fill>
      <patternFill patternType="solid">
        <fgColor rgb="FFCFE2F3"/>
        <bgColor rgb="FFCFE2F3"/>
      </patternFill>
    </fill>
    <fill>
      <patternFill patternType="solid">
        <fgColor rgb="FF3D85C6"/>
        <bgColor rgb="FF3D85C6"/>
      </patternFill>
    </fill>
    <fill>
      <patternFill patternType="solid">
        <fgColor rgb="FFD9D2E9"/>
        <bgColor rgb="FFD9D2E9"/>
      </patternFill>
    </fill>
    <fill>
      <patternFill patternType="solid">
        <fgColor rgb="FF674EA7"/>
        <bgColor rgb="FF674EA7"/>
      </patternFill>
    </fill>
    <fill>
      <patternFill patternType="solid">
        <fgColor rgb="FFD9D9D9"/>
        <bgColor rgb="FFD9D9D9"/>
      </patternFill>
    </fill>
    <fill>
      <patternFill patternType="solid">
        <fgColor rgb="FFEA9999"/>
        <bgColor rgb="FFEA9999"/>
      </patternFill>
    </fill>
    <fill>
      <patternFill patternType="solid">
        <fgColor rgb="FFCC0000"/>
        <bgColor rgb="FFCC0000"/>
      </patternFill>
    </fill>
    <fill>
      <patternFill patternType="solid">
        <fgColor rgb="FFF4CCCC"/>
        <bgColor rgb="FFF4CCCC"/>
      </patternFill>
    </fill>
    <fill>
      <patternFill patternType="solid">
        <fgColor rgb="FF666666"/>
        <bgColor rgb="FF666666"/>
      </patternFill>
    </fill>
    <fill>
      <patternFill patternType="solid">
        <fgColor rgb="FFEAD1DC"/>
        <bgColor rgb="FFEAD1DC"/>
      </patternFill>
    </fill>
    <fill>
      <patternFill patternType="solid">
        <fgColor rgb="FFF1C232"/>
        <bgColor rgb="FFF1C232"/>
      </patternFill>
    </fill>
    <fill>
      <patternFill patternType="solid">
        <fgColor rgb="FFA64D79"/>
        <bgColor rgb="FFA64D79"/>
      </patternFill>
    </fill>
    <fill>
      <patternFill patternType="solid">
        <fgColor rgb="FF6AA84F"/>
        <bgColor rgb="FF6AA84F"/>
      </patternFill>
    </fill>
    <fill>
      <patternFill patternType="solid">
        <fgColor rgb="FFD9EAD3"/>
        <bgColor rgb="FFD9EAD3"/>
      </patternFill>
    </fill>
    <fill>
      <patternFill patternType="solid">
        <fgColor rgb="FFE69138"/>
        <bgColor rgb="FFE69138"/>
      </patternFill>
    </fill>
  </fills>
  <borders count="85">
    <border>
      <left/>
      <right/>
      <top/>
      <bottom/>
      <diagonal/>
    </border>
    <border>
      <left/>
      <right style="thin">
        <color rgb="FF45818E"/>
      </right>
      <top/>
      <bottom style="thin">
        <color rgb="FF45818E"/>
      </bottom>
      <diagonal/>
    </border>
    <border>
      <left/>
      <right/>
      <top/>
      <bottom style="thin">
        <color rgb="FF45818E"/>
      </bottom>
      <diagonal/>
    </border>
    <border>
      <left/>
      <right/>
      <top style="thin">
        <color rgb="FFB7B7B7"/>
      </top>
      <bottom style="thin">
        <color rgb="FF45818E"/>
      </bottom>
      <diagonal/>
    </border>
    <border>
      <left style="thin">
        <color rgb="FF45818E"/>
      </left>
      <right/>
      <top/>
      <bottom style="thin">
        <color rgb="FF45818E"/>
      </bottom>
      <diagonal/>
    </border>
    <border>
      <left/>
      <right style="thin">
        <color rgb="FF45818E"/>
      </right>
      <top/>
      <bottom/>
      <diagonal/>
    </border>
    <border>
      <left/>
      <right/>
      <top style="thin">
        <color rgb="FFB7B7B7"/>
      </top>
      <bottom style="thin">
        <color rgb="FFB7B7B7"/>
      </bottom>
      <diagonal/>
    </border>
    <border>
      <left style="thin">
        <color rgb="FF45818E"/>
      </left>
      <right/>
      <top/>
      <bottom/>
      <diagonal/>
    </border>
    <border>
      <left/>
      <right/>
      <top/>
      <bottom style="thin">
        <color rgb="FFB7B7B7"/>
      </bottom>
      <diagonal/>
    </border>
    <border>
      <left/>
      <right/>
      <top/>
      <bottom style="medium">
        <color rgb="FFFFFFFF"/>
      </bottom>
      <diagonal/>
    </border>
    <border>
      <left style="medium">
        <color rgb="FFFFFFFF"/>
      </left>
      <right/>
      <top/>
      <bottom/>
      <diagonal/>
    </border>
    <border>
      <left/>
      <right/>
      <top style="thin">
        <color rgb="FFB7B7B7"/>
      </top>
      <bottom/>
      <diagonal/>
    </border>
    <border>
      <left style="medium">
        <color rgb="FFFFFFFF"/>
      </left>
      <right/>
      <top/>
      <bottom style="medium">
        <color rgb="FFFFFFFF"/>
      </bottom>
      <diagonal/>
    </border>
    <border>
      <left/>
      <right/>
      <top style="medium">
        <color rgb="FFFFFFFF"/>
      </top>
      <bottom style="medium">
        <color rgb="FFFFFFFF"/>
      </bottom>
      <diagonal/>
    </border>
    <border>
      <left style="medium">
        <color rgb="FFFFFFFF"/>
      </left>
      <right/>
      <top style="medium">
        <color rgb="FFFFFFFF"/>
      </top>
      <bottom style="medium">
        <color rgb="FFFFFFFF"/>
      </bottom>
      <diagonal/>
    </border>
    <border>
      <left/>
      <right style="thin">
        <color rgb="FF3D85C6"/>
      </right>
      <top/>
      <bottom style="thin">
        <color rgb="FF3D85C6"/>
      </bottom>
      <diagonal/>
    </border>
    <border>
      <left/>
      <right/>
      <top/>
      <bottom style="thin">
        <color rgb="FF3D85C6"/>
      </bottom>
      <diagonal/>
    </border>
    <border>
      <left style="thin">
        <color rgb="FF3D85C6"/>
      </left>
      <right/>
      <top/>
      <bottom style="thin">
        <color rgb="FF3D85C6"/>
      </bottom>
      <diagonal/>
    </border>
    <border>
      <left/>
      <right style="thin">
        <color rgb="FF3D85C6"/>
      </right>
      <top/>
      <bottom/>
      <diagonal/>
    </border>
    <border>
      <left/>
      <right style="thin">
        <color rgb="FFCFE2F3"/>
      </right>
      <top/>
      <bottom style="thin">
        <color rgb="FFCFE2F3"/>
      </bottom>
      <diagonal/>
    </border>
    <border>
      <left/>
      <right/>
      <top/>
      <bottom style="thin">
        <color rgb="FFCFE2F3"/>
      </bottom>
      <diagonal/>
    </border>
    <border>
      <left style="thin">
        <color rgb="FFCFE2F3"/>
      </left>
      <right/>
      <top/>
      <bottom style="thin">
        <color rgb="FFCFE2F3"/>
      </bottom>
      <diagonal/>
    </border>
    <border>
      <left style="thin">
        <color rgb="FF3D85C6"/>
      </left>
      <right/>
      <top/>
      <bottom/>
      <diagonal/>
    </border>
    <border>
      <left/>
      <right style="thin">
        <color rgb="FFCFE2F3"/>
      </right>
      <top/>
      <bottom/>
      <diagonal/>
    </border>
    <border>
      <left style="thin">
        <color rgb="FFCFE2F3"/>
      </left>
      <right/>
      <top/>
      <bottom/>
      <diagonal/>
    </border>
    <border>
      <left/>
      <right/>
      <top/>
      <bottom style="thin">
        <color rgb="FFFFFFFF"/>
      </bottom>
      <diagonal/>
    </border>
    <border>
      <left/>
      <right style="thin">
        <color rgb="FF666666"/>
      </right>
      <top/>
      <bottom style="thin">
        <color rgb="FF666666"/>
      </bottom>
      <diagonal/>
    </border>
    <border>
      <left/>
      <right/>
      <top/>
      <bottom style="thin">
        <color rgb="FF666666"/>
      </bottom>
      <diagonal/>
    </border>
    <border>
      <left style="thin">
        <color rgb="FF666666"/>
      </left>
      <right/>
      <top/>
      <bottom style="thin">
        <color rgb="FF666666"/>
      </bottom>
      <diagonal/>
    </border>
    <border>
      <left/>
      <right style="thin">
        <color rgb="FF666666"/>
      </right>
      <top/>
      <bottom/>
      <diagonal/>
    </border>
    <border>
      <left style="thin">
        <color rgb="FF666666"/>
      </left>
      <right/>
      <top/>
      <bottom/>
      <diagonal/>
    </border>
    <border>
      <left/>
      <right style="thin">
        <color rgb="FFCC0000"/>
      </right>
      <top/>
      <bottom style="thin">
        <color rgb="FFCC0000"/>
      </bottom>
      <diagonal/>
    </border>
    <border>
      <left/>
      <right/>
      <top/>
      <bottom style="thin">
        <color rgb="FFCC0000"/>
      </bottom>
      <diagonal/>
    </border>
    <border>
      <left style="thin">
        <color rgb="FFCC0000"/>
      </left>
      <right/>
      <top/>
      <bottom style="thin">
        <color rgb="FFCC0000"/>
      </bottom>
      <diagonal/>
    </border>
    <border>
      <left/>
      <right style="thin">
        <color rgb="FFCC0000"/>
      </right>
      <top/>
      <bottom/>
      <diagonal/>
    </border>
    <border>
      <left style="thin">
        <color rgb="FFCC0000"/>
      </left>
      <right/>
      <top/>
      <bottom/>
      <diagonal/>
    </border>
    <border>
      <left/>
      <right style="thin">
        <color rgb="FFF4CCCC"/>
      </right>
      <top/>
      <bottom style="thin">
        <color rgb="FFF4CCCC"/>
      </bottom>
      <diagonal/>
    </border>
    <border>
      <left/>
      <right/>
      <top/>
      <bottom style="thin">
        <color rgb="FFF4CCCC"/>
      </bottom>
      <diagonal/>
    </border>
    <border>
      <left style="thin">
        <color rgb="FFF4CCCC"/>
      </left>
      <right/>
      <top/>
      <bottom style="thin">
        <color rgb="FFF4CCCC"/>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4CCCC"/>
      </right>
      <top/>
      <bottom/>
      <diagonal/>
    </border>
    <border>
      <left style="thin">
        <color rgb="FFF4CCCC"/>
      </left>
      <right/>
      <top/>
      <bottom/>
      <diagonal/>
    </border>
    <border>
      <left style="thin">
        <color rgb="FFFFFFFF"/>
      </left>
      <right/>
      <top/>
      <bottom style="thin">
        <color rgb="FFFFFFFF"/>
      </bottom>
      <diagonal/>
    </border>
    <border>
      <left/>
      <right/>
      <top style="thin">
        <color rgb="FFFFFFFF"/>
      </top>
      <bottom/>
      <diagonal/>
    </border>
    <border>
      <left style="thin">
        <color rgb="FFFFFFFF"/>
      </left>
      <right/>
      <top style="thin">
        <color rgb="FFFFFFFF"/>
      </top>
      <bottom/>
      <diagonal/>
    </border>
    <border>
      <left/>
      <right/>
      <top/>
      <bottom style="thin">
        <color rgb="FFEA9999"/>
      </bottom>
      <diagonal/>
    </border>
    <border>
      <left style="thin">
        <color rgb="FFFFFFFF"/>
      </left>
      <right/>
      <top/>
      <bottom/>
      <diagonal/>
    </border>
    <border>
      <left/>
      <right style="thin">
        <color rgb="FFFFFFFF"/>
      </right>
      <top/>
      <bottom/>
      <diagonal/>
    </border>
    <border>
      <left/>
      <right style="medium">
        <color rgb="FFFFFFFF"/>
      </right>
      <top/>
      <bottom/>
      <diagonal/>
    </border>
    <border>
      <left/>
      <right/>
      <top style="medium">
        <color rgb="FFFFFFFF"/>
      </top>
      <bottom/>
      <diagonal/>
    </border>
    <border>
      <left/>
      <right style="thin">
        <color rgb="FFF1C232"/>
      </right>
      <top/>
      <bottom style="thin">
        <color rgb="FFF1C232"/>
      </bottom>
      <diagonal/>
    </border>
    <border>
      <left/>
      <right/>
      <top/>
      <bottom style="thin">
        <color rgb="FFF1C232"/>
      </bottom>
      <diagonal/>
    </border>
    <border>
      <left/>
      <right style="thin">
        <color rgb="FFFFE599"/>
      </right>
      <top/>
      <bottom style="thin">
        <color rgb="FFF1C232"/>
      </bottom>
      <diagonal/>
    </border>
    <border>
      <left style="thin">
        <color rgb="FFF1C232"/>
      </left>
      <right/>
      <top/>
      <bottom style="thin">
        <color rgb="FFF1C232"/>
      </bottom>
      <diagonal/>
    </border>
    <border>
      <left/>
      <right style="thin">
        <color rgb="FFA64D79"/>
      </right>
      <top/>
      <bottom style="thin">
        <color rgb="FFA64D79"/>
      </bottom>
      <diagonal/>
    </border>
    <border>
      <left/>
      <right/>
      <top/>
      <bottom style="thin">
        <color rgb="FFA64D79"/>
      </bottom>
      <diagonal/>
    </border>
    <border>
      <left style="thin">
        <color rgb="FFA64D79"/>
      </left>
      <right/>
      <top/>
      <bottom style="thin">
        <color rgb="FFA64D79"/>
      </bottom>
      <diagonal/>
    </border>
    <border>
      <left/>
      <right style="thin">
        <color rgb="FFF1C232"/>
      </right>
      <top/>
      <bottom style="thin">
        <color rgb="FFFFE599"/>
      </bottom>
      <diagonal/>
    </border>
    <border>
      <left/>
      <right/>
      <top/>
      <bottom style="thin">
        <color rgb="FFFFE599"/>
      </bottom>
      <diagonal/>
    </border>
    <border>
      <left/>
      <right style="thin">
        <color rgb="FFFFE599"/>
      </right>
      <top/>
      <bottom style="thin">
        <color rgb="FFFFE599"/>
      </bottom>
      <diagonal/>
    </border>
    <border>
      <left style="thin">
        <color rgb="FFF1C232"/>
      </left>
      <right/>
      <top/>
      <bottom style="thin">
        <color rgb="FFFFE599"/>
      </bottom>
      <diagonal/>
    </border>
    <border>
      <left/>
      <right style="thin">
        <color rgb="FFA64D79"/>
      </right>
      <top/>
      <bottom/>
      <diagonal/>
    </border>
    <border>
      <left style="thin">
        <color rgb="FFA64D79"/>
      </left>
      <right/>
      <top/>
      <bottom/>
      <diagonal/>
    </border>
    <border>
      <left/>
      <right style="thin">
        <color rgb="FFEAD1DC"/>
      </right>
      <top/>
      <bottom style="thin">
        <color rgb="FFEAD1DC"/>
      </bottom>
      <diagonal/>
    </border>
    <border>
      <left/>
      <right/>
      <top/>
      <bottom style="thin">
        <color rgb="FFEAD1DC"/>
      </bottom>
      <diagonal/>
    </border>
    <border>
      <left style="thin">
        <color rgb="FFEAD1DC"/>
      </left>
      <right/>
      <top/>
      <bottom style="thin">
        <color rgb="FFEAD1DC"/>
      </bottom>
      <diagonal/>
    </border>
    <border>
      <left/>
      <right style="thin">
        <color rgb="FFEAD1DC"/>
      </right>
      <top/>
      <bottom/>
      <diagonal/>
    </border>
    <border>
      <left style="thin">
        <color rgb="FFEAD1DC"/>
      </left>
      <right/>
      <top/>
      <bottom/>
      <diagonal/>
    </border>
    <border>
      <left/>
      <right style="thin">
        <color rgb="FFE69138"/>
      </right>
      <top/>
      <bottom style="thin">
        <color rgb="FFE69138"/>
      </bottom>
      <diagonal/>
    </border>
    <border>
      <left/>
      <right/>
      <top/>
      <bottom style="thin">
        <color rgb="FFE69138"/>
      </bottom>
      <diagonal/>
    </border>
    <border>
      <left style="thin">
        <color rgb="FFE69138"/>
      </left>
      <right/>
      <top/>
      <bottom style="thin">
        <color rgb="FFE69138"/>
      </bottom>
      <diagonal/>
    </border>
    <border>
      <left/>
      <right style="thin">
        <color rgb="FFE69138"/>
      </right>
      <top/>
      <bottom/>
      <diagonal/>
    </border>
    <border>
      <left style="thin">
        <color rgb="FFE69138"/>
      </left>
      <right/>
      <top/>
      <bottom/>
      <diagonal/>
    </border>
    <border>
      <left/>
      <right/>
      <top style="thin">
        <color rgb="FFEAD1DC"/>
      </top>
      <bottom/>
      <diagonal/>
    </border>
    <border>
      <left style="thin">
        <color rgb="FFEAD1DC"/>
      </left>
      <right/>
      <top style="thin">
        <color rgb="FFEAD1DC"/>
      </top>
      <bottom/>
      <diagonal/>
    </border>
    <border>
      <left/>
      <right style="thin">
        <color rgb="FF6AA84F"/>
      </right>
      <top/>
      <bottom style="thin">
        <color rgb="FF6AA84F"/>
      </bottom>
      <diagonal/>
    </border>
    <border>
      <left/>
      <right/>
      <top/>
      <bottom style="thin">
        <color rgb="FF6AA84F"/>
      </bottom>
      <diagonal/>
    </border>
    <border>
      <left style="thin">
        <color rgb="FF6AA84F"/>
      </left>
      <right/>
      <top/>
      <bottom style="thin">
        <color rgb="FF6AA84F"/>
      </bottom>
      <diagonal/>
    </border>
    <border>
      <left/>
      <right style="thin">
        <color rgb="FF6AA84F"/>
      </right>
      <top/>
      <bottom/>
      <diagonal/>
    </border>
    <border>
      <left/>
      <right style="thin">
        <color rgb="FF6AA84F"/>
      </right>
      <top style="thin">
        <color rgb="FFB7B7B7"/>
      </top>
      <bottom style="thin">
        <color rgb="FF6AA84F"/>
      </bottom>
      <diagonal/>
    </border>
    <border>
      <left/>
      <right/>
      <top style="thin">
        <color rgb="FFB7B7B7"/>
      </top>
      <bottom style="thin">
        <color rgb="FF6AA84F"/>
      </bottom>
      <diagonal/>
    </border>
    <border>
      <left style="thin">
        <color rgb="FF6AA84F"/>
      </left>
      <right/>
      <top style="thin">
        <color rgb="FFB7B7B7"/>
      </top>
      <bottom style="thin">
        <color rgb="FF6AA84F"/>
      </bottom>
      <diagonal/>
    </border>
    <border>
      <left style="thin">
        <color rgb="FF6AA84F"/>
      </left>
      <right/>
      <top/>
      <bottom/>
      <diagonal/>
    </border>
  </borders>
  <cellStyleXfs count="1">
    <xf numFmtId="0" fontId="0" fillId="0" borderId="0"/>
  </cellStyleXfs>
  <cellXfs count="250">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2" xfId="0" applyFont="1" applyBorder="1"/>
    <xf numFmtId="0" fontId="1" fillId="0" borderId="2" xfId="0" applyFont="1" applyBorder="1" applyAlignment="1">
      <alignment horizontal="center"/>
    </xf>
    <xf numFmtId="0" fontId="1" fillId="0" borderId="3" xfId="0" applyFont="1" applyBorder="1"/>
    <xf numFmtId="0" fontId="1" fillId="0" borderId="4" xfId="0" applyFont="1" applyBorder="1"/>
    <xf numFmtId="0" fontId="1" fillId="0" borderId="5" xfId="0" applyFont="1" applyBorder="1"/>
    <xf numFmtId="0" fontId="1" fillId="0" borderId="7" xfId="0" applyFont="1" applyBorder="1"/>
    <xf numFmtId="0" fontId="1" fillId="0" borderId="9" xfId="0" applyFont="1" applyBorder="1"/>
    <xf numFmtId="0" fontId="8" fillId="0" borderId="0" xfId="0" applyFont="1" applyAlignment="1">
      <alignment horizontal="left" vertical="top"/>
    </xf>
    <xf numFmtId="0" fontId="1" fillId="3" borderId="0" xfId="0" applyFont="1" applyFill="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2" xfId="0" applyFont="1" applyBorder="1"/>
    <xf numFmtId="0" fontId="1" fillId="0" borderId="23" xfId="0" applyFont="1" applyBorder="1"/>
    <xf numFmtId="0" fontId="13" fillId="0" borderId="0" xfId="0" applyFont="1"/>
    <xf numFmtId="0" fontId="1" fillId="6" borderId="0" xfId="0" applyFont="1" applyFill="1"/>
    <xf numFmtId="0" fontId="17" fillId="0" borderId="0" xfId="0" applyFont="1"/>
    <xf numFmtId="0" fontId="7" fillId="0" borderId="0" xfId="0" applyFont="1"/>
    <xf numFmtId="0" fontId="1" fillId="8" borderId="0" xfId="0" applyFont="1" applyFill="1"/>
    <xf numFmtId="0" fontId="1" fillId="0" borderId="26" xfId="0" applyFont="1" applyBorder="1"/>
    <xf numFmtId="0" fontId="1" fillId="0" borderId="27" xfId="0" applyFont="1" applyBorder="1"/>
    <xf numFmtId="0" fontId="1" fillId="0" borderId="28" xfId="0" applyFont="1" applyBorder="1"/>
    <xf numFmtId="0" fontId="1" fillId="0" borderId="29" xfId="0" applyFont="1" applyBorder="1"/>
    <xf numFmtId="0" fontId="18" fillId="0" borderId="11" xfId="0" applyFont="1" applyBorder="1" applyAlignment="1">
      <alignment horizontal="left" vertical="top"/>
    </xf>
    <xf numFmtId="0" fontId="1" fillId="0" borderId="30" xfId="0" applyFont="1" applyBorder="1"/>
    <xf numFmtId="0" fontId="1" fillId="0" borderId="0" xfId="0" applyFont="1" applyAlignment="1">
      <alignment horizontal="left"/>
    </xf>
    <xf numFmtId="0" fontId="4" fillId="0" borderId="0" xfId="0" applyFont="1"/>
    <xf numFmtId="0" fontId="20" fillId="0" borderId="0" xfId="0" applyFont="1"/>
    <xf numFmtId="0" fontId="1" fillId="0" borderId="31" xfId="0" applyFont="1" applyBorder="1"/>
    <xf numFmtId="0" fontId="1" fillId="0" borderId="32" xfId="0" applyFont="1" applyBorder="1"/>
    <xf numFmtId="0" fontId="1" fillId="0" borderId="33" xfId="0" applyFont="1" applyBorder="1"/>
    <xf numFmtId="0" fontId="1" fillId="0" borderId="34" xfId="0" applyFont="1" applyBorder="1"/>
    <xf numFmtId="0" fontId="1" fillId="0" borderId="25" xfId="0" applyFont="1" applyBorder="1"/>
    <xf numFmtId="0" fontId="1" fillId="0" borderId="35" xfId="0" applyFont="1" applyBorder="1"/>
    <xf numFmtId="0" fontId="1" fillId="0" borderId="30" xfId="0" applyFont="1" applyBorder="1" applyAlignment="1">
      <alignment horizontal="left"/>
    </xf>
    <xf numFmtId="0" fontId="1" fillId="11" borderId="0" xfId="0" applyFont="1" applyFill="1"/>
    <xf numFmtId="0" fontId="1" fillId="0" borderId="0" xfId="0" applyFont="1" applyAlignment="1">
      <alignment vertical="top" wrapText="1"/>
    </xf>
    <xf numFmtId="0" fontId="17" fillId="0" borderId="52" xfId="0" applyFont="1" applyBorder="1"/>
    <xf numFmtId="0" fontId="17" fillId="0" borderId="55" xfId="0" applyFont="1" applyBorder="1"/>
    <xf numFmtId="0" fontId="1" fillId="0" borderId="56" xfId="0" applyFont="1" applyBorder="1" applyAlignment="1">
      <alignment horizontal="left"/>
    </xf>
    <xf numFmtId="0" fontId="1" fillId="0" borderId="57" xfId="0" applyFont="1" applyBorder="1" applyAlignment="1">
      <alignment horizontal="left"/>
    </xf>
    <xf numFmtId="0" fontId="1" fillId="0" borderId="57" xfId="0" applyFont="1" applyBorder="1"/>
    <xf numFmtId="0" fontId="1" fillId="0" borderId="57" xfId="0" applyFont="1" applyBorder="1" applyAlignment="1">
      <alignment vertical="top" wrapText="1"/>
    </xf>
    <xf numFmtId="0" fontId="1" fillId="0" borderId="58" xfId="0" applyFont="1" applyBorder="1"/>
    <xf numFmtId="0" fontId="17" fillId="0" borderId="30" xfId="0" applyFont="1" applyBorder="1"/>
    <xf numFmtId="0" fontId="17" fillId="0" borderId="59" xfId="0" applyFont="1" applyBorder="1"/>
    <xf numFmtId="0" fontId="17" fillId="0" borderId="62" xfId="0" applyFont="1" applyBorder="1"/>
    <xf numFmtId="0" fontId="1" fillId="0" borderId="63" xfId="0" applyFont="1" applyBorder="1" applyAlignment="1">
      <alignment horizontal="left"/>
    </xf>
    <xf numFmtId="0" fontId="1" fillId="0" borderId="64" xfId="0" applyFont="1" applyBorder="1"/>
    <xf numFmtId="0" fontId="1" fillId="0" borderId="0" xfId="0" applyFont="1" applyAlignment="1">
      <alignment horizontal="center" vertical="center"/>
    </xf>
    <xf numFmtId="0" fontId="1" fillId="0" borderId="70" xfId="0" applyFont="1" applyBorder="1" applyAlignment="1">
      <alignment horizontal="left"/>
    </xf>
    <xf numFmtId="0" fontId="1" fillId="0" borderId="71" xfId="0" applyFont="1" applyBorder="1"/>
    <xf numFmtId="0" fontId="1" fillId="0" borderId="72" xfId="0" applyFont="1" applyBorder="1"/>
    <xf numFmtId="0" fontId="1" fillId="0" borderId="73" xfId="0" applyFont="1" applyBorder="1" applyAlignment="1">
      <alignment horizontal="left"/>
    </xf>
    <xf numFmtId="0" fontId="1" fillId="0" borderId="74" xfId="0" applyFont="1" applyBorder="1"/>
    <xf numFmtId="0" fontId="1" fillId="16" borderId="0" xfId="0" applyFont="1" applyFill="1"/>
    <xf numFmtId="0" fontId="1" fillId="0" borderId="77" xfId="0" applyFont="1" applyBorder="1" applyAlignment="1">
      <alignment horizontal="left"/>
    </xf>
    <xf numFmtId="0" fontId="1" fillId="0" borderId="78" xfId="0" applyFont="1" applyBorder="1" applyAlignment="1">
      <alignment horizontal="left"/>
    </xf>
    <xf numFmtId="0" fontId="1" fillId="0" borderId="78" xfId="0" applyFont="1" applyBorder="1"/>
    <xf numFmtId="0" fontId="1" fillId="0" borderId="79" xfId="0" applyFont="1" applyBorder="1"/>
    <xf numFmtId="0" fontId="1" fillId="0" borderId="80" xfId="0" applyFont="1" applyBorder="1" applyAlignment="1">
      <alignment horizontal="left"/>
    </xf>
    <xf numFmtId="0" fontId="1" fillId="0" borderId="81" xfId="0" applyFont="1" applyBorder="1"/>
    <xf numFmtId="0" fontId="1" fillId="0" borderId="83" xfId="0" applyFont="1" applyBorder="1"/>
    <xf numFmtId="0" fontId="1" fillId="0" borderId="84" xfId="0" applyFont="1" applyBorder="1"/>
    <xf numFmtId="0" fontId="21" fillId="0" borderId="0" xfId="0" applyFont="1" applyAlignment="1">
      <alignment horizontal="center" vertical="center"/>
    </xf>
    <xf numFmtId="164" fontId="21" fillId="0" borderId="77" xfId="0" applyNumberFormat="1" applyFont="1" applyBorder="1" applyAlignment="1">
      <alignment horizontal="center" vertical="center"/>
    </xf>
    <xf numFmtId="164" fontId="21" fillId="0" borderId="0" xfId="0" applyNumberFormat="1" applyFont="1" applyAlignment="1">
      <alignment horizontal="center" vertical="center"/>
    </xf>
    <xf numFmtId="0" fontId="29" fillId="0" borderId="0" xfId="0" applyFont="1" applyAlignment="1">
      <alignment horizontal="center" vertical="center"/>
    </xf>
    <xf numFmtId="0" fontId="1" fillId="0" borderId="0" xfId="0" applyFont="1" applyAlignment="1">
      <alignment horizontal="left" vertical="center"/>
    </xf>
    <xf numFmtId="0" fontId="7" fillId="0" borderId="0" xfId="0" applyFont="1" applyAlignment="1">
      <alignment horizontal="left"/>
    </xf>
    <xf numFmtId="0" fontId="7" fillId="0" borderId="0" xfId="0" applyFont="1" applyAlignment="1">
      <alignment horizontal="right" vertical="center"/>
    </xf>
    <xf numFmtId="0" fontId="1" fillId="13" borderId="0" xfId="0" applyFont="1" applyFill="1"/>
    <xf numFmtId="0" fontId="1" fillId="19" borderId="0" xfId="0" applyFont="1" applyFill="1"/>
    <xf numFmtId="0" fontId="1" fillId="17" borderId="0" xfId="0" applyFont="1" applyFill="1"/>
    <xf numFmtId="0" fontId="1" fillId="0" borderId="0" xfId="0" applyFont="1" applyAlignment="1">
      <alignment horizontal="left" vertical="center" wrapText="1"/>
    </xf>
    <xf numFmtId="0" fontId="1" fillId="0" borderId="0" xfId="0" applyFont="1" applyAlignment="1">
      <alignment vertical="center"/>
    </xf>
    <xf numFmtId="0" fontId="1" fillId="0" borderId="1" xfId="0" applyFont="1" applyBorder="1" applyAlignment="1">
      <alignment horizontal="left"/>
    </xf>
    <xf numFmtId="0" fontId="1" fillId="0" borderId="5" xfId="0" applyFont="1" applyBorder="1" applyAlignment="1">
      <alignment horizontal="left"/>
    </xf>
    <xf numFmtId="0" fontId="1" fillId="0" borderId="0" xfId="0" applyFont="1"/>
    <xf numFmtId="0" fontId="0" fillId="0" borderId="0" xfId="0"/>
    <xf numFmtId="0" fontId="1" fillId="0" borderId="0" xfId="0" applyFont="1" applyAlignment="1">
      <alignment horizontal="center"/>
    </xf>
    <xf numFmtId="0" fontId="1" fillId="0" borderId="6" xfId="0" applyFont="1" applyBorder="1" applyAlignment="1">
      <alignment horizontal="center"/>
    </xf>
    <xf numFmtId="0" fontId="2" fillId="0" borderId="6" xfId="0" applyFont="1" applyBorder="1"/>
    <xf numFmtId="0" fontId="1" fillId="0" borderId="6" xfId="0" applyFont="1" applyBorder="1"/>
    <xf numFmtId="0" fontId="3" fillId="0" borderId="0" xfId="0" applyFont="1"/>
    <xf numFmtId="0" fontId="1" fillId="0" borderId="2" xfId="0" applyFont="1" applyBorder="1" applyAlignment="1">
      <alignment horizontal="center"/>
    </xf>
    <xf numFmtId="0" fontId="2" fillId="0" borderId="2" xfId="0" applyFont="1" applyBorder="1"/>
    <xf numFmtId="0" fontId="1" fillId="0" borderId="2" xfId="0" applyFont="1" applyBorder="1"/>
    <xf numFmtId="0" fontId="14" fillId="5" borderId="0" xfId="0" applyFont="1" applyFill="1" applyAlignment="1">
      <alignment horizontal="center"/>
    </xf>
    <xf numFmtId="0" fontId="4" fillId="0" borderId="0" xfId="0" applyFont="1" applyAlignment="1">
      <alignment horizontal="center"/>
    </xf>
    <xf numFmtId="0" fontId="7" fillId="0" borderId="8" xfId="0" applyFont="1" applyBorder="1" applyAlignment="1">
      <alignment horizontal="center"/>
    </xf>
    <xf numFmtId="0" fontId="2" fillId="0" borderId="8" xfId="0" applyFont="1" applyBorder="1"/>
    <xf numFmtId="0" fontId="1" fillId="0" borderId="8" xfId="0" applyFont="1" applyBorder="1" applyAlignment="1">
      <alignment horizontal="left"/>
    </xf>
    <xf numFmtId="0" fontId="1" fillId="0" borderId="8" xfId="0" applyFont="1" applyBorder="1" applyAlignment="1">
      <alignment horizontal="center"/>
    </xf>
    <xf numFmtId="0" fontId="1" fillId="0" borderId="8" xfId="0" applyFont="1" applyBorder="1"/>
    <xf numFmtId="0" fontId="10" fillId="2" borderId="0" xfId="0" applyFont="1" applyFill="1" applyAlignment="1">
      <alignment horizontal="center"/>
    </xf>
    <xf numFmtId="0" fontId="19" fillId="0" borderId="0" xfId="0" applyFont="1" applyAlignment="1">
      <alignment vertical="top" wrapText="1"/>
    </xf>
    <xf numFmtId="0" fontId="12" fillId="6" borderId="0" xfId="0" applyFont="1" applyFill="1" applyAlignment="1">
      <alignment vertical="center"/>
    </xf>
    <xf numFmtId="0" fontId="15" fillId="6" borderId="0" xfId="0" applyFont="1" applyFill="1" applyAlignment="1">
      <alignment vertical="center"/>
    </xf>
    <xf numFmtId="0" fontId="24" fillId="12" borderId="41" xfId="0" applyFont="1" applyFill="1" applyBorder="1"/>
    <xf numFmtId="0" fontId="2" fillId="0" borderId="40" xfId="0" applyFont="1" applyBorder="1"/>
    <xf numFmtId="0" fontId="2" fillId="0" borderId="39" xfId="0" applyFont="1" applyBorder="1"/>
    <xf numFmtId="0" fontId="7" fillId="4" borderId="0" xfId="0" applyFont="1" applyFill="1" applyAlignment="1">
      <alignment horizontal="center"/>
    </xf>
    <xf numFmtId="0" fontId="7" fillId="0" borderId="0" xfId="0" applyFont="1" applyAlignment="1">
      <alignment horizontal="left"/>
    </xf>
    <xf numFmtId="0" fontId="22" fillId="10" borderId="25" xfId="0" applyFont="1" applyFill="1" applyBorder="1" applyAlignment="1">
      <alignment horizontal="center" vertical="center"/>
    </xf>
    <xf numFmtId="0" fontId="2" fillId="0" borderId="25" xfId="0" applyFont="1" applyBorder="1"/>
    <xf numFmtId="0" fontId="22" fillId="10" borderId="25" xfId="0" applyFont="1" applyFill="1" applyBorder="1" applyAlignment="1">
      <alignment horizontal="center"/>
    </xf>
    <xf numFmtId="0" fontId="1" fillId="0" borderId="43" xfId="0" applyFont="1" applyBorder="1" applyAlignment="1">
      <alignment horizontal="center" vertical="center"/>
    </xf>
    <xf numFmtId="0" fontId="2" fillId="0" borderId="42" xfId="0" applyFont="1" applyBorder="1"/>
    <xf numFmtId="0" fontId="2" fillId="0" borderId="43" xfId="0" applyFont="1" applyBorder="1"/>
    <xf numFmtId="0" fontId="2" fillId="0" borderId="38" xfId="0" applyFont="1" applyBorder="1"/>
    <xf numFmtId="0" fontId="2" fillId="0" borderId="37" xfId="0" applyFont="1" applyBorder="1"/>
    <xf numFmtId="0" fontId="2" fillId="0" borderId="36" xfId="0" applyFont="1" applyBorder="1"/>
    <xf numFmtId="0" fontId="24" fillId="12" borderId="0" xfId="0" applyFont="1" applyFill="1" applyAlignment="1">
      <alignment horizontal="center"/>
    </xf>
    <xf numFmtId="0" fontId="4" fillId="0" borderId="0" xfId="0" applyFont="1"/>
    <xf numFmtId="0" fontId="24" fillId="12" borderId="46" xfId="0" applyFont="1" applyFill="1" applyBorder="1" applyAlignment="1">
      <alignment vertical="center"/>
    </xf>
    <xf numFmtId="0" fontId="2" fillId="0" borderId="45" xfId="0" applyFont="1" applyBorder="1"/>
    <xf numFmtId="0" fontId="2" fillId="0" borderId="44" xfId="0" applyFont="1" applyBorder="1"/>
    <xf numFmtId="0" fontId="7" fillId="0" borderId="0" xfId="0" applyFont="1" applyAlignment="1">
      <alignment vertical="top" wrapText="1"/>
    </xf>
    <xf numFmtId="0" fontId="7" fillId="0" borderId="43" xfId="0" applyFont="1" applyBorder="1" applyAlignment="1">
      <alignment horizontal="center" vertical="center" wrapText="1"/>
    </xf>
    <xf numFmtId="0" fontId="22" fillId="0" borderId="0" xfId="0" applyFont="1" applyAlignment="1">
      <alignment horizontal="center" vertical="center"/>
    </xf>
    <xf numFmtId="164" fontId="22" fillId="0" borderId="0" xfId="0" applyNumberFormat="1" applyFont="1" applyAlignment="1">
      <alignment horizontal="center" vertical="center"/>
    </xf>
    <xf numFmtId="0" fontId="27" fillId="12" borderId="0" xfId="0" applyFont="1" applyFill="1" applyAlignment="1">
      <alignment horizontal="center" vertical="center"/>
    </xf>
    <xf numFmtId="0" fontId="26" fillId="11" borderId="0" xfId="0" applyFont="1" applyFill="1" applyAlignment="1">
      <alignment horizontal="center" vertical="center"/>
    </xf>
    <xf numFmtId="0" fontId="24" fillId="0" borderId="47" xfId="0" applyFont="1" applyBorder="1" applyAlignment="1">
      <alignment horizontal="center"/>
    </xf>
    <xf numFmtId="0" fontId="2" fillId="0" borderId="47" xfId="0" applyFont="1" applyBorder="1"/>
    <xf numFmtId="0" fontId="25" fillId="12" borderId="0" xfId="0" applyFont="1" applyFill="1" applyAlignment="1">
      <alignment horizontal="center" vertical="center"/>
    </xf>
    <xf numFmtId="0" fontId="9" fillId="11" borderId="0" xfId="0" applyFont="1" applyFill="1" applyAlignment="1">
      <alignment horizontal="center" vertical="center"/>
    </xf>
    <xf numFmtId="164" fontId="7" fillId="0" borderId="0" xfId="0" applyNumberFormat="1" applyFont="1" applyAlignment="1">
      <alignment horizontal="left"/>
    </xf>
    <xf numFmtId="0" fontId="7" fillId="0" borderId="0" xfId="0" applyFont="1"/>
    <xf numFmtId="0" fontId="4" fillId="2" borderId="9" xfId="0" applyFont="1" applyFill="1" applyBorder="1"/>
    <xf numFmtId="0" fontId="2" fillId="0" borderId="9" xfId="0" applyFont="1" applyBorder="1"/>
    <xf numFmtId="0" fontId="8" fillId="0" borderId="0" xfId="0" applyFont="1" applyAlignment="1">
      <alignment horizontal="left" vertical="top"/>
    </xf>
    <xf numFmtId="164" fontId="9" fillId="3" borderId="0" xfId="0" applyNumberFormat="1" applyFont="1" applyFill="1" applyAlignment="1">
      <alignment horizontal="center" vertical="center"/>
    </xf>
    <xf numFmtId="0" fontId="5" fillId="3" borderId="9" xfId="0" applyFont="1" applyFill="1" applyBorder="1" applyAlignment="1">
      <alignment horizontal="center" vertical="center"/>
    </xf>
    <xf numFmtId="3" fontId="5" fillId="3" borderId="12" xfId="0" applyNumberFormat="1" applyFont="1" applyFill="1" applyBorder="1" applyAlignment="1">
      <alignment horizontal="center" vertical="center"/>
    </xf>
    <xf numFmtId="0" fontId="10" fillId="2" borderId="0" xfId="0" applyFont="1" applyFill="1" applyAlignment="1">
      <alignment horizontal="center" vertical="center" wrapText="1"/>
    </xf>
    <xf numFmtId="0" fontId="8" fillId="0" borderId="11" xfId="0" applyFont="1" applyBorder="1" applyAlignment="1">
      <alignment horizontal="left" vertical="top"/>
    </xf>
    <xf numFmtId="0" fontId="2" fillId="0" borderId="11" xfId="0" applyFont="1" applyBorder="1"/>
    <xf numFmtId="3" fontId="1" fillId="0" borderId="0" xfId="0" applyNumberFormat="1" applyFont="1" applyAlignment="1">
      <alignment horizontal="left"/>
    </xf>
    <xf numFmtId="0" fontId="4" fillId="2" borderId="0" xfId="0" applyFont="1" applyFill="1" applyAlignment="1">
      <alignment horizontal="center" vertical="center"/>
    </xf>
    <xf numFmtId="0" fontId="7" fillId="4" borderId="10" xfId="0" applyFont="1" applyFill="1" applyBorder="1" applyAlignment="1">
      <alignment horizontal="center"/>
    </xf>
    <xf numFmtId="0" fontId="4" fillId="2" borderId="9" xfId="0" applyFont="1" applyFill="1" applyBorder="1" applyAlignment="1">
      <alignment horizontal="center" wrapText="1"/>
    </xf>
    <xf numFmtId="0" fontId="1" fillId="0" borderId="0" xfId="0" applyFont="1" applyAlignment="1">
      <alignment horizontal="left"/>
    </xf>
    <xf numFmtId="0" fontId="2" fillId="0" borderId="23" xfId="0" applyFont="1" applyBorder="1"/>
    <xf numFmtId="0" fontId="1" fillId="0" borderId="24" xfId="0" applyFont="1" applyBorder="1" applyAlignment="1">
      <alignment vertical="top" wrapText="1"/>
    </xf>
    <xf numFmtId="0" fontId="2" fillId="0" borderId="24" xfId="0" applyFont="1" applyBorder="1"/>
    <xf numFmtId="0" fontId="2" fillId="0" borderId="21" xfId="0" applyFont="1" applyBorder="1"/>
    <xf numFmtId="0" fontId="2" fillId="0" borderId="20" xfId="0" applyFont="1" applyBorder="1"/>
    <xf numFmtId="0" fontId="12" fillId="3" borderId="0" xfId="0" applyFont="1" applyFill="1" applyAlignment="1">
      <alignment vertical="center"/>
    </xf>
    <xf numFmtId="0" fontId="4" fillId="4" borderId="10" xfId="0" applyFont="1" applyFill="1" applyBorder="1" applyAlignment="1">
      <alignment horizontal="center" vertical="center"/>
    </xf>
    <xf numFmtId="0" fontId="5" fillId="3" borderId="14" xfId="0" applyFont="1" applyFill="1" applyBorder="1" applyAlignment="1">
      <alignment horizontal="center" vertical="center"/>
    </xf>
    <xf numFmtId="0" fontId="2" fillId="0" borderId="13" xfId="0" applyFont="1" applyBorder="1"/>
    <xf numFmtId="3" fontId="9" fillId="3" borderId="0" xfId="0" applyNumberFormat="1" applyFont="1" applyFill="1" applyAlignment="1">
      <alignment horizontal="center" vertical="center"/>
    </xf>
    <xf numFmtId="0" fontId="18" fillId="0" borderId="11" xfId="0" applyFont="1" applyBorder="1" applyAlignment="1">
      <alignment horizontal="left" vertical="top"/>
    </xf>
    <xf numFmtId="0" fontId="11" fillId="2" borderId="9"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2" xfId="0" applyFont="1" applyFill="1" applyBorder="1" applyAlignment="1">
      <alignment horizontal="center" vertical="center"/>
    </xf>
    <xf numFmtId="0" fontId="12" fillId="8" borderId="0" xfId="0" applyFont="1" applyFill="1" applyAlignment="1">
      <alignment vertical="center"/>
    </xf>
    <xf numFmtId="0" fontId="6" fillId="0" borderId="0" xfId="0" applyFont="1"/>
    <xf numFmtId="0" fontId="4" fillId="2" borderId="0" xfId="0" applyFont="1" applyFill="1" applyAlignment="1">
      <alignment horizontal="center"/>
    </xf>
    <xf numFmtId="0" fontId="5" fillId="3" borderId="0" xfId="0" applyFont="1" applyFill="1" applyAlignment="1">
      <alignment horizontal="center"/>
    </xf>
    <xf numFmtId="0" fontId="4" fillId="2" borderId="9" xfId="0" applyFont="1" applyFill="1" applyBorder="1" applyAlignment="1">
      <alignment horizontal="center"/>
    </xf>
    <xf numFmtId="0" fontId="17" fillId="0" borderId="0" xfId="0" applyFont="1"/>
    <xf numFmtId="0" fontId="17" fillId="0" borderId="0" xfId="0" applyFont="1" applyAlignment="1">
      <alignment horizontal="center"/>
    </xf>
    <xf numFmtId="0" fontId="16" fillId="7" borderId="25" xfId="0" applyFont="1" applyFill="1" applyBorder="1" applyAlignment="1">
      <alignment horizontal="center" vertical="center"/>
    </xf>
    <xf numFmtId="0" fontId="16" fillId="7" borderId="0" xfId="0" applyFont="1" applyFill="1" applyAlignment="1">
      <alignment horizontal="center" vertical="center"/>
    </xf>
    <xf numFmtId="0" fontId="1" fillId="4" borderId="0" xfId="0" applyFont="1" applyFill="1" applyAlignment="1">
      <alignment vertical="top" wrapText="1"/>
    </xf>
    <xf numFmtId="0" fontId="7" fillId="9" borderId="0" xfId="0" applyFont="1" applyFill="1" applyAlignment="1">
      <alignment horizontal="center"/>
    </xf>
    <xf numFmtId="4" fontId="1" fillId="0" borderId="8" xfId="0" applyNumberFormat="1" applyFont="1" applyBorder="1" applyAlignment="1">
      <alignment horizontal="center"/>
    </xf>
    <xf numFmtId="0" fontId="23" fillId="13" borderId="0" xfId="0" applyFont="1" applyFill="1" applyAlignment="1">
      <alignment horizontal="center"/>
    </xf>
    <xf numFmtId="0" fontId="22" fillId="10" borderId="0" xfId="0" applyFont="1" applyFill="1" applyAlignment="1">
      <alignment horizontal="center" vertical="center"/>
    </xf>
    <xf numFmtId="3" fontId="23" fillId="11" borderId="0" xfId="0" applyNumberFormat="1" applyFont="1" applyFill="1" applyAlignment="1">
      <alignment horizontal="center"/>
    </xf>
    <xf numFmtId="0" fontId="21" fillId="4" borderId="0" xfId="0" applyFont="1" applyFill="1" applyAlignment="1">
      <alignment horizontal="center"/>
    </xf>
    <xf numFmtId="0" fontId="7" fillId="0" borderId="0" xfId="0" applyFont="1" applyAlignment="1">
      <alignment horizontal="right"/>
    </xf>
    <xf numFmtId="0" fontId="1" fillId="4" borderId="0" xfId="0" applyFont="1" applyFill="1"/>
    <xf numFmtId="0" fontId="2" fillId="0" borderId="49" xfId="0" applyFont="1" applyBorder="1"/>
    <xf numFmtId="0" fontId="24" fillId="12" borderId="0" xfId="0" applyFont="1" applyFill="1" applyAlignment="1">
      <alignment horizontal="center" vertical="center"/>
    </xf>
    <xf numFmtId="0" fontId="22" fillId="12" borderId="9" xfId="0" applyFont="1" applyFill="1" applyBorder="1" applyAlignment="1">
      <alignment horizontal="center" vertical="center"/>
    </xf>
    <xf numFmtId="0" fontId="5" fillId="11" borderId="48" xfId="0" applyFont="1" applyFill="1" applyBorder="1" applyAlignment="1">
      <alignment horizontal="center" vertical="center"/>
    </xf>
    <xf numFmtId="0" fontId="23" fillId="11" borderId="0" xfId="0" applyFont="1" applyFill="1" applyAlignment="1">
      <alignment horizontal="center"/>
    </xf>
    <xf numFmtId="0" fontId="31" fillId="0" borderId="60" xfId="0" applyFont="1" applyBorder="1" applyAlignment="1">
      <alignment horizontal="right" vertical="center"/>
    </xf>
    <xf numFmtId="0" fontId="2" fillId="0" borderId="60" xfId="0" applyFont="1" applyBorder="1"/>
    <xf numFmtId="0" fontId="2" fillId="0" borderId="61" xfId="0" applyFont="1" applyBorder="1"/>
    <xf numFmtId="0" fontId="30" fillId="12" borderId="0" xfId="0" applyFont="1" applyFill="1" applyAlignment="1">
      <alignment horizontal="center" vertical="center"/>
    </xf>
    <xf numFmtId="164" fontId="9" fillId="11" borderId="0" xfId="0" applyNumberFormat="1" applyFont="1" applyFill="1" applyAlignment="1">
      <alignment horizontal="center" vertical="center"/>
    </xf>
    <xf numFmtId="3" fontId="5" fillId="11" borderId="48" xfId="0" applyNumberFormat="1" applyFont="1" applyFill="1" applyBorder="1" applyAlignment="1">
      <alignment horizontal="center" vertical="center"/>
    </xf>
    <xf numFmtId="0" fontId="1" fillId="0" borderId="69" xfId="0" applyFont="1" applyBorder="1" applyAlignment="1">
      <alignment horizontal="center" vertical="center" wrapText="1"/>
    </xf>
    <xf numFmtId="0" fontId="2" fillId="0" borderId="68" xfId="0" applyFont="1" applyBorder="1"/>
    <xf numFmtId="0" fontId="2" fillId="0" borderId="69" xfId="0" applyFont="1" applyBorder="1"/>
    <xf numFmtId="0" fontId="2" fillId="0" borderId="67" xfId="0" applyFont="1" applyBorder="1"/>
    <xf numFmtId="0" fontId="2" fillId="0" borderId="66" xfId="0" applyFont="1" applyBorder="1"/>
    <xf numFmtId="0" fontId="2" fillId="0" borderId="65" xfId="0" applyFont="1" applyBorder="1"/>
    <xf numFmtId="0" fontId="32" fillId="14" borderId="0" xfId="0" applyFont="1" applyFill="1" applyAlignment="1">
      <alignment horizontal="center"/>
    </xf>
    <xf numFmtId="0" fontId="12" fillId="11" borderId="0" xfId="0" applyFont="1" applyFill="1" applyAlignment="1">
      <alignment vertical="center"/>
    </xf>
    <xf numFmtId="0" fontId="1" fillId="0" borderId="69" xfId="0" applyFont="1" applyBorder="1" applyAlignment="1">
      <alignment horizontal="center" vertical="center"/>
    </xf>
    <xf numFmtId="0" fontId="29" fillId="4" borderId="10" xfId="0" applyFont="1" applyFill="1" applyBorder="1" applyAlignment="1">
      <alignment horizontal="center" vertical="center"/>
    </xf>
    <xf numFmtId="0" fontId="2" fillId="0" borderId="50" xfId="0" applyFont="1" applyBorder="1"/>
    <xf numFmtId="0" fontId="2" fillId="0" borderId="10" xfId="0" applyFont="1" applyBorder="1"/>
    <xf numFmtId="0" fontId="28" fillId="4" borderId="10" xfId="0" applyFont="1" applyFill="1" applyBorder="1" applyAlignment="1">
      <alignment horizontal="center" vertical="center"/>
    </xf>
    <xf numFmtId="0" fontId="21" fillId="0" borderId="43" xfId="0" applyFont="1" applyBorder="1" applyAlignment="1">
      <alignment horizontal="center" vertical="center"/>
    </xf>
    <xf numFmtId="0" fontId="21" fillId="4" borderId="51" xfId="0" applyFont="1" applyFill="1" applyBorder="1" applyAlignment="1">
      <alignment horizontal="center" vertical="center"/>
    </xf>
    <xf numFmtId="0" fontId="2" fillId="0" borderId="51" xfId="0" applyFont="1" applyBorder="1"/>
    <xf numFmtId="0" fontId="1" fillId="4" borderId="48" xfId="0" applyFont="1" applyFill="1" applyBorder="1"/>
    <xf numFmtId="0" fontId="1" fillId="0" borderId="67" xfId="0" applyFont="1" applyBorder="1" applyAlignment="1">
      <alignment horizontal="center" vertical="center"/>
    </xf>
    <xf numFmtId="0" fontId="22" fillId="12" borderId="0" xfId="0" applyFont="1" applyFill="1" applyAlignment="1">
      <alignment horizontal="center" vertical="center"/>
    </xf>
    <xf numFmtId="0" fontId="7" fillId="0" borderId="60" xfId="0" applyFont="1" applyBorder="1" applyAlignment="1">
      <alignment horizontal="left" vertical="center"/>
    </xf>
    <xf numFmtId="0" fontId="31" fillId="0" borderId="53" xfId="0" applyFont="1" applyBorder="1" applyAlignment="1">
      <alignment horizontal="right" vertical="center"/>
    </xf>
    <xf numFmtId="0" fontId="2" fillId="0" borderId="53" xfId="0" applyFont="1" applyBorder="1"/>
    <xf numFmtId="0" fontId="2" fillId="0" borderId="54" xfId="0" applyFont="1" applyBorder="1"/>
    <xf numFmtId="0" fontId="7" fillId="0" borderId="53" xfId="0" applyFont="1" applyBorder="1" applyAlignment="1">
      <alignment horizontal="left" vertical="center"/>
    </xf>
    <xf numFmtId="4" fontId="7" fillId="0" borderId="0" xfId="0" applyNumberFormat="1" applyFont="1"/>
    <xf numFmtId="164" fontId="12" fillId="11" borderId="0" xfId="0" applyNumberFormat="1" applyFont="1" applyFill="1" applyAlignment="1">
      <alignment horizontal="center" vertical="center"/>
    </xf>
    <xf numFmtId="0" fontId="35" fillId="0" borderId="0" xfId="0" applyFont="1"/>
    <xf numFmtId="0" fontId="34" fillId="0" borderId="0" xfId="0" applyFont="1" applyAlignment="1">
      <alignment horizontal="center" vertical="center"/>
    </xf>
    <xf numFmtId="164" fontId="7" fillId="0" borderId="8" xfId="0" applyNumberFormat="1" applyFont="1" applyBorder="1" applyAlignment="1">
      <alignment horizontal="center"/>
    </xf>
    <xf numFmtId="164" fontId="17" fillId="0" borderId="0" xfId="0" applyNumberFormat="1" applyFont="1" applyAlignment="1">
      <alignment horizontal="center"/>
    </xf>
    <xf numFmtId="0" fontId="33" fillId="15" borderId="0" xfId="0" applyFont="1" applyFill="1" applyAlignment="1">
      <alignment horizontal="center" vertical="center"/>
    </xf>
    <xf numFmtId="0" fontId="23" fillId="13" borderId="0" xfId="0" applyFont="1" applyFill="1" applyAlignment="1">
      <alignment horizontal="center" vertical="center"/>
    </xf>
    <xf numFmtId="0" fontId="32" fillId="0" borderId="76" xfId="0" applyFont="1" applyBorder="1" applyAlignment="1">
      <alignment horizontal="center" vertical="center"/>
    </xf>
    <xf numFmtId="0" fontId="2" fillId="0" borderId="75" xfId="0" applyFont="1" applyBorder="1"/>
    <xf numFmtId="164" fontId="36" fillId="14" borderId="0" xfId="0" applyNumberFormat="1" applyFont="1" applyFill="1" applyAlignment="1">
      <alignment horizontal="center" vertical="center"/>
    </xf>
    <xf numFmtId="3" fontId="29" fillId="0" borderId="84" xfId="0" applyNumberFormat="1" applyFont="1" applyBorder="1" applyAlignment="1">
      <alignment horizontal="center" vertical="center"/>
    </xf>
    <xf numFmtId="0" fontId="2" fillId="0" borderId="80" xfId="0" applyFont="1" applyBorder="1"/>
    <xf numFmtId="0" fontId="2" fillId="0" borderId="84" xfId="0" applyFont="1" applyBorder="1"/>
    <xf numFmtId="0" fontId="35" fillId="0" borderId="0" xfId="0" applyFont="1" applyAlignment="1">
      <alignment horizontal="center" wrapText="1"/>
    </xf>
    <xf numFmtId="0" fontId="7" fillId="0" borderId="0" xfId="0" applyFont="1" applyAlignment="1">
      <alignment horizontal="center"/>
    </xf>
    <xf numFmtId="164" fontId="21" fillId="0" borderId="78" xfId="0" applyNumberFormat="1" applyFont="1" applyBorder="1" applyAlignment="1">
      <alignment horizontal="center" vertical="center"/>
    </xf>
    <xf numFmtId="0" fontId="2" fillId="0" borderId="78" xfId="0" applyFont="1" applyBorder="1"/>
    <xf numFmtId="0" fontId="23" fillId="17" borderId="0" xfId="0" applyFont="1" applyFill="1" applyAlignment="1">
      <alignment horizontal="center" vertical="center"/>
    </xf>
    <xf numFmtId="0" fontId="29" fillId="0" borderId="84" xfId="0" applyFont="1" applyBorder="1" applyAlignment="1">
      <alignment horizontal="center" vertical="center"/>
    </xf>
    <xf numFmtId="0" fontId="37" fillId="18" borderId="25" xfId="0" applyFont="1" applyFill="1" applyBorder="1" applyAlignment="1">
      <alignment horizontal="center" vertical="center"/>
    </xf>
    <xf numFmtId="0" fontId="12" fillId="17" borderId="0" xfId="0" applyFont="1" applyFill="1" applyAlignment="1">
      <alignment vertical="center"/>
    </xf>
    <xf numFmtId="0" fontId="12" fillId="19" borderId="0" xfId="0" applyFont="1" applyFill="1" applyAlignment="1">
      <alignment vertical="center"/>
    </xf>
    <xf numFmtId="0" fontId="35" fillId="0" borderId="0" xfId="0" applyFont="1" applyAlignment="1">
      <alignment horizontal="left"/>
    </xf>
    <xf numFmtId="0" fontId="35" fillId="0" borderId="0" xfId="0" applyFont="1" applyAlignment="1">
      <alignment horizontal="center"/>
    </xf>
    <xf numFmtId="0" fontId="12" fillId="13" borderId="0" xfId="0" applyFont="1" applyFill="1" applyAlignment="1">
      <alignment vertical="center"/>
    </xf>
    <xf numFmtId="0" fontId="7" fillId="0" borderId="0" xfId="0" applyFont="1" applyAlignment="1">
      <alignment horizontal="right" vertical="center"/>
    </xf>
    <xf numFmtId="0" fontId="1" fillId="0" borderId="0" xfId="0" applyFont="1" applyAlignment="1">
      <alignment horizontal="left" vertical="center" wrapText="1"/>
    </xf>
    <xf numFmtId="0" fontId="12" fillId="16" borderId="0" xfId="0" applyFont="1" applyFill="1" applyAlignment="1">
      <alignment vertical="center"/>
    </xf>
    <xf numFmtId="164" fontId="21" fillId="0" borderId="82" xfId="0" applyNumberFormat="1" applyFont="1" applyBorder="1" applyAlignment="1">
      <alignment horizontal="center" vertical="center"/>
    </xf>
    <xf numFmtId="0" fontId="2" fillId="0" borderId="82" xfId="0" applyFont="1" applyBorder="1"/>
  </cellXfs>
  <cellStyles count="1">
    <cellStyle name="Звичайний" xfId="0" builtinId="0"/>
  </cellStyles>
  <dxfs count="12">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0C343D"/>
      </font>
      <fill>
        <patternFill patternType="solid">
          <fgColor rgb="FFD0E0E3"/>
          <bgColor rgb="FFD0E0E3"/>
        </patternFill>
      </fill>
    </dxf>
    <dxf>
      <font>
        <b/>
        <color rgb="FFFFFFFF"/>
      </font>
      <fill>
        <patternFill patternType="solid">
          <fgColor rgb="FFCC0000"/>
          <bgColor rgb="FFCC0000"/>
        </patternFill>
      </fill>
    </dxf>
    <dxf>
      <font>
        <b/>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wnloads%20on%20E\&#1050;&#1086;&#1087;&#1080;&#1103;%20CharForge%20v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Equipment"/>
      <sheetName val="Spells"/>
      <sheetName val="Custom"/>
      <sheetName val="Overrides"/>
      <sheetName val="ScriptData"/>
      <sheetName val="RefDat"/>
      <sheetName val="FeatBG"/>
      <sheetName val="Classes"/>
      <sheetName val="Races"/>
      <sheetName val="WeaponData"/>
      <sheetName val="ArmorData"/>
      <sheetName val="SpellData"/>
      <sheetName val="Final"/>
      <sheetName val="Character Sheet I"/>
      <sheetName val="Character Sheet II"/>
      <sheetName val="Character Sheet III"/>
      <sheetName val="Spell Sheets"/>
      <sheetName val="Creatures"/>
    </sheetNames>
    <sheetDataSet>
      <sheetData sheetId="0">
        <row r="18">
          <cell r="U18" t="b">
            <v>0</v>
          </cell>
        </row>
        <row r="26">
          <cell r="CR26" t="str">
            <v>Yes</v>
          </cell>
        </row>
        <row r="27">
          <cell r="BB27">
            <v>19</v>
          </cell>
          <cell r="BG27">
            <v>4</v>
          </cell>
        </row>
        <row r="28">
          <cell r="BB28">
            <v>14</v>
          </cell>
          <cell r="BG28">
            <v>2</v>
          </cell>
        </row>
        <row r="29">
          <cell r="BB29">
            <v>13</v>
          </cell>
          <cell r="BG29">
            <v>1</v>
          </cell>
        </row>
        <row r="30">
          <cell r="BB30">
            <v>19</v>
          </cell>
          <cell r="BG30">
            <v>4</v>
          </cell>
        </row>
        <row r="31">
          <cell r="BB31">
            <v>12</v>
          </cell>
          <cell r="BG31">
            <v>1</v>
          </cell>
        </row>
        <row r="32">
          <cell r="BB32">
            <v>14</v>
          </cell>
          <cell r="BG32">
            <v>2</v>
          </cell>
        </row>
        <row r="39">
          <cell r="AJ39" t="str">
            <v>Mercenary Veteran</v>
          </cell>
        </row>
        <row r="40">
          <cell r="AJ40" t="str">
            <v>Chaotic Good</v>
          </cell>
        </row>
        <row r="41">
          <cell r="J41" t="str">
            <v>Human</v>
          </cell>
          <cell r="AJ41" t="str">
            <v>Helm (LN)</v>
          </cell>
        </row>
        <row r="42">
          <cell r="J42" t="str">
            <v>Human [Core]</v>
          </cell>
        </row>
        <row r="45">
          <cell r="J45" t="str">
            <v/>
          </cell>
        </row>
        <row r="46">
          <cell r="J46" t="str">
            <v>20 ft./Swim 10 ft.</v>
          </cell>
        </row>
        <row r="47">
          <cell r="J47" t="str">
            <v>Normal</v>
          </cell>
        </row>
        <row r="53">
          <cell r="C53">
            <v>8</v>
          </cell>
          <cell r="V53">
            <v>3</v>
          </cell>
          <cell r="BG53" t="str">
            <v>Select Domain</v>
          </cell>
        </row>
        <row r="56">
          <cell r="H56" t="str">
            <v>Fighter</v>
          </cell>
        </row>
        <row r="57">
          <cell r="H57" t="str">
            <v>Fighter</v>
          </cell>
        </row>
        <row r="58">
          <cell r="H58" t="str">
            <v>Fighter</v>
          </cell>
        </row>
        <row r="59">
          <cell r="H59" t="str">
            <v>Fighter</v>
          </cell>
        </row>
        <row r="60">
          <cell r="H60" t="str">
            <v>Fighter</v>
          </cell>
        </row>
        <row r="61">
          <cell r="H61" t="str">
            <v>Fighter</v>
          </cell>
        </row>
        <row r="62">
          <cell r="H62" t="str">
            <v>Wizard</v>
          </cell>
        </row>
        <row r="63">
          <cell r="H63" t="str">
            <v>Wizard</v>
          </cell>
        </row>
        <row r="64">
          <cell r="H64" t="str">
            <v>Select Class</v>
          </cell>
        </row>
        <row r="65">
          <cell r="H65" t="str">
            <v>Select Class</v>
          </cell>
        </row>
        <row r="66">
          <cell r="H66" t="str">
            <v>Select Class</v>
          </cell>
        </row>
        <row r="67">
          <cell r="H67" t="str">
            <v>Select Class</v>
          </cell>
        </row>
        <row r="68">
          <cell r="H68" t="str">
            <v>Select Class</v>
          </cell>
        </row>
        <row r="69">
          <cell r="H69" t="str">
            <v>Select Class</v>
          </cell>
        </row>
        <row r="70">
          <cell r="H70" t="str">
            <v>Select Class</v>
          </cell>
        </row>
        <row r="71">
          <cell r="H71" t="str">
            <v>Select Class</v>
          </cell>
        </row>
        <row r="72">
          <cell r="H72" t="str">
            <v>Select Class</v>
          </cell>
        </row>
        <row r="73">
          <cell r="H73" t="str">
            <v>Select Class</v>
          </cell>
        </row>
        <row r="74">
          <cell r="H74" t="str">
            <v>Select Class</v>
          </cell>
        </row>
        <row r="75">
          <cell r="H75" t="str">
            <v>Select Class</v>
          </cell>
        </row>
        <row r="107">
          <cell r="K107" t="str">
            <v>Inspiring Leader</v>
          </cell>
        </row>
        <row r="108">
          <cell r="K108" t="str">
            <v>Ability Score Improvement</v>
          </cell>
          <cell r="BC108">
            <v>2</v>
          </cell>
          <cell r="BS108">
            <v>1</v>
          </cell>
        </row>
        <row r="109">
          <cell r="K109" t="str">
            <v>Select Feat</v>
          </cell>
          <cell r="BC109">
            <v>1</v>
          </cell>
          <cell r="BS109">
            <v>4</v>
          </cell>
        </row>
        <row r="110">
          <cell r="K110" t="str">
            <v>Select Feat</v>
          </cell>
          <cell r="BC110">
            <v>4</v>
          </cell>
          <cell r="BS110">
            <v>4</v>
          </cell>
          <cell r="BV110" t="str">
            <v>●</v>
          </cell>
        </row>
        <row r="111">
          <cell r="K111" t="str">
            <v>Select Feat</v>
          </cell>
          <cell r="BC111">
            <v>7</v>
          </cell>
          <cell r="BF111" t="str">
            <v>●</v>
          </cell>
          <cell r="BS111">
            <v>2</v>
          </cell>
        </row>
        <row r="112">
          <cell r="K112" t="str">
            <v>Select Feat</v>
          </cell>
          <cell r="BC112">
            <v>2</v>
          </cell>
          <cell r="BS112">
            <v>2</v>
          </cell>
        </row>
        <row r="113">
          <cell r="K113" t="str">
            <v>Select Feat</v>
          </cell>
          <cell r="BC113">
            <v>7</v>
          </cell>
          <cell r="BF113" t="str">
            <v>●</v>
          </cell>
          <cell r="BS113">
            <v>4</v>
          </cell>
        </row>
        <row r="114">
          <cell r="K114" t="str">
            <v>Select Feat</v>
          </cell>
          <cell r="BC114">
            <v>1</v>
          </cell>
          <cell r="BS114">
            <v>2</v>
          </cell>
        </row>
        <row r="115">
          <cell r="K115" t="str">
            <v>Select Feat</v>
          </cell>
          <cell r="BC115">
            <v>2</v>
          </cell>
          <cell r="BS115">
            <v>2</v>
          </cell>
        </row>
        <row r="116">
          <cell r="K116" t="str">
            <v>Select Feat</v>
          </cell>
          <cell r="BC116">
            <v>7</v>
          </cell>
          <cell r="BF116" t="str">
            <v>●</v>
          </cell>
          <cell r="BS116">
            <v>1</v>
          </cell>
        </row>
        <row r="118">
          <cell r="BC118">
            <v>14</v>
          </cell>
        </row>
        <row r="165">
          <cell r="AF165">
            <v>9</v>
          </cell>
        </row>
      </sheetData>
      <sheetData sheetId="1">
        <row r="7">
          <cell r="BG7" t="str">
            <v xml:space="preserve">(1) Longsword </v>
          </cell>
        </row>
        <row r="9">
          <cell r="BG9" t="str">
            <v>Select</v>
          </cell>
        </row>
        <row r="12">
          <cell r="J12" t="str">
            <v>Longsword</v>
          </cell>
          <cell r="V12" t="str">
            <v>Longbow</v>
          </cell>
          <cell r="AH12" t="str">
            <v/>
          </cell>
          <cell r="AT12" t="str">
            <v/>
          </cell>
        </row>
        <row r="15">
          <cell r="J15">
            <v>7</v>
          </cell>
          <cell r="V15">
            <v>5</v>
          </cell>
          <cell r="AH15" t="str">
            <v/>
          </cell>
          <cell r="AT15" t="str">
            <v/>
          </cell>
        </row>
        <row r="19">
          <cell r="J19" t="str">
            <v>—</v>
          </cell>
          <cell r="V19" t="str">
            <v>150/600</v>
          </cell>
          <cell r="AH19" t="str">
            <v/>
          </cell>
          <cell r="AT19" t="str">
            <v/>
          </cell>
        </row>
        <row r="21">
          <cell r="J21" t="str">
            <v>Versatile (1d10)</v>
          </cell>
          <cell r="V21" t="str">
            <v>Ammunition, heavy, two-handed</v>
          </cell>
          <cell r="AH21" t="str">
            <v/>
          </cell>
          <cell r="AT21" t="str">
            <v/>
          </cell>
        </row>
      </sheetData>
      <sheetData sheetId="2">
        <row r="58">
          <cell r="CE58" t="str">
            <v>Select Invocation</v>
          </cell>
        </row>
        <row r="59">
          <cell r="CE59" t="str">
            <v>Select Invocation</v>
          </cell>
        </row>
        <row r="60">
          <cell r="CE60" t="str">
            <v>Select Invocation</v>
          </cell>
        </row>
        <row r="61">
          <cell r="CE61" t="str">
            <v>Select Invocation</v>
          </cell>
        </row>
        <row r="62">
          <cell r="CE62" t="str">
            <v>Select Invocation</v>
          </cell>
        </row>
        <row r="63">
          <cell r="CE63" t="str">
            <v>Select Invocation</v>
          </cell>
        </row>
        <row r="64">
          <cell r="CE64" t="str">
            <v>Select Invocation</v>
          </cell>
        </row>
        <row r="65">
          <cell r="CE65" t="str">
            <v>Select Invocation</v>
          </cell>
        </row>
      </sheetData>
      <sheetData sheetId="3" refreshError="1"/>
      <sheetData sheetId="4"/>
      <sheetData sheetId="5" refreshError="1"/>
      <sheetData sheetId="6">
        <row r="3">
          <cell r="U3">
            <v>0</v>
          </cell>
        </row>
        <row r="4">
          <cell r="U4">
            <v>0</v>
          </cell>
        </row>
        <row r="5">
          <cell r="U5">
            <v>0</v>
          </cell>
        </row>
        <row r="6">
          <cell r="U6">
            <v>0</v>
          </cell>
        </row>
        <row r="7">
          <cell r="U7">
            <v>6</v>
          </cell>
        </row>
        <row r="8">
          <cell r="U8">
            <v>0</v>
          </cell>
        </row>
        <row r="9">
          <cell r="U9">
            <v>0</v>
          </cell>
        </row>
        <row r="10">
          <cell r="U10">
            <v>0</v>
          </cell>
        </row>
        <row r="11">
          <cell r="U11">
            <v>0</v>
          </cell>
        </row>
        <row r="12">
          <cell r="U12">
            <v>0</v>
          </cell>
        </row>
        <row r="13">
          <cell r="U13">
            <v>0</v>
          </cell>
        </row>
        <row r="14">
          <cell r="U14">
            <v>2</v>
          </cell>
        </row>
        <row r="15">
          <cell r="U15">
            <v>0</v>
          </cell>
        </row>
        <row r="16">
          <cell r="U16">
            <v>0</v>
          </cell>
        </row>
        <row r="17">
          <cell r="U17">
            <v>0</v>
          </cell>
        </row>
        <row r="18">
          <cell r="U18">
            <v>0</v>
          </cell>
        </row>
        <row r="19">
          <cell r="U19">
            <v>0</v>
          </cell>
        </row>
        <row r="20">
          <cell r="U20">
            <v>0</v>
          </cell>
        </row>
        <row r="21">
          <cell r="U21">
            <v>0</v>
          </cell>
        </row>
        <row r="22">
          <cell r="U22">
            <v>0</v>
          </cell>
        </row>
        <row r="23">
          <cell r="U23">
            <v>0</v>
          </cell>
        </row>
        <row r="24">
          <cell r="U24">
            <v>0</v>
          </cell>
        </row>
      </sheetData>
      <sheetData sheetId="7" refreshError="1"/>
      <sheetData sheetId="8" refreshError="1"/>
      <sheetData sheetId="9" refreshError="1"/>
      <sheetData sheetId="10">
        <row r="7">
          <cell r="AF7" t="str">
            <v>(1) Longsword</v>
          </cell>
        </row>
        <row r="8">
          <cell r="AF8" t="str">
            <v>(2) Longbow</v>
          </cell>
        </row>
        <row r="9">
          <cell r="AF9" t="str">
            <v/>
          </cell>
        </row>
        <row r="10">
          <cell r="AF10" t="str">
            <v/>
          </cell>
        </row>
        <row r="21">
          <cell r="AF21" t="str">
            <v>Bayonet</v>
          </cell>
          <cell r="AG21" t="str">
            <v>1d4</v>
          </cell>
        </row>
        <row r="22">
          <cell r="AF22" t="str">
            <v>Brass Knuckles</v>
          </cell>
          <cell r="AG22" t="str">
            <v>1d6</v>
          </cell>
        </row>
        <row r="23">
          <cell r="AF23" t="str">
            <v>Club</v>
          </cell>
          <cell r="AG23" t="str">
            <v>1d8</v>
          </cell>
        </row>
        <row r="24">
          <cell r="AF24" t="str">
            <v>Dagger</v>
          </cell>
        </row>
        <row r="25">
          <cell r="AF25" t="str">
            <v>Dagger, boot-toe</v>
          </cell>
        </row>
        <row r="26">
          <cell r="AF26" t="str">
            <v>Dagger, wrist</v>
          </cell>
        </row>
        <row r="27">
          <cell r="AF27" t="str">
            <v>Handaxe</v>
          </cell>
        </row>
        <row r="28">
          <cell r="AF28" t="str">
            <v>Javelin</v>
          </cell>
        </row>
        <row r="29">
          <cell r="AF29" t="str">
            <v>Light Hammer</v>
          </cell>
        </row>
        <row r="30">
          <cell r="AF30" t="str">
            <v>Mace</v>
          </cell>
        </row>
        <row r="31">
          <cell r="AF31" t="str">
            <v>Quarterstaff</v>
          </cell>
        </row>
        <row r="32">
          <cell r="AF32" t="str">
            <v>Sap</v>
          </cell>
        </row>
        <row r="33">
          <cell r="AF33" t="str">
            <v>Sickle</v>
          </cell>
        </row>
        <row r="34">
          <cell r="AF34" t="str">
            <v>Spear</v>
          </cell>
        </row>
        <row r="35">
          <cell r="AF35" t="str">
            <v>Tomahawk</v>
          </cell>
        </row>
        <row r="36">
          <cell r="AF36" t="str">
            <v>Tonfa</v>
          </cell>
        </row>
        <row r="37">
          <cell r="AF37" t="str">
            <v>Claw</v>
          </cell>
        </row>
        <row r="38">
          <cell r="AF38" t="str">
            <v>Katar</v>
          </cell>
        </row>
        <row r="39">
          <cell r="AF39" t="str">
            <v>Shortsword</v>
          </cell>
        </row>
        <row r="40">
          <cell r="AF40" t="str">
            <v>Shuriken</v>
          </cell>
        </row>
        <row r="41">
          <cell r="AF41" t="str">
            <v>Unarmed Strike</v>
          </cell>
        </row>
        <row r="42">
          <cell r="AF42" t="str">
            <v>Unarmed Strike (Vampiric Bloodline)</v>
          </cell>
        </row>
        <row r="43">
          <cell r="AF43" t="str">
            <v>Unarmed Strike (Aarakocra Talons)</v>
          </cell>
        </row>
        <row r="44">
          <cell r="AF44" t="str">
            <v>Unarmed Strike (Lizardfolk Bite)</v>
          </cell>
        </row>
        <row r="45">
          <cell r="AF45" t="str">
            <v>Unarmed Strike (Tabaxi Claws)</v>
          </cell>
        </row>
        <row r="46">
          <cell r="AF46" t="str">
            <v/>
          </cell>
        </row>
        <row r="53">
          <cell r="AF53" t="str">
            <v/>
          </cell>
        </row>
        <row r="165">
          <cell r="A165" t="str">
            <v xml:space="preserve">Simple Weapons. Martial Weapons. </v>
          </cell>
        </row>
      </sheetData>
      <sheetData sheetId="11">
        <row r="2">
          <cell r="L2">
            <v>15</v>
          </cell>
          <cell r="V2" t="b">
            <v>0</v>
          </cell>
        </row>
        <row r="3">
          <cell r="L3">
            <v>2</v>
          </cell>
          <cell r="V3" t="b">
            <v>0</v>
          </cell>
        </row>
        <row r="4">
          <cell r="L4">
            <v>2</v>
          </cell>
          <cell r="V4" t="b">
            <v>0</v>
          </cell>
        </row>
        <row r="6">
          <cell r="L6">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cell r="U17" t="str">
            <v>Half Plate</v>
          </cell>
          <cell r="Y17" t="str">
            <v>Shield</v>
          </cell>
        </row>
        <row r="18">
          <cell r="L18">
            <v>0</v>
          </cell>
          <cell r="U18" t="str">
            <v>Medium</v>
          </cell>
        </row>
        <row r="19">
          <cell r="L19">
            <v>0</v>
          </cell>
        </row>
        <row r="20">
          <cell r="L20">
            <v>0</v>
          </cell>
        </row>
        <row r="21">
          <cell r="L21">
            <v>0</v>
          </cell>
          <cell r="U21">
            <v>2</v>
          </cell>
        </row>
        <row r="22">
          <cell r="L22">
            <v>0</v>
          </cell>
          <cell r="U22" t="str">
            <v>—</v>
          </cell>
        </row>
        <row r="23">
          <cell r="U23" t="str">
            <v>Disadvantage</v>
          </cell>
        </row>
        <row r="24">
          <cell r="L24">
            <v>0</v>
          </cell>
          <cell r="U24" t="str">
            <v>40 lb</v>
          </cell>
          <cell r="Y24" t="str">
            <v>6 lb</v>
          </cell>
        </row>
        <row r="25">
          <cell r="L25">
            <v>19</v>
          </cell>
          <cell r="U25" t="str">
            <v>Don: 5 minutes; Doff: 1 minute</v>
          </cell>
          <cell r="Y25" t="str">
            <v>Don: 1 action; Doff: 1 action</v>
          </cell>
        </row>
      </sheetData>
      <sheetData sheetId="12">
        <row r="2">
          <cell r="BF2" t="str">
            <v>Artificer</v>
          </cell>
          <cell r="CS2" t="str">
            <v>Select Spell</v>
          </cell>
        </row>
        <row r="3">
          <cell r="BF3" t="str">
            <v>Bard</v>
          </cell>
          <cell r="CS3" t="str">
            <v>Abi-Dalzim's Horrid Wilting</v>
          </cell>
        </row>
        <row r="4">
          <cell r="BF4" t="str">
            <v>Cleric</v>
          </cell>
          <cell r="CS4" t="str">
            <v>Absorb Elements</v>
          </cell>
        </row>
        <row r="5">
          <cell r="BF5" t="str">
            <v>Druid</v>
          </cell>
          <cell r="CS5" t="str">
            <v>Acid Splash</v>
          </cell>
        </row>
        <row r="6">
          <cell r="BF6" t="str">
            <v>Eldritch Knight</v>
          </cell>
          <cell r="CS6" t="str">
            <v>Aganazzar's Scorcher</v>
          </cell>
        </row>
        <row r="7">
          <cell r="BF7" t="str">
            <v>Paladin</v>
          </cell>
          <cell r="CS7" t="str">
            <v>Aid</v>
          </cell>
        </row>
        <row r="8">
          <cell r="BF8" t="str">
            <v>Ranger</v>
          </cell>
          <cell r="CS8" t="str">
            <v>Alarm</v>
          </cell>
        </row>
        <row r="9">
          <cell r="BF9" t="str">
            <v>Ranger (Revised)</v>
          </cell>
          <cell r="CS9" t="str">
            <v>Alter Self</v>
          </cell>
        </row>
        <row r="10">
          <cell r="BF10" t="str">
            <v>Arcane Trickster</v>
          </cell>
          <cell r="CS10" t="str">
            <v>Animal Friendship</v>
          </cell>
        </row>
        <row r="11">
          <cell r="BF11" t="str">
            <v>Sorcerer</v>
          </cell>
          <cell r="CS11" t="str">
            <v>Animal Messenger</v>
          </cell>
        </row>
        <row r="12">
          <cell r="BF12" t="str">
            <v>Warlock</v>
          </cell>
          <cell r="CS12" t="str">
            <v>Animal Shapes</v>
          </cell>
        </row>
        <row r="13">
          <cell r="BF13" t="str">
            <v>Wizard</v>
          </cell>
          <cell r="CS13" t="str">
            <v>Animate Dead</v>
          </cell>
        </row>
        <row r="14">
          <cell r="BF14" t="str">
            <v/>
          </cell>
          <cell r="CS14" t="str">
            <v>Animate Objects</v>
          </cell>
        </row>
        <row r="15">
          <cell r="BF15" t="str">
            <v/>
          </cell>
          <cell r="CS15" t="str">
            <v>Antilife Shell</v>
          </cell>
        </row>
        <row r="16">
          <cell r="BF16" t="str">
            <v/>
          </cell>
          <cell r="CS16" t="str">
            <v>Antimagic Field</v>
          </cell>
        </row>
        <row r="17">
          <cell r="BF17" t="str">
            <v>Select Class</v>
          </cell>
          <cell r="CS17" t="str">
            <v>Antipathy/Sympathy</v>
          </cell>
        </row>
        <row r="18">
          <cell r="CS18" t="str">
            <v>Arcane Eye</v>
          </cell>
        </row>
        <row r="19">
          <cell r="CS19" t="str">
            <v>Arcane Gate</v>
          </cell>
        </row>
        <row r="20">
          <cell r="CS20" t="str">
            <v>Arcane Lock</v>
          </cell>
        </row>
        <row r="21">
          <cell r="CS21" t="str">
            <v>Arcane Weapon</v>
          </cell>
        </row>
        <row r="22">
          <cell r="AO22">
            <v>4</v>
          </cell>
          <cell r="AP22">
            <v>3</v>
          </cell>
          <cell r="AQ22">
            <v>0</v>
          </cell>
          <cell r="AR22">
            <v>0</v>
          </cell>
          <cell r="AS22">
            <v>0</v>
          </cell>
          <cell r="AT22">
            <v>0</v>
          </cell>
          <cell r="AU22">
            <v>0</v>
          </cell>
          <cell r="AV22">
            <v>0</v>
          </cell>
          <cell r="AW22">
            <v>0</v>
          </cell>
          <cell r="AX22">
            <v>6</v>
          </cell>
          <cell r="AY22">
            <v>2</v>
          </cell>
          <cell r="CS22" t="str">
            <v>Armor of Agathys</v>
          </cell>
        </row>
        <row r="23">
          <cell r="CS23" t="str">
            <v>Arms of Hadar</v>
          </cell>
        </row>
        <row r="24">
          <cell r="CS24" t="str">
            <v>Astral Projection</v>
          </cell>
        </row>
        <row r="25">
          <cell r="CS25" t="str">
            <v>Augury</v>
          </cell>
        </row>
        <row r="26">
          <cell r="CS26" t="str">
            <v>Aura of Life</v>
          </cell>
        </row>
        <row r="27">
          <cell r="CS27" t="str">
            <v>Aura of Purity</v>
          </cell>
        </row>
        <row r="28">
          <cell r="CS28" t="str">
            <v>Aura of Vitality</v>
          </cell>
        </row>
        <row r="29">
          <cell r="CS29" t="str">
            <v>Awaken</v>
          </cell>
        </row>
        <row r="30">
          <cell r="CS30" t="str">
            <v>Bane</v>
          </cell>
        </row>
        <row r="31">
          <cell r="CS31" t="str">
            <v>Banishing Smite</v>
          </cell>
        </row>
        <row r="32">
          <cell r="CS32" t="str">
            <v>Banishment</v>
          </cell>
        </row>
        <row r="33">
          <cell r="CS33" t="str">
            <v>Barkskin</v>
          </cell>
        </row>
        <row r="34">
          <cell r="CS34" t="str">
            <v>Beacon of Hope</v>
          </cell>
        </row>
        <row r="35">
          <cell r="CS35" t="str">
            <v>Beast Bond</v>
          </cell>
        </row>
        <row r="36">
          <cell r="CS36" t="str">
            <v>Beast Sense</v>
          </cell>
        </row>
        <row r="37">
          <cell r="CS37" t="str">
            <v>Bestow Curse</v>
          </cell>
        </row>
        <row r="38">
          <cell r="CS38" t="str">
            <v>Bigby's Hand</v>
          </cell>
        </row>
        <row r="39">
          <cell r="CS39" t="str">
            <v>Blade Barrier</v>
          </cell>
        </row>
        <row r="40">
          <cell r="CS40" t="str">
            <v>Blade Ward</v>
          </cell>
        </row>
        <row r="41">
          <cell r="CS41" t="str">
            <v>Bless</v>
          </cell>
        </row>
        <row r="42">
          <cell r="CS42" t="str">
            <v>Blight</v>
          </cell>
        </row>
        <row r="43">
          <cell r="CS43" t="str">
            <v>Blinding Smite</v>
          </cell>
        </row>
        <row r="44">
          <cell r="CS44" t="str">
            <v>Blindness/Deafness</v>
          </cell>
        </row>
        <row r="45">
          <cell r="CS45" t="str">
            <v>Blink</v>
          </cell>
        </row>
        <row r="46">
          <cell r="CS46" t="str">
            <v>Blur</v>
          </cell>
        </row>
        <row r="47">
          <cell r="CS47" t="str">
            <v>Bones of the Earth</v>
          </cell>
        </row>
        <row r="48">
          <cell r="CS48" t="str">
            <v>Booming Blade</v>
          </cell>
        </row>
        <row r="49">
          <cell r="CS49" t="str">
            <v>Branding Smite</v>
          </cell>
        </row>
        <row r="50">
          <cell r="CS50" t="str">
            <v>Burning Hands</v>
          </cell>
        </row>
        <row r="51">
          <cell r="CS51" t="str">
            <v>Call Lightning</v>
          </cell>
        </row>
        <row r="52">
          <cell r="CS52" t="str">
            <v>Calm Emotions</v>
          </cell>
        </row>
        <row r="53">
          <cell r="CS53" t="str">
            <v>Catapult</v>
          </cell>
        </row>
        <row r="54">
          <cell r="CS54" t="str">
            <v>Catnap</v>
          </cell>
        </row>
        <row r="55">
          <cell r="CS55" t="str">
            <v>Cause Fear</v>
          </cell>
        </row>
        <row r="56">
          <cell r="CS56" t="str">
            <v>Ceremony</v>
          </cell>
        </row>
        <row r="57">
          <cell r="CS57" t="str">
            <v>Chain Lightning</v>
          </cell>
        </row>
        <row r="58">
          <cell r="CS58" t="str">
            <v>Chaos Bolt</v>
          </cell>
        </row>
        <row r="59">
          <cell r="CS59" t="str">
            <v>Charm Monster</v>
          </cell>
        </row>
        <row r="60">
          <cell r="CS60" t="str">
            <v>Charm Person</v>
          </cell>
        </row>
        <row r="61">
          <cell r="CS61" t="str">
            <v>Chill Touch</v>
          </cell>
        </row>
        <row r="62">
          <cell r="CS62" t="str">
            <v>Chromatic Orb</v>
          </cell>
        </row>
        <row r="63">
          <cell r="CS63" t="str">
            <v>Circle of Death</v>
          </cell>
        </row>
        <row r="64">
          <cell r="CS64" t="str">
            <v>Circle of Power</v>
          </cell>
        </row>
        <row r="65">
          <cell r="CS65" t="str">
            <v>Clairvoyance</v>
          </cell>
        </row>
        <row r="66">
          <cell r="CS66" t="str">
            <v>Clone</v>
          </cell>
        </row>
        <row r="67">
          <cell r="CS67" t="str">
            <v>Cloud of Daggers</v>
          </cell>
        </row>
        <row r="68">
          <cell r="CS68" t="str">
            <v>Cloudkill</v>
          </cell>
        </row>
        <row r="69">
          <cell r="CS69" t="str">
            <v>Color Spray</v>
          </cell>
        </row>
        <row r="70">
          <cell r="CS70" t="str">
            <v>Command</v>
          </cell>
        </row>
        <row r="71">
          <cell r="CS71" t="str">
            <v>Commune</v>
          </cell>
        </row>
        <row r="72">
          <cell r="CS72" t="str">
            <v>Commune with Nature</v>
          </cell>
        </row>
        <row r="73">
          <cell r="CS73" t="str">
            <v>Compelled Duel</v>
          </cell>
        </row>
        <row r="74">
          <cell r="CS74" t="str">
            <v>Comprehend Languages</v>
          </cell>
        </row>
        <row r="75">
          <cell r="CS75" t="str">
            <v>Compulsion</v>
          </cell>
        </row>
        <row r="76">
          <cell r="CS76" t="str">
            <v>Cone of Cold</v>
          </cell>
        </row>
        <row r="77">
          <cell r="CS77" t="str">
            <v>Confusion</v>
          </cell>
        </row>
        <row r="78">
          <cell r="CS78" t="str">
            <v>Conjure Animals</v>
          </cell>
        </row>
        <row r="79">
          <cell r="CS79" t="str">
            <v>Conjure Barrage</v>
          </cell>
        </row>
        <row r="80">
          <cell r="CS80" t="str">
            <v>Conjure Celestial</v>
          </cell>
        </row>
        <row r="81">
          <cell r="CS81" t="str">
            <v>Conjure Elemental</v>
          </cell>
        </row>
        <row r="82">
          <cell r="CS82" t="str">
            <v>Conjure Fey</v>
          </cell>
        </row>
        <row r="83">
          <cell r="CS83" t="str">
            <v>Conjure Minor Elementals</v>
          </cell>
        </row>
        <row r="84">
          <cell r="CS84" t="str">
            <v>Conjure Volley</v>
          </cell>
        </row>
        <row r="85">
          <cell r="CS85" t="str">
            <v>Conjure Woodland Beings</v>
          </cell>
        </row>
        <row r="86">
          <cell r="CS86" t="str">
            <v>Contact Other Plane</v>
          </cell>
        </row>
        <row r="87">
          <cell r="CS87" t="str">
            <v>Contagion</v>
          </cell>
        </row>
        <row r="88">
          <cell r="CS88" t="str">
            <v>Contingency</v>
          </cell>
        </row>
        <row r="89">
          <cell r="CS89" t="str">
            <v>Continual Flame</v>
          </cell>
        </row>
        <row r="90">
          <cell r="CS90" t="str">
            <v>Control Flames</v>
          </cell>
        </row>
        <row r="91">
          <cell r="CS91" t="str">
            <v>Control Water</v>
          </cell>
        </row>
        <row r="92">
          <cell r="CS92" t="str">
            <v>Control Weather</v>
          </cell>
        </row>
        <row r="93">
          <cell r="CS93" t="str">
            <v>Control Winds</v>
          </cell>
        </row>
        <row r="94">
          <cell r="CS94" t="str">
            <v>Cordon of Arrows</v>
          </cell>
        </row>
        <row r="95">
          <cell r="CS95" t="str">
            <v>Counterspell</v>
          </cell>
        </row>
        <row r="96">
          <cell r="CS96" t="str">
            <v>Create Bonfire</v>
          </cell>
        </row>
        <row r="97">
          <cell r="CS97" t="str">
            <v>Create Food and Water</v>
          </cell>
        </row>
        <row r="98">
          <cell r="CS98" t="str">
            <v>Create Homunculus</v>
          </cell>
        </row>
        <row r="99">
          <cell r="CS99" t="str">
            <v>Create or Destroy Water</v>
          </cell>
        </row>
        <row r="100">
          <cell r="CS100" t="str">
            <v>Create Undead</v>
          </cell>
        </row>
        <row r="101">
          <cell r="CS101" t="str">
            <v>Creation</v>
          </cell>
        </row>
        <row r="102">
          <cell r="CS102" t="str">
            <v>Crown of Madness</v>
          </cell>
        </row>
        <row r="103">
          <cell r="CS103" t="str">
            <v>Crown of Stars</v>
          </cell>
        </row>
        <row r="104">
          <cell r="CS104" t="str">
            <v>Crusader's Mantle</v>
          </cell>
        </row>
        <row r="105">
          <cell r="CS105" t="str">
            <v>Cure Wounds</v>
          </cell>
        </row>
        <row r="106">
          <cell r="CS106" t="str">
            <v>Dancing Lights</v>
          </cell>
        </row>
        <row r="107">
          <cell r="CS107" t="str">
            <v>Danse Macabre</v>
          </cell>
        </row>
        <row r="108">
          <cell r="CS108" t="str">
            <v>Darkness</v>
          </cell>
        </row>
        <row r="109">
          <cell r="CS109" t="str">
            <v>Darkvision</v>
          </cell>
        </row>
        <row r="110">
          <cell r="CS110" t="str">
            <v>Dawn</v>
          </cell>
        </row>
        <row r="111">
          <cell r="CS111" t="str">
            <v>Daylight</v>
          </cell>
        </row>
        <row r="112">
          <cell r="CS112" t="str">
            <v>Death Ward</v>
          </cell>
        </row>
        <row r="113">
          <cell r="CS113" t="str">
            <v>Delayed Blast Fireball</v>
          </cell>
        </row>
        <row r="114">
          <cell r="CS114" t="str">
            <v>Demiplane</v>
          </cell>
        </row>
        <row r="115">
          <cell r="CS115" t="str">
            <v>Destructive Wave</v>
          </cell>
        </row>
        <row r="116">
          <cell r="CS116" t="str">
            <v>Detect Evil and Good</v>
          </cell>
        </row>
        <row r="117">
          <cell r="CS117" t="str">
            <v>Detect Magic</v>
          </cell>
        </row>
        <row r="118">
          <cell r="CS118" t="str">
            <v>Detect Poison and Disease</v>
          </cell>
        </row>
        <row r="119">
          <cell r="CS119" t="str">
            <v>Detect Thoughts</v>
          </cell>
        </row>
        <row r="120">
          <cell r="CS120" t="str">
            <v>Dimension Door</v>
          </cell>
        </row>
        <row r="121">
          <cell r="CS121" t="str">
            <v>Disguise Self</v>
          </cell>
        </row>
        <row r="122">
          <cell r="CS122" t="str">
            <v>Disintegrate</v>
          </cell>
        </row>
        <row r="123">
          <cell r="CS123" t="str">
            <v>Dispel Evil and Good</v>
          </cell>
        </row>
        <row r="124">
          <cell r="CS124" t="str">
            <v>Dispel Magic</v>
          </cell>
        </row>
        <row r="125">
          <cell r="CS125" t="str">
            <v>Dissonant Whispers</v>
          </cell>
        </row>
        <row r="126">
          <cell r="CS126" t="str">
            <v>Divination</v>
          </cell>
        </row>
        <row r="127">
          <cell r="CS127" t="str">
            <v>Divine Favor</v>
          </cell>
        </row>
        <row r="128">
          <cell r="CS128" t="str">
            <v>Divine Word</v>
          </cell>
        </row>
        <row r="129">
          <cell r="CS129" t="str">
            <v>Dominate Beast</v>
          </cell>
        </row>
        <row r="130">
          <cell r="CS130" t="str">
            <v>Dominate Monster</v>
          </cell>
        </row>
        <row r="131">
          <cell r="CS131" t="str">
            <v>Dominate Person</v>
          </cell>
        </row>
        <row r="132">
          <cell r="CS132" t="str">
            <v>Dragon's Breath</v>
          </cell>
        </row>
        <row r="133">
          <cell r="CS133" t="str">
            <v>Drawmij's Instant-Summons</v>
          </cell>
        </row>
        <row r="134">
          <cell r="CS134" t="str">
            <v>Dream</v>
          </cell>
        </row>
        <row r="135">
          <cell r="CS135" t="str">
            <v>Druid Grove</v>
          </cell>
        </row>
        <row r="136">
          <cell r="CS136" t="str">
            <v>Druidcraft</v>
          </cell>
        </row>
        <row r="137">
          <cell r="CS137" t="str">
            <v>Dust Devil</v>
          </cell>
        </row>
        <row r="138">
          <cell r="CS138" t="str">
            <v>Earth Tremor</v>
          </cell>
        </row>
        <row r="139">
          <cell r="CS139" t="str">
            <v>Earthbind</v>
          </cell>
        </row>
        <row r="140">
          <cell r="CS140" t="str">
            <v>Earthquake</v>
          </cell>
        </row>
        <row r="141">
          <cell r="CS141" t="str">
            <v>Eldritch Blast</v>
          </cell>
        </row>
        <row r="142">
          <cell r="CS142" t="str">
            <v>Elemental Bane</v>
          </cell>
        </row>
        <row r="143">
          <cell r="CS143" t="str">
            <v>Elemental Weapon</v>
          </cell>
        </row>
        <row r="144">
          <cell r="CS144" t="str">
            <v>Encode Thoughts</v>
          </cell>
        </row>
        <row r="145">
          <cell r="CS145" t="str">
            <v>Enemies Abound</v>
          </cell>
        </row>
        <row r="146">
          <cell r="CS146" t="str">
            <v>Enervation</v>
          </cell>
        </row>
        <row r="147">
          <cell r="CS147" t="str">
            <v>Enhance Ability</v>
          </cell>
        </row>
        <row r="148">
          <cell r="CS148" t="str">
            <v>Enlarge/Reduce</v>
          </cell>
        </row>
        <row r="149">
          <cell r="CS149" t="str">
            <v>Ensnaring Strike</v>
          </cell>
        </row>
        <row r="150">
          <cell r="CS150" t="str">
            <v>Entangle</v>
          </cell>
        </row>
        <row r="151">
          <cell r="CS151" t="str">
            <v>Enthrall</v>
          </cell>
        </row>
        <row r="152">
          <cell r="CS152" t="str">
            <v>Erupting Earth</v>
          </cell>
        </row>
        <row r="153">
          <cell r="CS153" t="str">
            <v>Etherealness</v>
          </cell>
        </row>
        <row r="154">
          <cell r="CS154" t="str">
            <v>Evard's Black Tentacles</v>
          </cell>
        </row>
        <row r="155">
          <cell r="CS155" t="str">
            <v>Expeditious Retreat</v>
          </cell>
        </row>
        <row r="156">
          <cell r="CS156" t="str">
            <v>Eyebite</v>
          </cell>
        </row>
        <row r="157">
          <cell r="CS157" t="str">
            <v>Fabricate</v>
          </cell>
        </row>
        <row r="158">
          <cell r="CS158" t="str">
            <v>Faerie Fire</v>
          </cell>
        </row>
        <row r="159">
          <cell r="CS159" t="str">
            <v>False Life</v>
          </cell>
        </row>
        <row r="160">
          <cell r="CS160" t="str">
            <v>Far Step</v>
          </cell>
        </row>
        <row r="161">
          <cell r="CS161" t="str">
            <v>Fear</v>
          </cell>
        </row>
        <row r="162">
          <cell r="CS162" t="str">
            <v>Feather Fall</v>
          </cell>
        </row>
        <row r="163">
          <cell r="CS163" t="str">
            <v>Feeblemind</v>
          </cell>
        </row>
        <row r="164">
          <cell r="CS164" t="str">
            <v>Feign Death</v>
          </cell>
        </row>
        <row r="165">
          <cell r="CS165" t="str">
            <v>Find Familiar</v>
          </cell>
        </row>
        <row r="166">
          <cell r="CS166" t="str">
            <v>Find Greater Steed</v>
          </cell>
        </row>
        <row r="167">
          <cell r="CS167" t="str">
            <v>Find Steed</v>
          </cell>
        </row>
        <row r="168">
          <cell r="CS168" t="str">
            <v>Find the Path</v>
          </cell>
        </row>
        <row r="169">
          <cell r="CS169" t="str">
            <v>Find Traps</v>
          </cell>
        </row>
        <row r="170">
          <cell r="CS170" t="str">
            <v>Finger of Death</v>
          </cell>
        </row>
        <row r="171">
          <cell r="CS171" t="str">
            <v>Fire Bolt</v>
          </cell>
        </row>
        <row r="172">
          <cell r="CS172" t="str">
            <v>Fire Shield</v>
          </cell>
        </row>
        <row r="173">
          <cell r="CS173" t="str">
            <v>Fire Storm</v>
          </cell>
        </row>
        <row r="174">
          <cell r="CS174" t="str">
            <v>Fireball</v>
          </cell>
        </row>
        <row r="175">
          <cell r="CS175" t="str">
            <v>Flame Arrows</v>
          </cell>
        </row>
        <row r="176">
          <cell r="CS176" t="str">
            <v>Flame Blade</v>
          </cell>
        </row>
        <row r="177">
          <cell r="CS177" t="str">
            <v>Flame Strike</v>
          </cell>
        </row>
        <row r="178">
          <cell r="CS178" t="str">
            <v>Flaming Sphere</v>
          </cell>
        </row>
        <row r="179">
          <cell r="CS179" t="str">
            <v>Flesh to Stone</v>
          </cell>
        </row>
        <row r="180">
          <cell r="CS180" t="str">
            <v>Fly</v>
          </cell>
        </row>
        <row r="181">
          <cell r="CS181" t="str">
            <v>Fog Cloud</v>
          </cell>
        </row>
        <row r="182">
          <cell r="CS182" t="str">
            <v>Forbiddance</v>
          </cell>
        </row>
        <row r="183">
          <cell r="CS183" t="str">
            <v>Forcecage</v>
          </cell>
        </row>
        <row r="184">
          <cell r="CS184" t="str">
            <v>Foresight</v>
          </cell>
        </row>
        <row r="185">
          <cell r="CS185" t="str">
            <v>Freedom of Movement</v>
          </cell>
        </row>
        <row r="186">
          <cell r="CS186" t="str">
            <v>Friends</v>
          </cell>
        </row>
        <row r="187">
          <cell r="CS187" t="str">
            <v>Frostbite</v>
          </cell>
        </row>
        <row r="188">
          <cell r="CS188" t="str">
            <v>Gaseous Form</v>
          </cell>
        </row>
        <row r="189">
          <cell r="CS189" t="str">
            <v>Gate</v>
          </cell>
        </row>
        <row r="190">
          <cell r="CS190" t="str">
            <v>Geas</v>
          </cell>
        </row>
        <row r="191">
          <cell r="CS191" t="str">
            <v>Gentle Repose</v>
          </cell>
        </row>
        <row r="192">
          <cell r="CS192" t="str">
            <v>Giant Insect</v>
          </cell>
        </row>
        <row r="193">
          <cell r="CS193" t="str">
            <v>Glibness</v>
          </cell>
        </row>
        <row r="194">
          <cell r="CS194" t="str">
            <v>Globe of Invulnerability</v>
          </cell>
        </row>
        <row r="195">
          <cell r="CS195" t="str">
            <v>Glyph of Warding</v>
          </cell>
        </row>
        <row r="196">
          <cell r="CS196" t="str">
            <v>Goodberry</v>
          </cell>
        </row>
        <row r="197">
          <cell r="CS197" t="str">
            <v>Grasping Vine</v>
          </cell>
        </row>
        <row r="198">
          <cell r="CS198" t="str">
            <v>Grease</v>
          </cell>
        </row>
        <row r="199">
          <cell r="CS199" t="str">
            <v>Greater Invisibility</v>
          </cell>
        </row>
        <row r="200">
          <cell r="CS200" t="str">
            <v>Greater Restoration</v>
          </cell>
        </row>
        <row r="201">
          <cell r="CS201" t="str">
            <v>Green-Flame Blade</v>
          </cell>
        </row>
        <row r="202">
          <cell r="CS202" t="str">
            <v>Guardian of Faith</v>
          </cell>
        </row>
        <row r="203">
          <cell r="CS203" t="str">
            <v>Guardian of Nature</v>
          </cell>
        </row>
        <row r="204">
          <cell r="CS204" t="str">
            <v>Guards and Wards</v>
          </cell>
        </row>
        <row r="205">
          <cell r="CS205" t="str">
            <v>Guidance</v>
          </cell>
        </row>
        <row r="206">
          <cell r="CS206" t="str">
            <v>Guiding Bolt</v>
          </cell>
        </row>
        <row r="207">
          <cell r="CS207" t="str">
            <v>Guiding Hand</v>
          </cell>
        </row>
        <row r="208">
          <cell r="CS208" t="str">
            <v>Gust</v>
          </cell>
        </row>
        <row r="209">
          <cell r="CS209" t="str">
            <v>Gust of Wind</v>
          </cell>
        </row>
        <row r="210">
          <cell r="CS210" t="str">
            <v>Hail of Thorns</v>
          </cell>
        </row>
        <row r="211">
          <cell r="CS211" t="str">
            <v>Hallow</v>
          </cell>
        </row>
        <row r="212">
          <cell r="CS212" t="str">
            <v>Hallucinatory Terrain</v>
          </cell>
        </row>
        <row r="213">
          <cell r="CS213" t="str">
            <v>Hand of Radiance</v>
          </cell>
        </row>
        <row r="214">
          <cell r="CS214" t="str">
            <v>Harm</v>
          </cell>
        </row>
        <row r="215">
          <cell r="CS215" t="str">
            <v>Haste</v>
          </cell>
        </row>
        <row r="216">
          <cell r="CS216" t="str">
            <v>Heal</v>
          </cell>
        </row>
        <row r="217">
          <cell r="CS217" t="str">
            <v>Healing Elixir</v>
          </cell>
        </row>
        <row r="218">
          <cell r="CS218" t="str">
            <v>Healing Spirit</v>
          </cell>
        </row>
        <row r="219">
          <cell r="CS219" t="str">
            <v>Healing Word</v>
          </cell>
        </row>
        <row r="220">
          <cell r="CS220" t="str">
            <v>Heat Metal</v>
          </cell>
        </row>
        <row r="221">
          <cell r="CS221" t="str">
            <v>Hellish Rebuke</v>
          </cell>
        </row>
        <row r="222">
          <cell r="CS222" t="str">
            <v>Heroes' Feast</v>
          </cell>
        </row>
        <row r="223">
          <cell r="CS223" t="str">
            <v>Heroism</v>
          </cell>
        </row>
        <row r="224">
          <cell r="CS224" t="str">
            <v>Hex</v>
          </cell>
        </row>
        <row r="225">
          <cell r="CS225" t="str">
            <v>Hold Monster</v>
          </cell>
        </row>
        <row r="226">
          <cell r="CS226" t="str">
            <v>Hold Person</v>
          </cell>
        </row>
        <row r="227">
          <cell r="CS227" t="str">
            <v>Holy Aura</v>
          </cell>
        </row>
        <row r="228">
          <cell r="CS228" t="str">
            <v>Holy Weapon</v>
          </cell>
        </row>
        <row r="229">
          <cell r="CS229" t="str">
            <v>Hunger of Hadar</v>
          </cell>
        </row>
        <row r="230">
          <cell r="CS230" t="str">
            <v>Hunter's Mark</v>
          </cell>
        </row>
        <row r="231">
          <cell r="CS231" t="str">
            <v>Hypnotic Pattern</v>
          </cell>
        </row>
        <row r="232">
          <cell r="CS232" t="str">
            <v>Ice Knife</v>
          </cell>
        </row>
        <row r="233">
          <cell r="CS233" t="str">
            <v>Ice Storm</v>
          </cell>
        </row>
        <row r="234">
          <cell r="CS234" t="str">
            <v>Identify</v>
          </cell>
        </row>
        <row r="235">
          <cell r="CS235" t="str">
            <v>Illusory Dragon</v>
          </cell>
        </row>
        <row r="236">
          <cell r="CS236" t="str">
            <v>Illusory Script</v>
          </cell>
        </row>
        <row r="237">
          <cell r="CS237" t="str">
            <v>Immolation</v>
          </cell>
        </row>
        <row r="238">
          <cell r="CS238" t="str">
            <v>Imprisonment</v>
          </cell>
        </row>
        <row r="239">
          <cell r="CS239" t="str">
            <v>Incendiary Cloud</v>
          </cell>
        </row>
        <row r="240">
          <cell r="CS240" t="str">
            <v>Infernal Calling</v>
          </cell>
        </row>
        <row r="241">
          <cell r="CS241" t="str">
            <v>Infestation</v>
          </cell>
        </row>
        <row r="242">
          <cell r="CS242" t="str">
            <v>Inflict Wounds</v>
          </cell>
        </row>
        <row r="243">
          <cell r="CS243" t="str">
            <v>Insect Plague</v>
          </cell>
        </row>
        <row r="244">
          <cell r="CS244" t="str">
            <v>Investiture of Flame</v>
          </cell>
        </row>
        <row r="245">
          <cell r="CS245" t="str">
            <v>Investiture of Ice</v>
          </cell>
        </row>
        <row r="246">
          <cell r="CS246" t="str">
            <v>Investiture of Stone</v>
          </cell>
        </row>
        <row r="247">
          <cell r="CS247" t="str">
            <v>Investiture of Wind</v>
          </cell>
        </row>
        <row r="248">
          <cell r="CS248" t="str">
            <v>Invisibility</v>
          </cell>
        </row>
        <row r="249">
          <cell r="CS249" t="str">
            <v>Invulnerability</v>
          </cell>
        </row>
        <row r="250">
          <cell r="CS250" t="str">
            <v>Jump</v>
          </cell>
        </row>
        <row r="251">
          <cell r="CS251" t="str">
            <v>Knock</v>
          </cell>
        </row>
        <row r="252">
          <cell r="CS252" t="str">
            <v>Legend Lore</v>
          </cell>
        </row>
        <row r="253">
          <cell r="CS253" t="str">
            <v>Leomund's Secret Chest</v>
          </cell>
        </row>
        <row r="254">
          <cell r="CS254" t="str">
            <v>Leomund's Tiny Hut</v>
          </cell>
        </row>
        <row r="255">
          <cell r="CS255" t="str">
            <v>Lesser Restoration</v>
          </cell>
        </row>
        <row r="256">
          <cell r="CS256" t="str">
            <v>Levitate</v>
          </cell>
        </row>
        <row r="257">
          <cell r="CS257" t="str">
            <v>Life Transference</v>
          </cell>
        </row>
        <row r="258">
          <cell r="CS258" t="str">
            <v>Light</v>
          </cell>
        </row>
        <row r="259">
          <cell r="CS259" t="str">
            <v>Lightning Arrow</v>
          </cell>
        </row>
        <row r="260">
          <cell r="CS260" t="str">
            <v>Lightning Bolt</v>
          </cell>
        </row>
        <row r="261">
          <cell r="CS261" t="str">
            <v>Lightning Lure</v>
          </cell>
        </row>
        <row r="262">
          <cell r="CS262" t="str">
            <v>Locate Animals or Plants</v>
          </cell>
        </row>
        <row r="263">
          <cell r="CS263" t="str">
            <v>Locate Creature</v>
          </cell>
        </row>
        <row r="264">
          <cell r="CS264" t="str">
            <v>Locate Object</v>
          </cell>
        </row>
        <row r="265">
          <cell r="CS265" t="str">
            <v>Longstrider</v>
          </cell>
        </row>
        <row r="266">
          <cell r="CS266" t="str">
            <v>Maddening Darkness</v>
          </cell>
        </row>
        <row r="267">
          <cell r="CS267" t="str">
            <v>Maelstrom</v>
          </cell>
        </row>
        <row r="268">
          <cell r="CS268" t="str">
            <v>Mage Armor</v>
          </cell>
        </row>
        <row r="269">
          <cell r="CS269" t="str">
            <v>Mage Hand</v>
          </cell>
        </row>
        <row r="270">
          <cell r="CS270" t="str">
            <v>Magic Circle</v>
          </cell>
        </row>
        <row r="271">
          <cell r="CS271" t="str">
            <v>Magic Jar</v>
          </cell>
        </row>
        <row r="272">
          <cell r="CS272" t="str">
            <v>Magic Missile</v>
          </cell>
        </row>
        <row r="273">
          <cell r="CS273" t="str">
            <v>Magic Mouth</v>
          </cell>
        </row>
        <row r="274">
          <cell r="CS274" t="str">
            <v>Magic Stone</v>
          </cell>
        </row>
        <row r="275">
          <cell r="CS275" t="str">
            <v>Magic Weapon</v>
          </cell>
        </row>
        <row r="276">
          <cell r="CS276" t="str">
            <v>Major Image</v>
          </cell>
        </row>
        <row r="277">
          <cell r="CS277" t="str">
            <v>Mass Cure Wounds</v>
          </cell>
        </row>
        <row r="278">
          <cell r="CS278" t="str">
            <v>Mass Heal</v>
          </cell>
        </row>
        <row r="279">
          <cell r="CS279" t="str">
            <v>Mass Healing Word</v>
          </cell>
        </row>
        <row r="280">
          <cell r="CS280" t="str">
            <v>Mass Polymorph</v>
          </cell>
        </row>
        <row r="281">
          <cell r="CS281" t="str">
            <v>Mass Suggestion</v>
          </cell>
        </row>
        <row r="282">
          <cell r="CS282" t="str">
            <v>Maximilian's Earthen Grasp</v>
          </cell>
        </row>
        <row r="283">
          <cell r="CS283" t="str">
            <v>Maze</v>
          </cell>
        </row>
        <row r="284">
          <cell r="CS284" t="str">
            <v>Meld Into Stone</v>
          </cell>
        </row>
        <row r="285">
          <cell r="CS285" t="str">
            <v>Melf's Acid Arrow</v>
          </cell>
        </row>
        <row r="286">
          <cell r="CS286" t="str">
            <v>Melf's Minute Meteors</v>
          </cell>
        </row>
        <row r="287">
          <cell r="CS287" t="str">
            <v>Mending</v>
          </cell>
        </row>
        <row r="288">
          <cell r="CS288" t="str">
            <v>Mental Prison</v>
          </cell>
        </row>
        <row r="289">
          <cell r="CS289" t="str">
            <v>Message</v>
          </cell>
        </row>
        <row r="290">
          <cell r="CS290" t="str">
            <v>Meteor Swarm</v>
          </cell>
        </row>
        <row r="291">
          <cell r="CS291" t="str">
            <v>Mighty Fortress</v>
          </cell>
        </row>
        <row r="292">
          <cell r="CS292" t="str">
            <v>Mind Blank</v>
          </cell>
        </row>
        <row r="293">
          <cell r="CS293" t="str">
            <v>Mind Spike</v>
          </cell>
        </row>
        <row r="294">
          <cell r="CS294" t="str">
            <v>Minor Illusion</v>
          </cell>
        </row>
        <row r="295">
          <cell r="CS295" t="str">
            <v>Mirage Arcane</v>
          </cell>
        </row>
        <row r="296">
          <cell r="CS296" t="str">
            <v>Mirror Image</v>
          </cell>
        </row>
        <row r="297">
          <cell r="CS297" t="str">
            <v>Mislead</v>
          </cell>
        </row>
        <row r="298">
          <cell r="CS298" t="str">
            <v>Misty Step</v>
          </cell>
        </row>
        <row r="299">
          <cell r="CS299" t="str">
            <v>Modify Memory</v>
          </cell>
        </row>
        <row r="300">
          <cell r="CS300" t="str">
            <v>Mold Earth</v>
          </cell>
        </row>
        <row r="301">
          <cell r="CS301" t="str">
            <v>Moonbeam</v>
          </cell>
        </row>
        <row r="302">
          <cell r="CS302" t="str">
            <v>Mordenkainen's Faithful Hound</v>
          </cell>
        </row>
        <row r="303">
          <cell r="CS303" t="str">
            <v>Mordenkainen's Magnificent Mansion</v>
          </cell>
        </row>
        <row r="304">
          <cell r="CS304" t="str">
            <v>Mordenkainen's Private Sanctum</v>
          </cell>
        </row>
        <row r="305">
          <cell r="CS305" t="str">
            <v>Mordenkainen's Sword</v>
          </cell>
        </row>
        <row r="306">
          <cell r="CS306" t="str">
            <v>Move Earth</v>
          </cell>
        </row>
        <row r="307">
          <cell r="CS307" t="str">
            <v>Negative Energy Flood</v>
          </cell>
        </row>
        <row r="308">
          <cell r="CS308" t="str">
            <v>Nondetection</v>
          </cell>
        </row>
        <row r="309">
          <cell r="CS309" t="str">
            <v>Nystul's Magic Aura</v>
          </cell>
        </row>
        <row r="310">
          <cell r="CS310" t="str">
            <v>Otiluke's Freezing Sphere</v>
          </cell>
        </row>
        <row r="311">
          <cell r="CS311" t="str">
            <v>Otiluke's Resilient Sphere</v>
          </cell>
        </row>
        <row r="312">
          <cell r="CS312" t="str">
            <v>Otto's Irrestible Dance</v>
          </cell>
        </row>
        <row r="313">
          <cell r="CS313" t="str">
            <v>Pass without Trace</v>
          </cell>
        </row>
        <row r="314">
          <cell r="CS314" t="str">
            <v>Passwall</v>
          </cell>
        </row>
        <row r="315">
          <cell r="CS315" t="str">
            <v>Phantasmal Force</v>
          </cell>
        </row>
        <row r="316">
          <cell r="CS316" t="str">
            <v>Phantasmal Killer</v>
          </cell>
        </row>
        <row r="317">
          <cell r="CS317" t="str">
            <v>Phantom Steed</v>
          </cell>
        </row>
        <row r="318">
          <cell r="CS318" t="str">
            <v>Planar Ally</v>
          </cell>
        </row>
        <row r="319">
          <cell r="CS319" t="str">
            <v>Planar Binding</v>
          </cell>
        </row>
        <row r="320">
          <cell r="CS320" t="str">
            <v>Plane Shift</v>
          </cell>
        </row>
        <row r="321">
          <cell r="CS321" t="str">
            <v>Plant Growth</v>
          </cell>
        </row>
        <row r="322">
          <cell r="CS322" t="str">
            <v>Poison Spray</v>
          </cell>
        </row>
        <row r="323">
          <cell r="CS323" t="str">
            <v>Polymorph</v>
          </cell>
        </row>
        <row r="324">
          <cell r="CS324" t="str">
            <v>Power Word Heal</v>
          </cell>
        </row>
        <row r="325">
          <cell r="CS325" t="str">
            <v>Power Word Kill</v>
          </cell>
        </row>
        <row r="326">
          <cell r="CS326" t="str">
            <v>Power Word Pain</v>
          </cell>
        </row>
        <row r="327">
          <cell r="CS327" t="str">
            <v>Power Word Stun</v>
          </cell>
        </row>
        <row r="328">
          <cell r="CS328" t="str">
            <v>Prayer of Healing</v>
          </cell>
        </row>
        <row r="329">
          <cell r="CS329" t="str">
            <v>Prestidigitation</v>
          </cell>
        </row>
        <row r="330">
          <cell r="CS330" t="str">
            <v>Primal Savagery</v>
          </cell>
        </row>
        <row r="331">
          <cell r="CS331" t="str">
            <v>Primordial Ward</v>
          </cell>
        </row>
        <row r="332">
          <cell r="CS332" t="str">
            <v>Prismatic Spray</v>
          </cell>
        </row>
        <row r="333">
          <cell r="CS333" t="str">
            <v>Prismatic Wall</v>
          </cell>
        </row>
        <row r="334">
          <cell r="CS334" t="str">
            <v>Produce Flame</v>
          </cell>
        </row>
        <row r="335">
          <cell r="CS335" t="str">
            <v>Programmed Illusion</v>
          </cell>
        </row>
        <row r="336">
          <cell r="CS336" t="str">
            <v>Project Image</v>
          </cell>
        </row>
        <row r="337">
          <cell r="CS337" t="str">
            <v>Protection from Energy</v>
          </cell>
        </row>
        <row r="338">
          <cell r="CS338" t="str">
            <v>Protection from Evil and Good</v>
          </cell>
        </row>
        <row r="339">
          <cell r="CS339" t="str">
            <v>Protection from Poison</v>
          </cell>
        </row>
        <row r="340">
          <cell r="CS340" t="str">
            <v>Psychic Scream</v>
          </cell>
        </row>
        <row r="341">
          <cell r="CS341" t="str">
            <v>Puppet</v>
          </cell>
        </row>
        <row r="342">
          <cell r="CS342" t="str">
            <v>Purify Food and Drink</v>
          </cell>
        </row>
        <row r="343">
          <cell r="CS343" t="str">
            <v>Pyrotechnics</v>
          </cell>
        </row>
        <row r="344">
          <cell r="CS344" t="str">
            <v>Raise Dead</v>
          </cell>
        </row>
        <row r="345">
          <cell r="CS345" t="str">
            <v>Rary's Telepathic Bond</v>
          </cell>
        </row>
        <row r="346">
          <cell r="CS346" t="str">
            <v>Ray of Enfeeblement</v>
          </cell>
        </row>
        <row r="347">
          <cell r="CS347" t="str">
            <v>Ray of Frost</v>
          </cell>
        </row>
        <row r="348">
          <cell r="CS348" t="str">
            <v>Ray of Sickness</v>
          </cell>
        </row>
        <row r="349">
          <cell r="CS349" t="str">
            <v>Regenerate</v>
          </cell>
        </row>
        <row r="350">
          <cell r="CS350" t="str">
            <v>Reincarnate</v>
          </cell>
        </row>
        <row r="351">
          <cell r="CS351" t="str">
            <v>Remove Curse</v>
          </cell>
        </row>
        <row r="352">
          <cell r="CS352" t="str">
            <v>Resistance</v>
          </cell>
        </row>
        <row r="353">
          <cell r="CS353" t="str">
            <v>Resurrection</v>
          </cell>
        </row>
        <row r="354">
          <cell r="CS354" t="str">
            <v>Reverse Gravity</v>
          </cell>
        </row>
        <row r="355">
          <cell r="CS355" t="str">
            <v>Revivify</v>
          </cell>
        </row>
        <row r="356">
          <cell r="CS356" t="str">
            <v>Rope Trick</v>
          </cell>
        </row>
        <row r="357">
          <cell r="CS357" t="str">
            <v>Sacred Flame</v>
          </cell>
        </row>
        <row r="358">
          <cell r="CS358" t="str">
            <v>Sanctuary</v>
          </cell>
        </row>
        <row r="359">
          <cell r="CS359" t="str">
            <v>Scatter</v>
          </cell>
        </row>
        <row r="360">
          <cell r="CS360" t="str">
            <v>Scorching Ray</v>
          </cell>
        </row>
        <row r="361">
          <cell r="CS361" t="str">
            <v>Scrying</v>
          </cell>
        </row>
        <row r="362">
          <cell r="CS362" t="str">
            <v>Searing Smite</v>
          </cell>
        </row>
        <row r="363">
          <cell r="CS363" t="str">
            <v>See Invisibility</v>
          </cell>
        </row>
        <row r="364">
          <cell r="CS364" t="str">
            <v>Seeming</v>
          </cell>
        </row>
        <row r="365">
          <cell r="CS365" t="str">
            <v>Sending</v>
          </cell>
        </row>
        <row r="366">
          <cell r="CS366" t="str">
            <v>Sense Emotion</v>
          </cell>
        </row>
        <row r="367">
          <cell r="CS367" t="str">
            <v>Sequester</v>
          </cell>
        </row>
        <row r="368">
          <cell r="CS368" t="str">
            <v>Shadow Blade</v>
          </cell>
        </row>
        <row r="369">
          <cell r="CS369" t="str">
            <v>Shadow of Moil</v>
          </cell>
        </row>
        <row r="370">
          <cell r="CS370" t="str">
            <v>Shape Water</v>
          </cell>
        </row>
        <row r="371">
          <cell r="CS371" t="str">
            <v>Shapechange</v>
          </cell>
        </row>
        <row r="372">
          <cell r="CS372" t="str">
            <v>Shatter</v>
          </cell>
        </row>
        <row r="373">
          <cell r="CS373" t="str">
            <v>Shield</v>
          </cell>
        </row>
        <row r="374">
          <cell r="CS374" t="str">
            <v>Shield of Faith</v>
          </cell>
        </row>
        <row r="375">
          <cell r="CS375" t="str">
            <v>Shillelagh</v>
          </cell>
        </row>
        <row r="376">
          <cell r="CS376" t="str">
            <v>Shocking Grasp</v>
          </cell>
        </row>
        <row r="377">
          <cell r="CS377" t="str">
            <v>Sickening Radiance</v>
          </cell>
        </row>
        <row r="378">
          <cell r="CS378" t="str">
            <v>Silence</v>
          </cell>
        </row>
        <row r="379">
          <cell r="CS379" t="str">
            <v>Silent Image</v>
          </cell>
        </row>
        <row r="380">
          <cell r="CS380" t="str">
            <v>Simulacrum</v>
          </cell>
        </row>
        <row r="381">
          <cell r="CS381" t="str">
            <v>Skill Empowerment</v>
          </cell>
        </row>
        <row r="382">
          <cell r="CS382" t="str">
            <v>Skywrite</v>
          </cell>
        </row>
        <row r="383">
          <cell r="CS383" t="str">
            <v>Sleep</v>
          </cell>
        </row>
        <row r="384">
          <cell r="CS384" t="str">
            <v>Sleet Storm</v>
          </cell>
        </row>
        <row r="385">
          <cell r="CS385" t="str">
            <v>Slow</v>
          </cell>
        </row>
        <row r="386">
          <cell r="CS386" t="str">
            <v>Snare</v>
          </cell>
        </row>
        <row r="387">
          <cell r="CS387" t="str">
            <v>Snilloc's Snowball Swarm</v>
          </cell>
        </row>
        <row r="388">
          <cell r="CS388" t="str">
            <v>Soul Cage</v>
          </cell>
        </row>
        <row r="389">
          <cell r="CS389" t="str">
            <v>Spare the Dying</v>
          </cell>
        </row>
        <row r="390">
          <cell r="CS390" t="str">
            <v>Speak with Animals</v>
          </cell>
        </row>
        <row r="391">
          <cell r="CS391" t="str">
            <v>Speak with Dead</v>
          </cell>
        </row>
        <row r="392">
          <cell r="CS392" t="str">
            <v>Speak with Plants</v>
          </cell>
        </row>
        <row r="393">
          <cell r="CS393" t="str">
            <v>Spider Climb</v>
          </cell>
        </row>
        <row r="394">
          <cell r="CS394" t="str">
            <v>Spike Growth</v>
          </cell>
        </row>
        <row r="395">
          <cell r="CS395" t="str">
            <v>Spirit Guardians</v>
          </cell>
        </row>
        <row r="396">
          <cell r="CS396" t="str">
            <v>Spiritual Weapon</v>
          </cell>
        </row>
        <row r="397">
          <cell r="CS397" t="str">
            <v>Staggering Smite</v>
          </cell>
        </row>
        <row r="398">
          <cell r="CS398" t="str">
            <v>Steel Wind Strike</v>
          </cell>
        </row>
        <row r="399">
          <cell r="CS399" t="str">
            <v>Stinking Cloud</v>
          </cell>
        </row>
        <row r="400">
          <cell r="CS400" t="str">
            <v>Stone Shape</v>
          </cell>
        </row>
        <row r="401">
          <cell r="CS401" t="str">
            <v>Stoneskin</v>
          </cell>
        </row>
        <row r="402">
          <cell r="CS402" t="str">
            <v>Storm of Vengeance</v>
          </cell>
        </row>
        <row r="403">
          <cell r="CS403" t="str">
            <v>Storm Sphere</v>
          </cell>
        </row>
        <row r="404">
          <cell r="CS404" t="str">
            <v>Sudden Awakening</v>
          </cell>
        </row>
        <row r="405">
          <cell r="CS405" t="str">
            <v>Suggestion</v>
          </cell>
        </row>
        <row r="406">
          <cell r="CS406" t="str">
            <v>Summon Greater Demon</v>
          </cell>
        </row>
        <row r="407">
          <cell r="CS407" t="str">
            <v>Summon Lesser Demons</v>
          </cell>
        </row>
        <row r="408">
          <cell r="CS408" t="str">
            <v>Sunbeam</v>
          </cell>
        </row>
        <row r="409">
          <cell r="CS409" t="str">
            <v>Sunburst</v>
          </cell>
        </row>
        <row r="410">
          <cell r="CS410" t="str">
            <v>Swift Quiver</v>
          </cell>
        </row>
        <row r="411">
          <cell r="CS411" t="str">
            <v>Sword Burst</v>
          </cell>
        </row>
        <row r="412">
          <cell r="CS412" t="str">
            <v>Symbol</v>
          </cell>
        </row>
        <row r="413">
          <cell r="CS413" t="str">
            <v>Synaptic Static</v>
          </cell>
        </row>
        <row r="414">
          <cell r="CS414" t="str">
            <v>Tasha's Hideous Laughter</v>
          </cell>
        </row>
        <row r="415">
          <cell r="CS415" t="str">
            <v>Telekinesis</v>
          </cell>
        </row>
        <row r="416">
          <cell r="CS416" t="str">
            <v>Telepathy</v>
          </cell>
        </row>
        <row r="417">
          <cell r="CS417" t="str">
            <v>Teleport</v>
          </cell>
        </row>
        <row r="418">
          <cell r="CS418" t="str">
            <v>Teleportation Circle</v>
          </cell>
        </row>
        <row r="419">
          <cell r="CS419" t="str">
            <v>Temple of the Gods</v>
          </cell>
        </row>
        <row r="420">
          <cell r="CS420" t="str">
            <v>Tenser's Floating Disk</v>
          </cell>
        </row>
        <row r="421">
          <cell r="CS421" t="str">
            <v>Tenser's Transformation</v>
          </cell>
        </row>
        <row r="422">
          <cell r="CS422" t="str">
            <v>Thaumaturgy</v>
          </cell>
        </row>
        <row r="423">
          <cell r="CS423" t="str">
            <v>Thorn Whip</v>
          </cell>
        </row>
        <row r="424">
          <cell r="CS424" t="str">
            <v>Thunder Step</v>
          </cell>
        </row>
        <row r="425">
          <cell r="CS425" t="str">
            <v>Thunderclap</v>
          </cell>
        </row>
        <row r="426">
          <cell r="CS426" t="str">
            <v>Thunderous Smite</v>
          </cell>
        </row>
        <row r="427">
          <cell r="CS427" t="str">
            <v>Thunderwave</v>
          </cell>
        </row>
        <row r="428">
          <cell r="CS428" t="str">
            <v>Tidal Wave</v>
          </cell>
        </row>
        <row r="429">
          <cell r="CS429" t="str">
            <v>Time Stop</v>
          </cell>
        </row>
        <row r="430">
          <cell r="CS430" t="str">
            <v>Tiny Servant</v>
          </cell>
        </row>
        <row r="431">
          <cell r="CS431" t="str">
            <v>Toll the Dead</v>
          </cell>
        </row>
        <row r="432">
          <cell r="CS432" t="str">
            <v>Tongues</v>
          </cell>
        </row>
        <row r="433">
          <cell r="CS433" t="str">
            <v>Transmute Rock</v>
          </cell>
        </row>
        <row r="434">
          <cell r="CS434" t="str">
            <v>Transport via Plants</v>
          </cell>
        </row>
        <row r="435">
          <cell r="CS435" t="str">
            <v>Tree Stride</v>
          </cell>
        </row>
        <row r="436">
          <cell r="CS436" t="str">
            <v>True Polymorph</v>
          </cell>
        </row>
        <row r="437">
          <cell r="CS437" t="str">
            <v>True Resurrection</v>
          </cell>
        </row>
        <row r="438">
          <cell r="CS438" t="str">
            <v>True Seeing</v>
          </cell>
        </row>
        <row r="439">
          <cell r="CS439" t="str">
            <v>True Strike</v>
          </cell>
        </row>
        <row r="440">
          <cell r="CS440" t="str">
            <v>Tsunami</v>
          </cell>
        </row>
        <row r="441">
          <cell r="CS441" t="str">
            <v>Unearthly Chorus</v>
          </cell>
        </row>
        <row r="442">
          <cell r="CS442" t="str">
            <v>Unseen Servant</v>
          </cell>
        </row>
        <row r="443">
          <cell r="CS443" t="str">
            <v>Vampiric Touch</v>
          </cell>
        </row>
        <row r="444">
          <cell r="CS444" t="str">
            <v>Vicious Mockery</v>
          </cell>
        </row>
        <row r="445">
          <cell r="CS445" t="str">
            <v>Virtue</v>
          </cell>
        </row>
        <row r="446">
          <cell r="CS446" t="str">
            <v>Vitriolic Sphere</v>
          </cell>
        </row>
        <row r="447">
          <cell r="CS447" t="str">
            <v>Wall of Fire</v>
          </cell>
        </row>
        <row r="448">
          <cell r="CS448" t="str">
            <v>Wall of Force</v>
          </cell>
        </row>
        <row r="449">
          <cell r="CS449" t="str">
            <v>Wall of Ice</v>
          </cell>
        </row>
        <row r="450">
          <cell r="CS450" t="str">
            <v>Wall of Light</v>
          </cell>
        </row>
        <row r="451">
          <cell r="CS451" t="str">
            <v>Wall of Sand</v>
          </cell>
        </row>
        <row r="452">
          <cell r="CS452" t="str">
            <v>Wall of Stone</v>
          </cell>
        </row>
        <row r="453">
          <cell r="CS453" t="str">
            <v>Wall of Thorns</v>
          </cell>
        </row>
        <row r="454">
          <cell r="CS454" t="str">
            <v>Wall of Water</v>
          </cell>
        </row>
        <row r="455">
          <cell r="CS455" t="str">
            <v>Warding Bond</v>
          </cell>
        </row>
        <row r="456">
          <cell r="CS456" t="str">
            <v>Warding Wind</v>
          </cell>
        </row>
        <row r="457">
          <cell r="CS457" t="str">
            <v>Water Breathing</v>
          </cell>
        </row>
        <row r="458">
          <cell r="CS458" t="str">
            <v>Water Walk</v>
          </cell>
        </row>
        <row r="459">
          <cell r="CS459" t="str">
            <v>Watery Sphere</v>
          </cell>
        </row>
        <row r="460">
          <cell r="CS460" t="str">
            <v>Web</v>
          </cell>
        </row>
        <row r="461">
          <cell r="CS461" t="str">
            <v>Weird</v>
          </cell>
        </row>
        <row r="462">
          <cell r="CS462" t="str">
            <v>Whirlwind</v>
          </cell>
        </row>
        <row r="463">
          <cell r="CS463" t="str">
            <v>Wild Cunning</v>
          </cell>
        </row>
        <row r="464">
          <cell r="CS464" t="str">
            <v>Wind Walk</v>
          </cell>
        </row>
        <row r="465">
          <cell r="CS465" t="str">
            <v>Wind Wall</v>
          </cell>
        </row>
        <row r="466">
          <cell r="CS466" t="str">
            <v>Wish</v>
          </cell>
        </row>
        <row r="467">
          <cell r="CS467" t="str">
            <v>Witch Bolt</v>
          </cell>
        </row>
        <row r="468">
          <cell r="CS468" t="str">
            <v>Word of Radiance</v>
          </cell>
        </row>
        <row r="469">
          <cell r="CS469" t="str">
            <v>Word of Recall</v>
          </cell>
        </row>
        <row r="470">
          <cell r="CS470" t="str">
            <v>Wrath of Nature</v>
          </cell>
        </row>
        <row r="471">
          <cell r="CS471" t="str">
            <v>Wrathful Smite</v>
          </cell>
        </row>
        <row r="472">
          <cell r="CS472" t="str">
            <v>Zephyr Strike</v>
          </cell>
        </row>
        <row r="473">
          <cell r="CS473" t="str">
            <v>Zone of Truth</v>
          </cell>
        </row>
      </sheetData>
      <sheetData sheetId="13">
        <row r="4">
          <cell r="V4">
            <v>12</v>
          </cell>
        </row>
        <row r="5">
          <cell r="V5">
            <v>15</v>
          </cell>
        </row>
        <row r="6">
          <cell r="V6">
            <v>12</v>
          </cell>
        </row>
        <row r="7">
          <cell r="V7">
            <v>13</v>
          </cell>
        </row>
        <row r="11">
          <cell r="M11">
            <v>51</v>
          </cell>
        </row>
        <row r="14">
          <cell r="P14">
            <v>285</v>
          </cell>
          <cell r="Q14">
            <v>95.01</v>
          </cell>
          <cell r="R14">
            <v>190.01</v>
          </cell>
          <cell r="S14">
            <v>570</v>
          </cell>
        </row>
        <row r="15">
          <cell r="V15">
            <v>2</v>
          </cell>
        </row>
        <row r="16">
          <cell r="P16" t="b">
            <v>1</v>
          </cell>
        </row>
        <row r="17">
          <cell r="P17" t="b">
            <v>0</v>
          </cell>
        </row>
        <row r="19">
          <cell r="A19">
            <v>6</v>
          </cell>
        </row>
        <row r="22">
          <cell r="J22">
            <v>56</v>
          </cell>
        </row>
        <row r="38">
          <cell r="D38" t="str">
            <v>20 ft.</v>
          </cell>
          <cell r="E38" t="str">
            <v>0 ft.</v>
          </cell>
          <cell r="F38" t="str">
            <v>10 ft.</v>
          </cell>
          <cell r="G38" t="str">
            <v>10 ft.</v>
          </cell>
        </row>
        <row r="44">
          <cell r="E44" t="str">
            <v>RACIAL ABILITIES
• Vision: Normal
• Humans gain no special abililties.
BACKGROUND FEATURE
Mercenary Life (SCAG 152)
You are able to identify mercenary companies by their emblems, and you know a little about any such company, including the names and reputations of its commanders and leaders, and who has hired them recently. You can find the taverns and festhalls where mercenaries abide in any area, as long as you speak the language. You can find mercenary work between adventures sufficient to maintain a comfortable lifestyle.
CLASS ABILITIES
FIGHTER
• Fighting Style (Dueling): Gain +2 bonus to damage rolls when wielding a melee weapon in one hand and no other weapon.
• Second Wind: On your turn, use a bonus action to regain 1d10+6 hit points. Regain ability after a short or long rest.
• Action Surge (One Use): On your turn, take one additional action. Regain ability after a short or long rest.
• Ability Score Improvement/Feat: Level 4, 6
• Extra Attack
• Eldritch Knight Feature (SPELLCASTING). Must choose from the abjuration and evocation spells on the wizard spell list, except spells learnt at 8th, 14th &amp; 20th level, which can come from any school of magic. When gaining a level in this class, you can replace one of the wizard spells you know with another spell of choice from the wizard spell list. The new spell must be of a level for which you have spell slots, and must be an abjuration or evocation spell, unless replacing the spell gained at 8th, 14th, or 20th level.
• Eldritch Knight Feature (Weapon Bond): You can’t be disarmed of a bonded weapon and can summon it as a bonus action, causing it to teleport instantly in hand. You can have up to two bonded weapons, but can summon only one at a time with your bonus action.
WIZARD
• SPELLCASTING. Spell slots: finishing a long rest restores any expended spell slots. Spellbook: at 1st leveI you have a spellbook containing six 1st level wizard spells of your choice. You can cast a wizard spell as a ritual if that spell has the ritual tag and you have the spell in your spellbook. You don't need to have the spell prepared. Spellcasting focus: arcane focus
• Arcane Recovery: 1/day, during a short rest recover up to 1 levels of expended spell slots (5th level or lower).
• War Magic Feature (Arcane Deflection): When you are hit by an attack or you fail a save, you can use your reaction to gain a +2 bonus to your AC against that attack or a +4 bonus to that save. When you use this feature, you can’t cast spells other than cantrips until the end of your next turn.
• War Magic Feature (Tactical Wit): You gain a bonus to initiative equal to your Intelligence modifier (automatically calculated).
FEATS
• Inspiring Leader: Up to 6 creatures within 30ft. gain temporary HP equal to your level + CHA modifier. Takes 10 minutes to grant this benefit.
• Ability Score Improvement: Raise one Ability Score by 2, or two Ability Scores by 1. Base Ability Scores cannot be raised above 20 in this way (without magical augmentation).</v>
          </cell>
        </row>
        <row r="67">
          <cell r="AD67" t="str">
            <v>Fighter 6/Wizard 2</v>
          </cell>
          <cell r="AE67" t="str">
            <v>Eldritch Knight/War Mage</v>
          </cell>
          <cell r="AG67" t="str">
            <v>INT</v>
          </cell>
        </row>
        <row r="91">
          <cell r="Y91">
            <v>7</v>
          </cell>
          <cell r="Z91">
            <v>2</v>
          </cell>
          <cell r="AA91">
            <v>4</v>
          </cell>
          <cell r="AB91">
            <v>4</v>
          </cell>
          <cell r="AC91">
            <v>1</v>
          </cell>
          <cell r="AD91">
            <v>2</v>
          </cell>
        </row>
      </sheetData>
      <sheetData sheetId="14">
        <row r="10">
          <cell r="AU10">
            <v>0</v>
          </cell>
        </row>
        <row r="11">
          <cell r="AU11">
            <v>0</v>
          </cell>
        </row>
        <row r="12">
          <cell r="AU12">
            <v>0</v>
          </cell>
        </row>
        <row r="13">
          <cell r="AU13">
            <v>3</v>
          </cell>
        </row>
        <row r="14">
          <cell r="AU14">
            <v>0</v>
          </cell>
        </row>
        <row r="15">
          <cell r="AU15">
            <v>3</v>
          </cell>
        </row>
        <row r="16">
          <cell r="AU16">
            <v>0</v>
          </cell>
        </row>
        <row r="17">
          <cell r="AU17">
            <v>0</v>
          </cell>
        </row>
        <row r="18">
          <cell r="AU18">
            <v>3</v>
          </cell>
        </row>
        <row r="19">
          <cell r="AU19">
            <v>0</v>
          </cell>
        </row>
        <row r="20">
          <cell r="AU20">
            <v>0</v>
          </cell>
        </row>
        <row r="21">
          <cell r="AU21">
            <v>3</v>
          </cell>
        </row>
        <row r="22">
          <cell r="AU22">
            <v>0</v>
          </cell>
        </row>
        <row r="23">
          <cell r="AU23">
            <v>0</v>
          </cell>
        </row>
        <row r="24">
          <cell r="AU24">
            <v>0</v>
          </cell>
        </row>
        <row r="25">
          <cell r="AU25">
            <v>0</v>
          </cell>
        </row>
        <row r="26">
          <cell r="AU26">
            <v>0</v>
          </cell>
        </row>
        <row r="27">
          <cell r="AU27">
            <v>0</v>
          </cell>
        </row>
        <row r="31">
          <cell r="AO31" t="str">
            <v>Herbalism Kit</v>
          </cell>
          <cell r="AV31" t="str">
            <v>Dwarvish</v>
          </cell>
        </row>
        <row r="32">
          <cell r="AO32" t="str">
            <v>Poisoner's Kit</v>
          </cell>
          <cell r="AV32" t="str">
            <v>Orc</v>
          </cell>
        </row>
        <row r="33">
          <cell r="AO33" t="str">
            <v/>
          </cell>
          <cell r="AV33" t="str">
            <v/>
          </cell>
        </row>
        <row r="34">
          <cell r="AO34" t="str">
            <v/>
          </cell>
          <cell r="AV34" t="str">
            <v/>
          </cell>
        </row>
        <row r="35">
          <cell r="AO35" t="str">
            <v/>
          </cell>
          <cell r="AV35" t="str">
            <v/>
          </cell>
        </row>
        <row r="36">
          <cell r="AO36" t="str">
            <v/>
          </cell>
          <cell r="AV36" t="str">
            <v/>
          </cell>
        </row>
        <row r="37">
          <cell r="AO37" t="str">
            <v/>
          </cell>
          <cell r="AV37" t="str">
            <v/>
          </cell>
        </row>
        <row r="38">
          <cell r="Q38" t="str">
            <v>1d8+4</v>
          </cell>
          <cell r="X38" t="str">
            <v>slashing</v>
          </cell>
          <cell r="AO38" t="str">
            <v/>
          </cell>
          <cell r="AV38" t="str">
            <v/>
          </cell>
        </row>
        <row r="39">
          <cell r="AO39" t="str">
            <v/>
          </cell>
          <cell r="AV39" t="str">
            <v/>
          </cell>
        </row>
        <row r="40">
          <cell r="AO40" t="str">
            <v/>
          </cell>
          <cell r="AV40" t="str">
            <v/>
          </cell>
        </row>
        <row r="42">
          <cell r="Q42" t="str">
            <v>1d8+2</v>
          </cell>
          <cell r="X42" t="str">
            <v>piercing</v>
          </cell>
        </row>
        <row r="46">
          <cell r="Q46" t="str">
            <v/>
          </cell>
          <cell r="X46" t="str">
            <v/>
          </cell>
        </row>
        <row r="50">
          <cell r="Q50" t="str">
            <v/>
          </cell>
          <cell r="X50" t="str">
            <v/>
          </cell>
        </row>
      </sheetData>
      <sheetData sheetId="15" refreshError="1"/>
      <sheetData sheetId="16" refreshError="1"/>
      <sheetData sheetId="17">
        <row r="1">
          <cell r="AO1" t="str">
            <v>15</v>
          </cell>
        </row>
        <row r="3">
          <cell r="AB3">
            <v>6</v>
          </cell>
          <cell r="AI3">
            <v>2</v>
          </cell>
          <cell r="AO3" t="str">
            <v>+7</v>
          </cell>
          <cell r="BD3">
            <v>0</v>
          </cell>
          <cell r="CZ3">
            <v>0</v>
          </cell>
          <cell r="DH3">
            <v>0</v>
          </cell>
        </row>
        <row r="201">
          <cell r="A201" t="str">
            <v/>
          </cell>
        </row>
        <row r="205">
          <cell r="A205" t="str">
            <v/>
          </cell>
        </row>
        <row r="209">
          <cell r="A209" t="str">
            <v/>
          </cell>
        </row>
        <row r="213">
          <cell r="A213" t="str">
            <v/>
          </cell>
        </row>
        <row r="217">
          <cell r="A217" t="str">
            <v/>
          </cell>
        </row>
        <row r="221">
          <cell r="A221" t="str">
            <v/>
          </cell>
        </row>
        <row r="225">
          <cell r="A225" t="str">
            <v/>
          </cell>
        </row>
        <row r="229">
          <cell r="A229" t="str">
            <v/>
          </cell>
        </row>
      </sheetData>
      <sheetData sheetId="18" refreshError="1"/>
    </sheetDataSet>
  </externalBook>
</externalLink>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73E46-43F2-4D87-A4E1-82C7A608F44A}">
  <sheetPr>
    <tabColor rgb="FFA64D79"/>
    <outlinePr summaryBelow="0" summaryRight="0"/>
  </sheetPr>
  <dimension ref="A1:CY451"/>
  <sheetViews>
    <sheetView showGridLines="0" tabSelected="1" topLeftCell="A56" workbookViewId="0">
      <selection activeCell="AH41" sqref="AH41:AT46"/>
    </sheetView>
  </sheetViews>
  <sheetFormatPr defaultColWidth="14.42578125" defaultRowHeight="15.75" customHeight="1"/>
  <cols>
    <col min="1" max="103" width="2.5703125" customWidth="1"/>
  </cols>
  <sheetData>
    <row r="1" spans="1:103" ht="12.7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row>
    <row r="2" spans="1:103" ht="12.75">
      <c r="A2" s="1"/>
      <c r="B2" s="12"/>
      <c r="C2" s="156" t="s">
        <v>199</v>
      </c>
      <c r="D2" s="86"/>
      <c r="E2" s="86"/>
      <c r="F2" s="86"/>
      <c r="G2" s="86"/>
      <c r="H2" s="86"/>
      <c r="I2" s="86"/>
      <c r="J2" s="86"/>
      <c r="K2" s="86"/>
      <c r="L2" s="86"/>
      <c r="M2" s="86"/>
      <c r="N2" s="86"/>
      <c r="O2" s="86"/>
      <c r="P2" s="86"/>
      <c r="Q2" s="86"/>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
    </row>
    <row r="3" spans="1:103" ht="12.75">
      <c r="A3" s="1"/>
      <c r="B3" s="12"/>
      <c r="C3" s="86"/>
      <c r="D3" s="86"/>
      <c r="E3" s="86"/>
      <c r="F3" s="86"/>
      <c r="G3" s="86"/>
      <c r="H3" s="86"/>
      <c r="I3" s="86"/>
      <c r="J3" s="86"/>
      <c r="K3" s="86"/>
      <c r="L3" s="86"/>
      <c r="M3" s="86"/>
      <c r="N3" s="86"/>
      <c r="O3" s="86"/>
      <c r="P3" s="86"/>
      <c r="Q3" s="86"/>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
    </row>
    <row r="4" spans="1:103" ht="12.75">
      <c r="A4" s="1"/>
      <c r="B4" s="9"/>
      <c r="C4" s="1"/>
      <c r="D4" s="1"/>
      <c r="E4" s="1"/>
      <c r="F4" s="1"/>
      <c r="G4" s="1"/>
      <c r="H4" s="1"/>
      <c r="I4" s="1"/>
      <c r="J4" s="1"/>
      <c r="K4" s="76"/>
      <c r="L4" s="76"/>
      <c r="M4" s="76"/>
      <c r="N4" s="76"/>
      <c r="O4" s="76"/>
      <c r="P4" s="76"/>
      <c r="Q4" s="76"/>
      <c r="R4" s="76"/>
      <c r="S4" s="76"/>
      <c r="T4" s="76"/>
      <c r="U4" s="76"/>
      <c r="V4" s="76"/>
      <c r="W4" s="32"/>
      <c r="X4" s="32"/>
      <c r="Y4" s="32"/>
      <c r="Z4" s="32"/>
      <c r="AA4" s="32"/>
      <c r="AB4" s="32"/>
      <c r="AC4" s="32"/>
      <c r="AD4" s="1"/>
      <c r="AE4" s="3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84"/>
      <c r="CY4" s="1"/>
    </row>
    <row r="5" spans="1:103" ht="12.75">
      <c r="A5" s="1"/>
      <c r="B5" s="9"/>
      <c r="C5" s="1"/>
      <c r="D5" s="182" t="s">
        <v>198</v>
      </c>
      <c r="E5" s="86"/>
      <c r="F5" s="86"/>
      <c r="G5" s="86"/>
      <c r="H5" s="86"/>
      <c r="I5" s="86"/>
      <c r="J5" s="86"/>
      <c r="K5" s="76"/>
      <c r="L5" s="150">
        <f>[1]Start!$J$37</f>
        <v>0</v>
      </c>
      <c r="M5" s="86"/>
      <c r="N5" s="86"/>
      <c r="O5" s="86"/>
      <c r="P5" s="86"/>
      <c r="Q5" s="86"/>
      <c r="R5" s="86"/>
      <c r="S5" s="86"/>
      <c r="T5" s="86"/>
      <c r="U5" s="86"/>
      <c r="V5" s="86"/>
      <c r="W5" s="86"/>
      <c r="X5" s="86"/>
      <c r="Y5" s="86"/>
      <c r="Z5" s="86"/>
      <c r="AA5" s="86"/>
      <c r="AB5" s="86"/>
      <c r="AC5" s="86"/>
      <c r="AD5" s="1"/>
      <c r="AE5" s="182" t="s">
        <v>197</v>
      </c>
      <c r="AF5" s="86"/>
      <c r="AG5" s="86"/>
      <c r="AH5" s="86"/>
      <c r="AI5" s="86"/>
      <c r="AJ5" s="86"/>
      <c r="AK5" s="76"/>
      <c r="AL5" s="150" t="str">
        <f>[1]Start!$AJ$40</f>
        <v>Chaotic Good</v>
      </c>
      <c r="AM5" s="86"/>
      <c r="AN5" s="86"/>
      <c r="AO5" s="86"/>
      <c r="AP5" s="86"/>
      <c r="AQ5" s="86"/>
      <c r="AR5" s="86"/>
      <c r="AS5" s="86"/>
      <c r="AT5" s="86"/>
      <c r="AU5" s="86"/>
      <c r="AV5" s="86"/>
      <c r="AW5" s="86"/>
      <c r="AX5" s="86"/>
      <c r="AY5" s="86"/>
      <c r="AZ5" s="86"/>
      <c r="BA5" s="86"/>
      <c r="BB5" s="86"/>
      <c r="BC5" s="86"/>
      <c r="BD5" s="1"/>
      <c r="BE5" s="245" t="s">
        <v>196</v>
      </c>
      <c r="BF5" s="86"/>
      <c r="BG5" s="86"/>
      <c r="BH5" s="86"/>
      <c r="BI5" s="86"/>
      <c r="BJ5" s="86"/>
      <c r="BK5" s="86"/>
      <c r="BL5" s="86"/>
      <c r="BM5" s="86"/>
      <c r="BN5" s="76"/>
      <c r="BO5" s="246" t="s">
        <v>195</v>
      </c>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4"/>
      <c r="CY5" s="1"/>
    </row>
    <row r="6" spans="1:103" ht="12.75">
      <c r="A6" s="1"/>
      <c r="B6" s="9"/>
      <c r="C6" s="1"/>
      <c r="D6" s="182" t="s">
        <v>194</v>
      </c>
      <c r="E6" s="86"/>
      <c r="F6" s="86"/>
      <c r="G6" s="86"/>
      <c r="H6" s="86"/>
      <c r="I6" s="86"/>
      <c r="J6" s="86"/>
      <c r="K6" s="76"/>
      <c r="L6" s="110">
        <f>[1]Start!$J$38</f>
        <v>0</v>
      </c>
      <c r="M6" s="86"/>
      <c r="N6" s="86"/>
      <c r="O6" s="86"/>
      <c r="P6" s="86"/>
      <c r="Q6" s="86"/>
      <c r="R6" s="86"/>
      <c r="S6" s="86"/>
      <c r="T6" s="86"/>
      <c r="U6" s="86"/>
      <c r="V6" s="86"/>
      <c r="W6" s="86"/>
      <c r="X6" s="86"/>
      <c r="Y6" s="86"/>
      <c r="Z6" s="86"/>
      <c r="AA6" s="86"/>
      <c r="AB6" s="86"/>
      <c r="AC6" s="86"/>
      <c r="AD6" s="1"/>
      <c r="AE6" s="182" t="s">
        <v>193</v>
      </c>
      <c r="AF6" s="86"/>
      <c r="AG6" s="86"/>
      <c r="AH6" s="86"/>
      <c r="AI6" s="86"/>
      <c r="AJ6" s="86"/>
      <c r="AK6" s="76"/>
      <c r="AL6" s="150" t="str">
        <f>[1]Start!$AJ$41</f>
        <v>Helm (LN)</v>
      </c>
      <c r="AM6" s="86"/>
      <c r="AN6" s="86"/>
      <c r="AO6" s="86"/>
      <c r="AP6" s="86"/>
      <c r="AQ6" s="86"/>
      <c r="AR6" s="86"/>
      <c r="AS6" s="86"/>
      <c r="AT6" s="86"/>
      <c r="AU6" s="86"/>
      <c r="AV6" s="86"/>
      <c r="AW6" s="86"/>
      <c r="AX6" s="86"/>
      <c r="AY6" s="86"/>
      <c r="AZ6" s="86"/>
      <c r="BA6" s="86"/>
      <c r="BB6" s="86"/>
      <c r="BC6" s="86"/>
      <c r="BD6" s="1"/>
      <c r="BE6" s="86"/>
      <c r="BF6" s="86"/>
      <c r="BG6" s="86"/>
      <c r="BH6" s="86"/>
      <c r="BI6" s="86"/>
      <c r="BJ6" s="86"/>
      <c r="BK6" s="86"/>
      <c r="BL6" s="86"/>
      <c r="BM6" s="86"/>
      <c r="BN6" s="7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c r="CQ6" s="86"/>
      <c r="CR6" s="86"/>
      <c r="CS6" s="86"/>
      <c r="CT6" s="86"/>
      <c r="CU6" s="86"/>
      <c r="CV6" s="86"/>
      <c r="CW6" s="86"/>
      <c r="CX6" s="84"/>
      <c r="CY6" s="1"/>
    </row>
    <row r="7" spans="1:103" ht="12.75">
      <c r="A7" s="1"/>
      <c r="B7" s="9"/>
      <c r="C7" s="1"/>
      <c r="D7" s="182" t="s">
        <v>0</v>
      </c>
      <c r="E7" s="86"/>
      <c r="F7" s="86"/>
      <c r="G7" s="86"/>
      <c r="H7" s="86"/>
      <c r="I7" s="86"/>
      <c r="J7" s="86"/>
      <c r="K7" s="76"/>
      <c r="L7" s="150">
        <f>Lvl</f>
        <v>8</v>
      </c>
      <c r="M7" s="86"/>
      <c r="N7" s="86"/>
      <c r="O7" s="86"/>
      <c r="P7" s="86"/>
      <c r="Q7" s="86"/>
      <c r="R7" s="86"/>
      <c r="S7" s="86"/>
      <c r="T7" s="86"/>
      <c r="U7" s="86"/>
      <c r="V7" s="86"/>
      <c r="W7" s="86"/>
      <c r="X7" s="86"/>
      <c r="Y7" s="86"/>
      <c r="Z7" s="86"/>
      <c r="AA7" s="86"/>
      <c r="AB7" s="86"/>
      <c r="AC7" s="86"/>
      <c r="AD7" s="1"/>
      <c r="AE7" s="182" t="s">
        <v>192</v>
      </c>
      <c r="AF7" s="86"/>
      <c r="AG7" s="86"/>
      <c r="AH7" s="86"/>
      <c r="AI7" s="86"/>
      <c r="AJ7" s="86"/>
      <c r="AK7" s="76"/>
      <c r="AL7" s="150">
        <f>[1]Start!$AJ$37</f>
        <v>0</v>
      </c>
      <c r="AM7" s="86"/>
      <c r="AN7" s="86"/>
      <c r="AO7" s="86"/>
      <c r="AP7" s="86"/>
      <c r="AQ7" s="86"/>
      <c r="AR7" s="86"/>
      <c r="AS7" s="86"/>
      <c r="AT7" s="86"/>
      <c r="AU7" s="86"/>
      <c r="AV7" s="86"/>
      <c r="AW7" s="86"/>
      <c r="AX7" s="86"/>
      <c r="AY7" s="86"/>
      <c r="AZ7" s="86"/>
      <c r="BA7" s="86"/>
      <c r="BB7" s="86"/>
      <c r="BC7" s="86"/>
      <c r="BD7" s="1"/>
      <c r="BE7" s="245" t="s">
        <v>191</v>
      </c>
      <c r="BF7" s="86"/>
      <c r="BG7" s="86"/>
      <c r="BH7" s="86"/>
      <c r="BI7" s="86"/>
      <c r="BJ7" s="86"/>
      <c r="BK7" s="86"/>
      <c r="BL7" s="86"/>
      <c r="BM7" s="86"/>
      <c r="BN7" s="76"/>
      <c r="BO7" s="246" t="s">
        <v>190</v>
      </c>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c r="CQ7" s="86"/>
      <c r="CR7" s="86"/>
      <c r="CS7" s="86"/>
      <c r="CT7" s="86"/>
      <c r="CU7" s="86"/>
      <c r="CV7" s="86"/>
      <c r="CW7" s="86"/>
      <c r="CX7" s="84"/>
      <c r="CY7" s="1"/>
    </row>
    <row r="8" spans="1:103" ht="12.75">
      <c r="A8" s="1"/>
      <c r="B8" s="9"/>
      <c r="C8" s="1"/>
      <c r="D8" s="182" t="s">
        <v>189</v>
      </c>
      <c r="E8" s="86"/>
      <c r="F8" s="86"/>
      <c r="G8" s="86"/>
      <c r="H8" s="86"/>
      <c r="I8" s="86"/>
      <c r="J8" s="86"/>
      <c r="K8" s="76"/>
      <c r="L8" s="150" t="str">
        <f>IF(Race="Centaur","Centaur (fey)",IF(Race="Feral Tiefling","Feral "&amp;Subrace,IF(AND(Subrace&lt;&gt;"Select Subrace",Subrace&lt;&gt;"None Available",Subrace&lt;&gt;"— Unofficial —",Subrace&lt;&gt;"Cantrip",Subrace&lt;&gt;"Elf Weapon Training",Subrace&lt;&gt;"Mask of the Wild",Subrace&lt;&gt;"Fleet of Foot",Subrace&lt;&gt;"Keen Senses",Subrace&lt;&gt;"Drow Magic",Subrace&lt;&gt;"Swimming Speed",Subrace&lt;&gt;"Manta Glide",Subrace&lt;&gt;"Nimble Climber",Subrace&lt;&gt;"Underwater Adaptation"),Subrace,Race)))</f>
        <v>Human [Core]</v>
      </c>
      <c r="M8" s="86"/>
      <c r="N8" s="86"/>
      <c r="O8" s="86"/>
      <c r="P8" s="86"/>
      <c r="Q8" s="86"/>
      <c r="R8" s="86"/>
      <c r="S8" s="86"/>
      <c r="T8" s="86"/>
      <c r="U8" s="86"/>
      <c r="V8" s="86"/>
      <c r="W8" s="86"/>
      <c r="X8" s="86"/>
      <c r="Y8" s="86"/>
      <c r="Z8" s="86"/>
      <c r="AA8" s="86"/>
      <c r="AB8" s="86"/>
      <c r="AC8" s="86"/>
      <c r="AD8" s="1"/>
      <c r="AE8" s="182" t="s">
        <v>188</v>
      </c>
      <c r="AF8" s="86"/>
      <c r="AG8" s="86"/>
      <c r="AH8" s="86"/>
      <c r="AI8" s="86"/>
      <c r="AJ8" s="86"/>
      <c r="AK8" s="76"/>
      <c r="AL8" s="150">
        <f>[1]Start!$AJ$38</f>
        <v>0</v>
      </c>
      <c r="AM8" s="86"/>
      <c r="AN8" s="86"/>
      <c r="AO8" s="86"/>
      <c r="AP8" s="86"/>
      <c r="AQ8" s="86"/>
      <c r="AR8" s="86"/>
      <c r="AS8" s="86"/>
      <c r="AT8" s="86"/>
      <c r="AU8" s="86"/>
      <c r="AV8" s="86"/>
      <c r="AW8" s="86"/>
      <c r="AX8" s="86"/>
      <c r="AY8" s="86"/>
      <c r="AZ8" s="86"/>
      <c r="BA8" s="86"/>
      <c r="BB8" s="86"/>
      <c r="BC8" s="86"/>
      <c r="BD8" s="1"/>
      <c r="BE8" s="86"/>
      <c r="BF8" s="86"/>
      <c r="BG8" s="86"/>
      <c r="BH8" s="86"/>
      <c r="BI8" s="86"/>
      <c r="BJ8" s="86"/>
      <c r="BK8" s="86"/>
      <c r="BL8" s="86"/>
      <c r="BM8" s="86"/>
      <c r="BN8" s="7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4"/>
      <c r="CY8" s="1"/>
    </row>
    <row r="9" spans="1:103" ht="12.75">
      <c r="A9" s="1"/>
      <c r="B9" s="9"/>
      <c r="C9" s="1"/>
      <c r="D9" s="1"/>
      <c r="E9" s="182" t="s">
        <v>187</v>
      </c>
      <c r="F9" s="86"/>
      <c r="G9" s="86"/>
      <c r="H9" s="86"/>
      <c r="I9" s="86"/>
      <c r="J9" s="86"/>
      <c r="K9" s="76"/>
      <c r="L9" s="150" t="str">
        <f>Background</f>
        <v>Mercenary Veteran</v>
      </c>
      <c r="M9" s="86"/>
      <c r="N9" s="86"/>
      <c r="O9" s="86"/>
      <c r="P9" s="86"/>
      <c r="Q9" s="86"/>
      <c r="R9" s="86"/>
      <c r="S9" s="86"/>
      <c r="T9" s="86"/>
      <c r="U9" s="86"/>
      <c r="V9" s="86"/>
      <c r="W9" s="86"/>
      <c r="X9" s="86"/>
      <c r="Y9" s="86"/>
      <c r="Z9" s="86"/>
      <c r="AA9" s="86"/>
      <c r="AB9" s="86"/>
      <c r="AC9" s="86"/>
      <c r="AD9" s="1"/>
      <c r="AE9" s="1"/>
      <c r="AF9" s="182" t="s">
        <v>186</v>
      </c>
      <c r="AG9" s="86"/>
      <c r="AH9" s="86"/>
      <c r="AI9" s="86"/>
      <c r="AJ9" s="86"/>
      <c r="AK9" s="76"/>
      <c r="AL9" s="150">
        <f>[1]Start!$AJ$42</f>
        <v>0</v>
      </c>
      <c r="AM9" s="86"/>
      <c r="AN9" s="86"/>
      <c r="AO9" s="86"/>
      <c r="AP9" s="86"/>
      <c r="AQ9" s="86"/>
      <c r="AR9" s="86"/>
      <c r="AS9" s="86"/>
      <c r="AT9" s="86"/>
      <c r="AU9" s="86"/>
      <c r="AV9" s="86"/>
      <c r="AW9" s="86"/>
      <c r="AX9" s="86"/>
      <c r="AY9" s="86"/>
      <c r="AZ9" s="86"/>
      <c r="BA9" s="86"/>
      <c r="BB9" s="86"/>
      <c r="BC9" s="86"/>
      <c r="BD9" s="1"/>
      <c r="BE9" s="245" t="s">
        <v>185</v>
      </c>
      <c r="BF9" s="86"/>
      <c r="BG9" s="86"/>
      <c r="BH9" s="86"/>
      <c r="BI9" s="86"/>
      <c r="BJ9" s="86"/>
      <c r="BK9" s="86"/>
      <c r="BL9" s="86"/>
      <c r="BM9" s="86"/>
      <c r="BN9" s="76"/>
      <c r="BO9" s="246" t="s">
        <v>184</v>
      </c>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4"/>
      <c r="CY9" s="1"/>
    </row>
    <row r="10" spans="1:103" ht="12.75">
      <c r="A10" s="1"/>
      <c r="B10" s="9"/>
      <c r="C10" s="1"/>
      <c r="D10" s="182" t="s">
        <v>29</v>
      </c>
      <c r="E10" s="86"/>
      <c r="F10" s="86"/>
      <c r="G10" s="86"/>
      <c r="H10" s="86"/>
      <c r="I10" s="86"/>
      <c r="J10" s="86"/>
      <c r="K10" s="76"/>
      <c r="L10" s="150" t="str">
        <f>IFERROR([1]Final!$AD$67,"Select a Class")</f>
        <v>Fighter 6/Wizard 2</v>
      </c>
      <c r="M10" s="86"/>
      <c r="N10" s="86"/>
      <c r="O10" s="86"/>
      <c r="P10" s="86"/>
      <c r="Q10" s="86"/>
      <c r="R10" s="86"/>
      <c r="S10" s="86"/>
      <c r="T10" s="86"/>
      <c r="U10" s="86"/>
      <c r="V10" s="86"/>
      <c r="W10" s="86"/>
      <c r="X10" s="86"/>
      <c r="Y10" s="86"/>
      <c r="Z10" s="86"/>
      <c r="AA10" s="86"/>
      <c r="AB10" s="86"/>
      <c r="AC10" s="86"/>
      <c r="AD10" s="1"/>
      <c r="AE10" s="1"/>
      <c r="AF10" s="182" t="s">
        <v>51</v>
      </c>
      <c r="AG10" s="86"/>
      <c r="AH10" s="86"/>
      <c r="AI10" s="86"/>
      <c r="AJ10" s="86"/>
      <c r="AK10" s="76"/>
      <c r="AL10" s="150">
        <f>[1]Start!$AJ$43</f>
        <v>0</v>
      </c>
      <c r="AM10" s="86"/>
      <c r="AN10" s="86"/>
      <c r="AO10" s="86"/>
      <c r="AP10" s="86"/>
      <c r="AQ10" s="86"/>
      <c r="AR10" s="86"/>
      <c r="AS10" s="86"/>
      <c r="AT10" s="86"/>
      <c r="AU10" s="86"/>
      <c r="AV10" s="86"/>
      <c r="AW10" s="86"/>
      <c r="AX10" s="86"/>
      <c r="AY10" s="86"/>
      <c r="AZ10" s="86"/>
      <c r="BA10" s="86"/>
      <c r="BB10" s="86"/>
      <c r="BC10" s="86"/>
      <c r="BD10" s="1"/>
      <c r="BE10" s="86"/>
      <c r="BF10" s="86"/>
      <c r="BG10" s="86"/>
      <c r="BH10" s="86"/>
      <c r="BI10" s="86"/>
      <c r="BJ10" s="86"/>
      <c r="BK10" s="86"/>
      <c r="BL10" s="86"/>
      <c r="BM10" s="86"/>
      <c r="BN10" s="76"/>
      <c r="BO10" s="86"/>
      <c r="BP10" s="86"/>
      <c r="BQ10" s="86"/>
      <c r="BR10" s="86"/>
      <c r="BS10" s="86"/>
      <c r="BT10" s="86"/>
      <c r="BU10" s="86"/>
      <c r="BV10" s="86"/>
      <c r="BW10" s="86"/>
      <c r="BX10" s="86"/>
      <c r="BY10" s="86"/>
      <c r="BZ10" s="86"/>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4"/>
      <c r="CY10" s="1"/>
    </row>
    <row r="11" spans="1:103" ht="12.75">
      <c r="A11" s="1"/>
      <c r="B11" s="9"/>
      <c r="C11" s="1"/>
      <c r="D11" s="1"/>
      <c r="E11" s="1"/>
      <c r="F11" s="1"/>
      <c r="G11" s="182" t="s">
        <v>15</v>
      </c>
      <c r="H11" s="86"/>
      <c r="I11" s="86"/>
      <c r="J11" s="86"/>
      <c r="K11" s="76"/>
      <c r="L11" s="150" t="str">
        <f>IFERROR([1]Final!AE67,"None")</f>
        <v>Eldritch Knight/War Mage</v>
      </c>
      <c r="M11" s="86"/>
      <c r="N11" s="86"/>
      <c r="O11" s="86"/>
      <c r="P11" s="86"/>
      <c r="Q11" s="86"/>
      <c r="R11" s="86"/>
      <c r="S11" s="86"/>
      <c r="T11" s="86"/>
      <c r="U11" s="86"/>
      <c r="V11" s="86"/>
      <c r="W11" s="86"/>
      <c r="X11" s="86"/>
      <c r="Y11" s="86"/>
      <c r="Z11" s="86"/>
      <c r="AA11" s="86"/>
      <c r="AB11" s="86"/>
      <c r="AC11" s="86"/>
      <c r="AD11" s="1"/>
      <c r="AE11" s="1"/>
      <c r="AF11" s="182" t="s">
        <v>183</v>
      </c>
      <c r="AG11" s="86"/>
      <c r="AH11" s="86"/>
      <c r="AI11" s="86"/>
      <c r="AJ11" s="86"/>
      <c r="AK11" s="76"/>
      <c r="AL11" s="150">
        <f>[1]Start!$AJ$44</f>
        <v>0</v>
      </c>
      <c r="AM11" s="86"/>
      <c r="AN11" s="86"/>
      <c r="AO11" s="86"/>
      <c r="AP11" s="86"/>
      <c r="AQ11" s="86"/>
      <c r="AR11" s="86"/>
      <c r="AS11" s="86"/>
      <c r="AT11" s="86"/>
      <c r="AU11" s="86"/>
      <c r="AV11" s="86"/>
      <c r="AW11" s="86"/>
      <c r="AX11" s="86"/>
      <c r="AY11" s="86"/>
      <c r="AZ11" s="86"/>
      <c r="BA11" s="86"/>
      <c r="BB11" s="86"/>
      <c r="BC11" s="86"/>
      <c r="BD11" s="1"/>
      <c r="BE11" s="245" t="s">
        <v>182</v>
      </c>
      <c r="BF11" s="86"/>
      <c r="BG11" s="86"/>
      <c r="BH11" s="86"/>
      <c r="BI11" s="86"/>
      <c r="BJ11" s="86"/>
      <c r="BK11" s="86"/>
      <c r="BL11" s="86"/>
      <c r="BM11" s="86"/>
      <c r="BN11" s="1"/>
      <c r="BO11" s="246" t="s">
        <v>181</v>
      </c>
      <c r="BP11" s="86"/>
      <c r="BQ11" s="86"/>
      <c r="BR11" s="86"/>
      <c r="BS11" s="86"/>
      <c r="BT11" s="86"/>
      <c r="BU11" s="86"/>
      <c r="BV11" s="86"/>
      <c r="BW11" s="86"/>
      <c r="BX11" s="86"/>
      <c r="BY11" s="86"/>
      <c r="BZ11" s="86"/>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4"/>
      <c r="CY11" s="1"/>
    </row>
    <row r="12" spans="1:103" ht="12.75">
      <c r="A12" s="1"/>
      <c r="B12" s="9"/>
      <c r="C12" s="1"/>
      <c r="D12" s="1"/>
      <c r="E12" s="1"/>
      <c r="F12" s="1"/>
      <c r="G12" s="182" t="s">
        <v>180</v>
      </c>
      <c r="H12" s="86"/>
      <c r="I12" s="86"/>
      <c r="J12" s="86"/>
      <c r="K12" s="76"/>
      <c r="L12" s="150" t="str">
        <f>[1]Start!$J$45</f>
        <v/>
      </c>
      <c r="M12" s="86"/>
      <c r="N12" s="86"/>
      <c r="O12" s="86"/>
      <c r="P12" s="86"/>
      <c r="Q12" s="86"/>
      <c r="R12" s="86"/>
      <c r="S12" s="86"/>
      <c r="T12" s="86"/>
      <c r="U12" s="86"/>
      <c r="V12" s="86"/>
      <c r="W12" s="86"/>
      <c r="X12" s="86"/>
      <c r="Y12" s="86"/>
      <c r="Z12" s="86"/>
      <c r="AA12" s="86"/>
      <c r="AB12" s="86"/>
      <c r="AC12" s="86"/>
      <c r="AD12" s="1"/>
      <c r="AE12" s="1"/>
      <c r="AF12" s="182" t="s">
        <v>179</v>
      </c>
      <c r="AG12" s="86"/>
      <c r="AH12" s="86"/>
      <c r="AI12" s="86"/>
      <c r="AJ12" s="86"/>
      <c r="AK12" s="76"/>
      <c r="AL12" s="150">
        <f>[1]Start!$AJ$45</f>
        <v>0</v>
      </c>
      <c r="AM12" s="86"/>
      <c r="AN12" s="86"/>
      <c r="AO12" s="86"/>
      <c r="AP12" s="86"/>
      <c r="AQ12" s="86"/>
      <c r="AR12" s="86"/>
      <c r="AS12" s="86"/>
      <c r="AT12" s="86"/>
      <c r="AU12" s="86"/>
      <c r="AV12" s="86"/>
      <c r="AW12" s="86"/>
      <c r="AX12" s="86"/>
      <c r="AY12" s="86"/>
      <c r="AZ12" s="86"/>
      <c r="BA12" s="86"/>
      <c r="BB12" s="86"/>
      <c r="BC12" s="86"/>
      <c r="BD12" s="1"/>
      <c r="BE12" s="86"/>
      <c r="BF12" s="86"/>
      <c r="BG12" s="86"/>
      <c r="BH12" s="86"/>
      <c r="BI12" s="86"/>
      <c r="BJ12" s="86"/>
      <c r="BK12" s="86"/>
      <c r="BL12" s="86"/>
      <c r="BM12" s="86"/>
      <c r="BN12" s="7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4"/>
      <c r="CY12" s="1"/>
    </row>
    <row r="13" spans="1:103" ht="12.75">
      <c r="A13" s="1"/>
      <c r="B13" s="9"/>
      <c r="C13" s="1"/>
      <c r="D13" s="1"/>
      <c r="E13" s="1"/>
      <c r="F13" s="1"/>
      <c r="G13" s="182" t="s">
        <v>178</v>
      </c>
      <c r="H13" s="86"/>
      <c r="I13" s="86"/>
      <c r="J13" s="86"/>
      <c r="K13" s="76"/>
      <c r="L13" s="150" t="str">
        <f>[1]Start!$J$46</f>
        <v>20 ft./Swim 10 ft.</v>
      </c>
      <c r="M13" s="86"/>
      <c r="N13" s="86"/>
      <c r="O13" s="86"/>
      <c r="P13" s="86"/>
      <c r="Q13" s="86"/>
      <c r="R13" s="86"/>
      <c r="S13" s="86"/>
      <c r="T13" s="86"/>
      <c r="U13" s="86"/>
      <c r="V13" s="86"/>
      <c r="W13" s="86"/>
      <c r="X13" s="86"/>
      <c r="Y13" s="86"/>
      <c r="Z13" s="86"/>
      <c r="AA13" s="86"/>
      <c r="AB13" s="86"/>
      <c r="AC13" s="86"/>
      <c r="AD13" s="1"/>
      <c r="AE13" s="1"/>
      <c r="AF13" s="182" t="s">
        <v>177</v>
      </c>
      <c r="AG13" s="86"/>
      <c r="AH13" s="86"/>
      <c r="AI13" s="86"/>
      <c r="AJ13" s="86"/>
      <c r="AK13" s="76"/>
      <c r="AL13" s="150">
        <f>[1]Start!$AJ$46</f>
        <v>0</v>
      </c>
      <c r="AM13" s="86"/>
      <c r="AN13" s="86"/>
      <c r="AO13" s="86"/>
      <c r="AP13" s="86"/>
      <c r="AQ13" s="86"/>
      <c r="AR13" s="86"/>
      <c r="AS13" s="86"/>
      <c r="AT13" s="86"/>
      <c r="AU13" s="86"/>
      <c r="AV13" s="86"/>
      <c r="AW13" s="86"/>
      <c r="AX13" s="86"/>
      <c r="AY13" s="86"/>
      <c r="AZ13" s="86"/>
      <c r="BA13" s="86"/>
      <c r="BB13" s="86"/>
      <c r="BC13" s="86"/>
      <c r="BD13" s="1"/>
      <c r="BE13" s="245" t="s">
        <v>176</v>
      </c>
      <c r="BF13" s="86"/>
      <c r="BG13" s="86"/>
      <c r="BH13" s="86"/>
      <c r="BI13" s="86"/>
      <c r="BJ13" s="86"/>
      <c r="BK13" s="86"/>
      <c r="BL13" s="86"/>
      <c r="BM13" s="86"/>
      <c r="BN13" s="76"/>
      <c r="BO13" s="246" t="s">
        <v>175</v>
      </c>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4"/>
      <c r="CY13" s="1"/>
    </row>
    <row r="14" spans="1:103" ht="12.75">
      <c r="A14" s="1"/>
      <c r="B14" s="9"/>
      <c r="C14" s="1"/>
      <c r="D14" s="1"/>
      <c r="E14" s="1"/>
      <c r="F14" s="1"/>
      <c r="G14" s="182" t="s">
        <v>174</v>
      </c>
      <c r="H14" s="86"/>
      <c r="I14" s="86"/>
      <c r="J14" s="86"/>
      <c r="K14" s="76"/>
      <c r="L14" s="150" t="str">
        <f>[1]Start!$J$47</f>
        <v>Normal</v>
      </c>
      <c r="M14" s="86"/>
      <c r="N14" s="86"/>
      <c r="O14" s="86"/>
      <c r="P14" s="86"/>
      <c r="Q14" s="86"/>
      <c r="R14" s="86"/>
      <c r="S14" s="86"/>
      <c r="T14" s="86"/>
      <c r="U14" s="86"/>
      <c r="V14" s="86"/>
      <c r="W14" s="86"/>
      <c r="X14" s="86"/>
      <c r="Y14" s="86"/>
      <c r="Z14" s="86"/>
      <c r="AA14" s="86"/>
      <c r="AB14" s="86"/>
      <c r="AC14" s="86"/>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86"/>
      <c r="BF14" s="86"/>
      <c r="BG14" s="86"/>
      <c r="BH14" s="86"/>
      <c r="BI14" s="86"/>
      <c r="BJ14" s="86"/>
      <c r="BK14" s="86"/>
      <c r="BL14" s="86"/>
      <c r="BM14" s="86"/>
      <c r="BN14" s="7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4"/>
      <c r="CY14" s="1"/>
    </row>
    <row r="15" spans="1:103" ht="12.75">
      <c r="A15" s="1"/>
      <c r="B15" s="7"/>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83"/>
      <c r="CY15" s="1"/>
    </row>
    <row r="16" spans="1:103" ht="12.7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32"/>
      <c r="AF16" s="32"/>
      <c r="AG16" s="32"/>
      <c r="AH16" s="32"/>
      <c r="AI16" s="32"/>
      <c r="AJ16" s="1"/>
      <c r="AK16" s="1"/>
      <c r="AL16" s="1"/>
      <c r="AM16" s="1"/>
      <c r="AN16" s="1"/>
      <c r="AO16" s="1"/>
      <c r="AP16" s="1"/>
      <c r="AQ16" s="1"/>
      <c r="AR16" s="1"/>
      <c r="AS16" s="1"/>
      <c r="AT16" s="1"/>
      <c r="AU16" s="1"/>
      <c r="AV16" s="1"/>
      <c r="AW16" s="1"/>
      <c r="AX16" s="1"/>
      <c r="AY16" s="1"/>
      <c r="AZ16" s="1"/>
      <c r="BA16" s="1"/>
      <c r="BB16" s="1"/>
      <c r="BC16" s="1"/>
      <c r="BD16" s="1"/>
      <c r="BE16" s="82"/>
      <c r="BF16" s="82"/>
      <c r="BG16" s="82"/>
      <c r="BH16" s="82"/>
      <c r="BI16" s="82"/>
      <c r="BJ16" s="77"/>
      <c r="BK16" s="77"/>
      <c r="BL16" s="77"/>
      <c r="BM16" s="77"/>
      <c r="BN16" s="76"/>
      <c r="BO16" s="81"/>
      <c r="BP16" s="81"/>
      <c r="BQ16" s="81"/>
      <c r="BR16" s="81"/>
      <c r="BS16" s="81"/>
      <c r="BT16" s="81"/>
      <c r="BU16" s="81"/>
      <c r="BV16" s="81"/>
      <c r="BW16" s="81"/>
      <c r="BX16" s="81"/>
      <c r="BY16" s="81"/>
      <c r="BZ16" s="81"/>
      <c r="CA16" s="81"/>
      <c r="CB16" s="81"/>
      <c r="CC16" s="81"/>
      <c r="CD16" s="81"/>
      <c r="CE16" s="81"/>
      <c r="CF16" s="81"/>
      <c r="CG16" s="1"/>
      <c r="CH16" s="1"/>
      <c r="CI16" s="1"/>
      <c r="CJ16" s="1"/>
      <c r="CK16" s="1"/>
      <c r="CL16" s="1"/>
      <c r="CM16" s="1"/>
      <c r="CN16" s="1"/>
      <c r="CO16" s="1"/>
      <c r="CP16" s="1"/>
      <c r="CQ16" s="1"/>
      <c r="CR16" s="1"/>
      <c r="CS16" s="1"/>
      <c r="CT16" s="1"/>
      <c r="CU16" s="1"/>
      <c r="CV16" s="1"/>
      <c r="CW16" s="1"/>
      <c r="CX16" s="1"/>
      <c r="CY16" s="1"/>
    </row>
    <row r="17" spans="1:103" ht="12.75">
      <c r="A17" s="1"/>
      <c r="B17" s="80"/>
      <c r="C17" s="240" t="s">
        <v>173</v>
      </c>
      <c r="D17" s="86"/>
      <c r="E17" s="86"/>
      <c r="F17" s="86"/>
      <c r="G17" s="86"/>
      <c r="H17" s="86"/>
      <c r="I17" s="86"/>
      <c r="J17" s="86"/>
      <c r="K17" s="86"/>
      <c r="L17" s="86"/>
      <c r="M17" s="86"/>
      <c r="N17" s="86"/>
      <c r="O17" s="86"/>
      <c r="P17" s="86"/>
      <c r="Q17" s="86"/>
      <c r="R17" s="80"/>
      <c r="S17" s="80"/>
      <c r="T17" s="80"/>
      <c r="U17" s="80"/>
      <c r="V17" s="80"/>
      <c r="W17" s="80"/>
      <c r="X17" s="80"/>
      <c r="Y17" s="80"/>
      <c r="Z17" s="80"/>
      <c r="AA17" s="80"/>
      <c r="AB17" s="80"/>
      <c r="AC17" s="80"/>
      <c r="AD17" s="80"/>
      <c r="AE17" s="80"/>
      <c r="AF17" s="80"/>
      <c r="AG17" s="32"/>
      <c r="AH17" s="79"/>
      <c r="AI17" s="241" t="s">
        <v>172</v>
      </c>
      <c r="AJ17" s="86"/>
      <c r="AK17" s="86"/>
      <c r="AL17" s="86"/>
      <c r="AM17" s="86"/>
      <c r="AN17" s="86"/>
      <c r="AO17" s="86"/>
      <c r="AP17" s="86"/>
      <c r="AQ17" s="86"/>
      <c r="AR17" s="86"/>
      <c r="AS17" s="86"/>
      <c r="AT17" s="86"/>
      <c r="AU17" s="86"/>
      <c r="AV17" s="86"/>
      <c r="AW17" s="86"/>
      <c r="AX17" s="79"/>
      <c r="AY17" s="79"/>
      <c r="AZ17" s="79"/>
      <c r="BA17" s="79"/>
      <c r="BB17" s="79"/>
      <c r="BC17" s="79"/>
      <c r="BD17" s="79"/>
      <c r="BE17" s="79"/>
      <c r="BF17" s="79"/>
      <c r="BG17" s="79"/>
      <c r="BH17" s="79"/>
      <c r="BI17" s="79"/>
      <c r="BJ17" s="79"/>
      <c r="BK17" s="77"/>
      <c r="BL17" s="78"/>
      <c r="BM17" s="244" t="s">
        <v>171</v>
      </c>
      <c r="BN17" s="86"/>
      <c r="BO17" s="86"/>
      <c r="BP17" s="86"/>
      <c r="BQ17" s="86"/>
      <c r="BR17" s="86"/>
      <c r="BS17" s="86"/>
      <c r="BT17" s="86"/>
      <c r="BU17" s="86"/>
      <c r="BV17" s="86"/>
      <c r="BW17" s="86"/>
      <c r="BX17" s="86"/>
      <c r="BY17" s="86"/>
      <c r="BZ17" s="86"/>
      <c r="CA17" s="86"/>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1"/>
    </row>
    <row r="18" spans="1:103" ht="12.75">
      <c r="A18" s="1"/>
      <c r="B18" s="80"/>
      <c r="C18" s="86"/>
      <c r="D18" s="86"/>
      <c r="E18" s="86"/>
      <c r="F18" s="86"/>
      <c r="G18" s="86"/>
      <c r="H18" s="86"/>
      <c r="I18" s="86"/>
      <c r="J18" s="86"/>
      <c r="K18" s="86"/>
      <c r="L18" s="86"/>
      <c r="M18" s="86"/>
      <c r="N18" s="86"/>
      <c r="O18" s="86"/>
      <c r="P18" s="86"/>
      <c r="Q18" s="86"/>
      <c r="R18" s="80"/>
      <c r="S18" s="80"/>
      <c r="T18" s="80"/>
      <c r="U18" s="80"/>
      <c r="V18" s="80"/>
      <c r="W18" s="80"/>
      <c r="X18" s="80"/>
      <c r="Y18" s="80"/>
      <c r="Z18" s="80"/>
      <c r="AA18" s="80"/>
      <c r="AB18" s="80"/>
      <c r="AC18" s="80"/>
      <c r="AD18" s="80"/>
      <c r="AE18" s="80"/>
      <c r="AF18" s="80"/>
      <c r="AG18" s="32"/>
      <c r="AH18" s="79"/>
      <c r="AI18" s="86"/>
      <c r="AJ18" s="86"/>
      <c r="AK18" s="86"/>
      <c r="AL18" s="86"/>
      <c r="AM18" s="86"/>
      <c r="AN18" s="86"/>
      <c r="AO18" s="86"/>
      <c r="AP18" s="86"/>
      <c r="AQ18" s="86"/>
      <c r="AR18" s="86"/>
      <c r="AS18" s="86"/>
      <c r="AT18" s="86"/>
      <c r="AU18" s="86"/>
      <c r="AV18" s="86"/>
      <c r="AW18" s="86"/>
      <c r="AX18" s="79"/>
      <c r="AY18" s="79"/>
      <c r="AZ18" s="79"/>
      <c r="BA18" s="79"/>
      <c r="BB18" s="79"/>
      <c r="BC18" s="79"/>
      <c r="BD18" s="79"/>
      <c r="BE18" s="79"/>
      <c r="BF18" s="79"/>
      <c r="BG18" s="79"/>
      <c r="BH18" s="79"/>
      <c r="BI18" s="79"/>
      <c r="BJ18" s="79"/>
      <c r="BK18" s="77"/>
      <c r="BL18" s="78"/>
      <c r="BM18" s="86"/>
      <c r="BN18" s="86"/>
      <c r="BO18" s="86"/>
      <c r="BP18" s="86"/>
      <c r="BQ18" s="86"/>
      <c r="BR18" s="86"/>
      <c r="BS18" s="86"/>
      <c r="BT18" s="86"/>
      <c r="BU18" s="86"/>
      <c r="BV18" s="86"/>
      <c r="BW18" s="86"/>
      <c r="BX18" s="86"/>
      <c r="BY18" s="86"/>
      <c r="BZ18" s="86"/>
      <c r="CA18" s="86"/>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1"/>
    </row>
    <row r="19" spans="1:103" ht="12.75">
      <c r="A19" s="1"/>
      <c r="B19" s="70"/>
      <c r="C19" s="1"/>
      <c r="D19" s="1"/>
      <c r="E19" s="1"/>
      <c r="F19" s="1"/>
      <c r="G19" s="1"/>
      <c r="H19" s="1"/>
      <c r="I19" s="1"/>
      <c r="J19" s="1"/>
      <c r="K19" s="76"/>
      <c r="L19" s="76"/>
      <c r="M19" s="76"/>
      <c r="N19" s="76"/>
      <c r="O19" s="76"/>
      <c r="P19" s="76"/>
      <c r="Q19" s="76"/>
      <c r="R19" s="76"/>
      <c r="S19" s="76"/>
      <c r="T19" s="76"/>
      <c r="U19" s="76"/>
      <c r="V19" s="76"/>
      <c r="W19" s="32"/>
      <c r="X19" s="32"/>
      <c r="Y19" s="32"/>
      <c r="Z19" s="32"/>
      <c r="AA19" s="1"/>
      <c r="AB19" s="1"/>
      <c r="AC19" s="1"/>
      <c r="AD19" s="1"/>
      <c r="AE19" s="32"/>
      <c r="AF19" s="67"/>
      <c r="AG19" s="32"/>
      <c r="AH19" s="61"/>
      <c r="AI19" s="242" t="s">
        <v>170</v>
      </c>
      <c r="AJ19" s="86"/>
      <c r="AK19" s="86"/>
      <c r="AL19" s="86"/>
      <c r="AM19" s="86"/>
      <c r="AN19" s="1"/>
      <c r="AO19" s="243" t="s">
        <v>167</v>
      </c>
      <c r="AP19" s="86"/>
      <c r="AQ19" s="86"/>
      <c r="AR19" s="243" t="s">
        <v>169</v>
      </c>
      <c r="AS19" s="86"/>
      <c r="AT19" s="86"/>
      <c r="AU19" s="86"/>
      <c r="AV19" s="233" t="s">
        <v>168</v>
      </c>
      <c r="AW19" s="86"/>
      <c r="AX19" s="86"/>
      <c r="AY19" s="86"/>
      <c r="AZ19" s="243" t="s">
        <v>167</v>
      </c>
      <c r="BA19" s="86"/>
      <c r="BB19" s="86"/>
      <c r="BC19" s="233" t="s">
        <v>134</v>
      </c>
      <c r="BD19" s="86"/>
      <c r="BE19" s="86"/>
      <c r="BF19" s="86"/>
      <c r="BG19" s="86"/>
      <c r="BH19" s="243" t="s">
        <v>86</v>
      </c>
      <c r="BI19" s="86"/>
      <c r="BJ19" s="60"/>
      <c r="BK19" s="1"/>
      <c r="BL19" s="31"/>
      <c r="BM19" s="77"/>
      <c r="BN19" s="76"/>
      <c r="BO19" s="75"/>
      <c r="BP19" s="75"/>
      <c r="BQ19" s="75"/>
      <c r="BR19" s="75"/>
      <c r="BS19" s="75"/>
      <c r="BT19" s="75"/>
      <c r="BU19" s="75"/>
      <c r="BV19" s="75"/>
      <c r="BW19" s="75"/>
      <c r="BX19" s="75"/>
      <c r="BY19" s="75"/>
      <c r="BZ19" s="75"/>
      <c r="CA19" s="75"/>
      <c r="CB19" s="75"/>
      <c r="CC19" s="75"/>
      <c r="CD19" s="75"/>
      <c r="CE19" s="75"/>
      <c r="CF19" s="75"/>
      <c r="CG19" s="75"/>
      <c r="CH19" s="75"/>
      <c r="CI19" s="1"/>
      <c r="CJ19" s="1"/>
      <c r="CK19" s="1"/>
      <c r="CL19" s="1"/>
      <c r="CM19" s="1"/>
      <c r="CN19" s="1"/>
      <c r="CO19" s="1"/>
      <c r="CP19" s="1"/>
      <c r="CQ19" s="1"/>
      <c r="CR19" s="1"/>
      <c r="CS19" s="1"/>
      <c r="CT19" s="1"/>
      <c r="CU19" s="1"/>
      <c r="CV19" s="1"/>
      <c r="CW19" s="1"/>
      <c r="CX19" s="29"/>
      <c r="CY19" s="1"/>
    </row>
    <row r="20" spans="1:103">
      <c r="A20" s="1"/>
      <c r="B20" s="70"/>
      <c r="C20" s="239" t="s">
        <v>166</v>
      </c>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67"/>
      <c r="AG20" s="32"/>
      <c r="AH20" s="61"/>
      <c r="AI20" s="86"/>
      <c r="AJ20" s="86"/>
      <c r="AK20" s="86"/>
      <c r="AL20" s="86"/>
      <c r="AM20" s="86"/>
      <c r="AN20" s="1"/>
      <c r="AO20" s="86"/>
      <c r="AP20" s="86"/>
      <c r="AQ20" s="86"/>
      <c r="AR20" s="86"/>
      <c r="AS20" s="86"/>
      <c r="AT20" s="86"/>
      <c r="AU20" s="86"/>
      <c r="AV20" s="86"/>
      <c r="AW20" s="86"/>
      <c r="AX20" s="86"/>
      <c r="AY20" s="86"/>
      <c r="AZ20" s="86"/>
      <c r="BA20" s="86"/>
      <c r="BB20" s="86"/>
      <c r="BC20" s="86"/>
      <c r="BD20" s="86"/>
      <c r="BE20" s="86"/>
      <c r="BF20" s="86"/>
      <c r="BG20" s="86"/>
      <c r="BH20" s="86"/>
      <c r="BI20" s="86"/>
      <c r="BJ20" s="60"/>
      <c r="BK20" s="1"/>
      <c r="BL20" s="31"/>
      <c r="BM20" s="100" t="s">
        <v>37</v>
      </c>
      <c r="BN20" s="98"/>
      <c r="BO20" s="98"/>
      <c r="BP20" s="75"/>
      <c r="BQ20" s="75"/>
      <c r="BR20" s="75"/>
      <c r="BS20" s="75"/>
      <c r="BT20" s="75"/>
      <c r="BU20" s="75"/>
      <c r="BV20" s="75"/>
      <c r="BW20" s="75"/>
      <c r="BX20" s="75"/>
      <c r="BY20" s="75"/>
      <c r="BZ20" s="75"/>
      <c r="CA20" s="75"/>
      <c r="CB20" s="75"/>
      <c r="CC20" s="75"/>
      <c r="CD20" s="75"/>
      <c r="CE20" s="75"/>
      <c r="CF20" s="75"/>
      <c r="CG20" s="75"/>
      <c r="CH20" s="75"/>
      <c r="CI20" s="234" t="s">
        <v>165</v>
      </c>
      <c r="CJ20" s="234"/>
      <c r="CK20" s="234"/>
      <c r="CL20" s="234"/>
      <c r="CM20" s="234"/>
      <c r="CN20" s="234"/>
      <c r="CO20" s="234"/>
      <c r="CP20" s="234"/>
      <c r="CQ20" s="234"/>
      <c r="CR20" s="234"/>
      <c r="CS20" s="234"/>
      <c r="CT20" s="1"/>
      <c r="CU20" s="100">
        <f>SUM(CU23:CW76,CU80,CU86,CU92,CU98,CU104,CU110,CU116,CU122,CU128,CU134)</f>
        <v>110</v>
      </c>
      <c r="CV20" s="98"/>
      <c r="CW20" s="98"/>
      <c r="CX20" s="29"/>
      <c r="CY20" s="1"/>
    </row>
    <row r="21" spans="1:103">
      <c r="A21" s="1"/>
      <c r="B21" s="70"/>
      <c r="C21" s="237" t="s">
        <v>151</v>
      </c>
      <c r="D21" s="86"/>
      <c r="E21" s="86"/>
      <c r="F21" s="86"/>
      <c r="G21" s="71"/>
      <c r="H21" s="237" t="s">
        <v>123</v>
      </c>
      <c r="I21" s="86"/>
      <c r="J21" s="86"/>
      <c r="K21" s="86"/>
      <c r="L21" s="71"/>
      <c r="M21" s="237" t="s">
        <v>150</v>
      </c>
      <c r="N21" s="86"/>
      <c r="O21" s="86"/>
      <c r="P21" s="86"/>
      <c r="Q21" s="71"/>
      <c r="R21" s="237" t="s">
        <v>127</v>
      </c>
      <c r="S21" s="86"/>
      <c r="T21" s="86"/>
      <c r="U21" s="86"/>
      <c r="V21" s="71"/>
      <c r="W21" s="237" t="s">
        <v>121</v>
      </c>
      <c r="X21" s="86"/>
      <c r="Y21" s="86"/>
      <c r="Z21" s="86"/>
      <c r="AA21" s="71"/>
      <c r="AB21" s="237" t="s">
        <v>130</v>
      </c>
      <c r="AC21" s="86"/>
      <c r="AD21" s="86"/>
      <c r="AE21" s="86"/>
      <c r="AF21" s="67"/>
      <c r="AG21" s="32"/>
      <c r="AH21" s="61"/>
      <c r="AI21" s="221" t="s">
        <v>164</v>
      </c>
      <c r="AJ21" s="86"/>
      <c r="AK21" s="86"/>
      <c r="AL21" s="86"/>
      <c r="AM21" s="86"/>
      <c r="AN21" s="86"/>
      <c r="AO21" s="172" t="s">
        <v>123</v>
      </c>
      <c r="AP21" s="86"/>
      <c r="AQ21" s="86"/>
      <c r="AR21" s="222" t="str">
        <f>IF(ISBLANK([1]Start!$BF$108),"o","●")</f>
        <v>o</v>
      </c>
      <c r="AS21" s="86"/>
      <c r="AT21" s="86"/>
      <c r="AU21" s="86"/>
      <c r="AV21" s="223">
        <f>[1]Start!$BC$108</f>
        <v>2</v>
      </c>
      <c r="AW21" s="98"/>
      <c r="AX21" s="98"/>
      <c r="AY21" s="98"/>
      <c r="AZ21" s="224">
        <f>DexMod</f>
        <v>2</v>
      </c>
      <c r="BA21" s="86"/>
      <c r="BB21" s="86"/>
      <c r="BC21" s="224">
        <f>'[1]Character Sheet I'!$AU$10</f>
        <v>0</v>
      </c>
      <c r="BD21" s="86"/>
      <c r="BE21" s="86"/>
      <c r="BF21" s="86"/>
      <c r="BG21" s="86"/>
      <c r="BH21" s="224">
        <f t="shared" ref="BH21:BH38" si="0">$AQ21-SUM($AT21,$AW21)</f>
        <v>0</v>
      </c>
      <c r="BI21" s="86"/>
      <c r="BJ21" s="60"/>
      <c r="BK21" s="1"/>
      <c r="BL21" s="31"/>
      <c r="BM21" s="77"/>
      <c r="BN21" s="76"/>
      <c r="BO21" s="75"/>
      <c r="BP21" s="75"/>
      <c r="BQ21" s="75"/>
      <c r="BR21" s="75"/>
      <c r="BS21" s="75"/>
      <c r="BT21" s="75"/>
      <c r="BU21" s="75"/>
      <c r="BV21" s="75"/>
      <c r="BW21" s="75"/>
      <c r="BX21" s="75"/>
      <c r="BY21" s="75"/>
      <c r="BZ21" s="75"/>
      <c r="CA21" s="75"/>
      <c r="CB21" s="75"/>
      <c r="CC21" s="75"/>
      <c r="CD21" s="75"/>
      <c r="CE21" s="75"/>
      <c r="CF21" s="75"/>
      <c r="CG21" s="1"/>
      <c r="CH21" s="1"/>
      <c r="CI21" s="1"/>
      <c r="CJ21" s="1"/>
      <c r="CK21" s="1"/>
      <c r="CL21" s="1"/>
      <c r="CM21" s="1"/>
      <c r="CN21" s="1"/>
      <c r="CO21" s="1"/>
      <c r="CP21" s="1"/>
      <c r="CQ21" s="1"/>
      <c r="CR21" s="1"/>
      <c r="CS21" s="1"/>
      <c r="CT21" s="1"/>
      <c r="CU21" s="1"/>
      <c r="CV21" s="1"/>
      <c r="CW21" s="1"/>
      <c r="CX21" s="29"/>
      <c r="CY21" s="1"/>
    </row>
    <row r="22" spans="1:103" ht="30">
      <c r="A22" s="1"/>
      <c r="B22" s="70"/>
      <c r="C22" s="230">
        <f>STR</f>
        <v>19</v>
      </c>
      <c r="D22" s="86"/>
      <c r="E22" s="86"/>
      <c r="F22" s="231"/>
      <c r="G22" s="74"/>
      <c r="H22" s="238">
        <f>DEX</f>
        <v>14</v>
      </c>
      <c r="I22" s="86"/>
      <c r="J22" s="86"/>
      <c r="K22" s="231"/>
      <c r="L22" s="74"/>
      <c r="M22" s="238">
        <f>CON</f>
        <v>13</v>
      </c>
      <c r="N22" s="86"/>
      <c r="O22" s="86"/>
      <c r="P22" s="231"/>
      <c r="Q22" s="74"/>
      <c r="R22" s="230">
        <f>INT</f>
        <v>19</v>
      </c>
      <c r="S22" s="86"/>
      <c r="T22" s="86"/>
      <c r="U22" s="231"/>
      <c r="V22" s="74"/>
      <c r="W22" s="238">
        <f>WIS</f>
        <v>12</v>
      </c>
      <c r="X22" s="86"/>
      <c r="Y22" s="86"/>
      <c r="Z22" s="231"/>
      <c r="AA22" s="74"/>
      <c r="AB22" s="238">
        <f>CHA</f>
        <v>14</v>
      </c>
      <c r="AC22" s="86"/>
      <c r="AD22" s="86"/>
      <c r="AE22" s="231"/>
      <c r="AF22" s="67"/>
      <c r="AG22" s="32"/>
      <c r="AH22" s="61"/>
      <c r="AI22" s="221" t="s">
        <v>163</v>
      </c>
      <c r="AJ22" s="86"/>
      <c r="AK22" s="86"/>
      <c r="AL22" s="86"/>
      <c r="AM22" s="86"/>
      <c r="AN22" s="86"/>
      <c r="AO22" s="172" t="s">
        <v>121</v>
      </c>
      <c r="AP22" s="86"/>
      <c r="AQ22" s="86"/>
      <c r="AR22" s="222" t="str">
        <f>IF(ISBLANK([1]Start!$BF$109),"o","●")</f>
        <v>o</v>
      </c>
      <c r="AS22" s="86"/>
      <c r="AT22" s="86"/>
      <c r="AU22" s="86"/>
      <c r="AV22" s="223">
        <f>[1]Start!$BC$109</f>
        <v>1</v>
      </c>
      <c r="AW22" s="98"/>
      <c r="AX22" s="98"/>
      <c r="AY22" s="98"/>
      <c r="AZ22" s="224">
        <f>WisMod</f>
        <v>1</v>
      </c>
      <c r="BA22" s="86"/>
      <c r="BB22" s="86"/>
      <c r="BC22" s="224">
        <f>'[1]Character Sheet I'!$AU$11</f>
        <v>0</v>
      </c>
      <c r="BD22" s="86"/>
      <c r="BE22" s="86"/>
      <c r="BF22" s="86"/>
      <c r="BG22" s="86"/>
      <c r="BH22" s="224">
        <f t="shared" si="0"/>
        <v>0</v>
      </c>
      <c r="BI22" s="86"/>
      <c r="BJ22" s="60"/>
      <c r="BK22" s="1"/>
      <c r="BL22" s="31"/>
      <c r="BM22" s="136" t="s">
        <v>53</v>
      </c>
      <c r="BN22" s="86"/>
      <c r="BO22" s="86"/>
      <c r="BP22" s="86"/>
      <c r="BQ22" s="86"/>
      <c r="BR22" s="86"/>
      <c r="BS22" s="86"/>
      <c r="BT22" s="86"/>
      <c r="BU22" s="86"/>
      <c r="BV22" s="86"/>
      <c r="BW22" s="86"/>
      <c r="BX22" s="86"/>
      <c r="BY22" s="86"/>
      <c r="BZ22" s="86"/>
      <c r="CA22" s="86"/>
      <c r="CB22" s="86"/>
      <c r="CC22" s="86"/>
      <c r="CD22" s="86"/>
      <c r="CE22" s="86"/>
      <c r="CF22" s="24"/>
      <c r="CG22" s="1"/>
      <c r="CH22" s="1"/>
      <c r="CI22" s="1"/>
      <c r="CJ22" s="1"/>
      <c r="CK22" s="1"/>
      <c r="CL22" s="1"/>
      <c r="CM22" s="1"/>
      <c r="CN22" s="1"/>
      <c r="CO22" s="234" t="s">
        <v>162</v>
      </c>
      <c r="CP22" s="86"/>
      <c r="CQ22" s="233" t="s">
        <v>161</v>
      </c>
      <c r="CR22" s="86"/>
      <c r="CS22" s="86"/>
      <c r="CT22" s="86"/>
      <c r="CU22" s="234" t="s">
        <v>51</v>
      </c>
      <c r="CV22" s="86"/>
      <c r="CW22" s="86"/>
      <c r="CX22" s="29"/>
      <c r="CY22" s="1"/>
    </row>
    <row r="23" spans="1:103" ht="30">
      <c r="A23" s="1"/>
      <c r="B23" s="70"/>
      <c r="C23" s="232"/>
      <c r="D23" s="86"/>
      <c r="E23" s="86"/>
      <c r="F23" s="231"/>
      <c r="G23" s="74"/>
      <c r="H23" s="232"/>
      <c r="I23" s="86"/>
      <c r="J23" s="86"/>
      <c r="K23" s="231"/>
      <c r="L23" s="74"/>
      <c r="M23" s="232"/>
      <c r="N23" s="86"/>
      <c r="O23" s="86"/>
      <c r="P23" s="231"/>
      <c r="Q23" s="74"/>
      <c r="R23" s="232"/>
      <c r="S23" s="86"/>
      <c r="T23" s="86"/>
      <c r="U23" s="231"/>
      <c r="V23" s="74"/>
      <c r="W23" s="232"/>
      <c r="X23" s="86"/>
      <c r="Y23" s="86"/>
      <c r="Z23" s="231"/>
      <c r="AA23" s="74"/>
      <c r="AB23" s="232"/>
      <c r="AC23" s="86"/>
      <c r="AD23" s="86"/>
      <c r="AE23" s="231"/>
      <c r="AF23" s="67"/>
      <c r="AG23" s="32"/>
      <c r="AH23" s="61"/>
      <c r="AI23" s="221" t="s">
        <v>160</v>
      </c>
      <c r="AJ23" s="86"/>
      <c r="AK23" s="86"/>
      <c r="AL23" s="86"/>
      <c r="AM23" s="86"/>
      <c r="AN23" s="86"/>
      <c r="AO23" s="172" t="s">
        <v>127</v>
      </c>
      <c r="AP23" s="86"/>
      <c r="AQ23" s="86"/>
      <c r="AR23" s="222" t="str">
        <f>IF(ISBLANK([1]Start!$BF$110),"o","●")</f>
        <v>o</v>
      </c>
      <c r="AS23" s="86"/>
      <c r="AT23" s="86"/>
      <c r="AU23" s="86"/>
      <c r="AV23" s="223">
        <f>[1]Start!$BC$110</f>
        <v>4</v>
      </c>
      <c r="AW23" s="98"/>
      <c r="AX23" s="98"/>
      <c r="AY23" s="98"/>
      <c r="AZ23" s="224">
        <f>IntMod</f>
        <v>4</v>
      </c>
      <c r="BA23" s="86"/>
      <c r="BB23" s="86"/>
      <c r="BC23" s="224">
        <f>'[1]Character Sheet I'!$AU$12</f>
        <v>0</v>
      </c>
      <c r="BD23" s="86"/>
      <c r="BE23" s="86"/>
      <c r="BF23" s="86"/>
      <c r="BG23" s="86"/>
      <c r="BH23" s="224">
        <f t="shared" si="0"/>
        <v>0</v>
      </c>
      <c r="BI23" s="86"/>
      <c r="BJ23" s="60"/>
      <c r="BK23" s="1"/>
      <c r="BL23" s="31"/>
      <c r="BM23" s="101" t="s">
        <v>159</v>
      </c>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1"/>
      <c r="CO23" s="100">
        <v>1</v>
      </c>
      <c r="CP23" s="98"/>
      <c r="CQ23" s="1"/>
      <c r="CR23" s="100"/>
      <c r="CS23" s="98"/>
      <c r="CT23" s="1"/>
      <c r="CU23" s="100" t="s">
        <v>37</v>
      </c>
      <c r="CV23" s="98"/>
      <c r="CW23" s="98"/>
      <c r="CX23" s="29"/>
      <c r="CY23" s="1"/>
    </row>
    <row r="24" spans="1:103">
      <c r="A24" s="1"/>
      <c r="B24" s="70"/>
      <c r="C24" s="66"/>
      <c r="D24" s="235">
        <f>StrMod</f>
        <v>4</v>
      </c>
      <c r="E24" s="236"/>
      <c r="F24" s="72"/>
      <c r="G24" s="1"/>
      <c r="H24" s="66"/>
      <c r="I24" s="235">
        <f>DexMod</f>
        <v>2</v>
      </c>
      <c r="J24" s="236"/>
      <c r="K24" s="72"/>
      <c r="L24" s="73"/>
      <c r="M24" s="66"/>
      <c r="N24" s="235">
        <f>ConMod</f>
        <v>1</v>
      </c>
      <c r="O24" s="236"/>
      <c r="P24" s="72"/>
      <c r="Q24" s="73"/>
      <c r="R24" s="66"/>
      <c r="S24" s="235">
        <f>IntMod</f>
        <v>4</v>
      </c>
      <c r="T24" s="236"/>
      <c r="U24" s="72"/>
      <c r="V24" s="73"/>
      <c r="W24" s="66"/>
      <c r="X24" s="235">
        <f>WisMod</f>
        <v>1</v>
      </c>
      <c r="Y24" s="236"/>
      <c r="Z24" s="72"/>
      <c r="AA24" s="1"/>
      <c r="AB24" s="66"/>
      <c r="AC24" s="235">
        <f>ChaMod</f>
        <v>2</v>
      </c>
      <c r="AD24" s="236"/>
      <c r="AE24" s="72"/>
      <c r="AF24" s="67"/>
      <c r="AG24" s="32"/>
      <c r="AH24" s="61"/>
      <c r="AI24" s="221" t="s">
        <v>158</v>
      </c>
      <c r="AJ24" s="86"/>
      <c r="AK24" s="86"/>
      <c r="AL24" s="86"/>
      <c r="AM24" s="86"/>
      <c r="AN24" s="86"/>
      <c r="AO24" s="172" t="s">
        <v>151</v>
      </c>
      <c r="AP24" s="86"/>
      <c r="AQ24" s="86"/>
      <c r="AR24" s="222" t="str">
        <f>IF(ISBLANK([1]Start!$BF$111),"o","●")</f>
        <v>●</v>
      </c>
      <c r="AS24" s="86"/>
      <c r="AT24" s="86"/>
      <c r="AU24" s="86"/>
      <c r="AV24" s="223">
        <f>[1]Start!$BC$111</f>
        <v>7</v>
      </c>
      <c r="AW24" s="98"/>
      <c r="AX24" s="98"/>
      <c r="AY24" s="98"/>
      <c r="AZ24" s="224">
        <f>StrMod</f>
        <v>4</v>
      </c>
      <c r="BA24" s="86"/>
      <c r="BB24" s="86"/>
      <c r="BC24" s="224">
        <f>'[1]Character Sheet I'!$AU$13</f>
        <v>3</v>
      </c>
      <c r="BD24" s="86"/>
      <c r="BE24" s="86"/>
      <c r="BF24" s="86"/>
      <c r="BG24" s="86"/>
      <c r="BH24" s="224">
        <f t="shared" si="0"/>
        <v>0</v>
      </c>
      <c r="BI24" s="86"/>
      <c r="BJ24" s="60"/>
      <c r="BK24" s="1"/>
      <c r="BL24" s="31"/>
      <c r="BM24" s="101" t="s">
        <v>157</v>
      </c>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1"/>
      <c r="CO24" s="100">
        <v>1</v>
      </c>
      <c r="CP24" s="98"/>
      <c r="CQ24" s="1"/>
      <c r="CR24" s="100"/>
      <c r="CS24" s="98"/>
      <c r="CT24" s="1"/>
      <c r="CU24" s="100" t="s">
        <v>37</v>
      </c>
      <c r="CV24" s="98"/>
      <c r="CW24" s="98"/>
      <c r="CX24" s="29"/>
      <c r="CY24" s="1"/>
    </row>
    <row r="25" spans="1:103" ht="15">
      <c r="A25" s="1"/>
      <c r="B25" s="70"/>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32"/>
      <c r="AF25" s="67"/>
      <c r="AG25" s="32"/>
      <c r="AH25" s="61"/>
      <c r="AI25" s="221" t="s">
        <v>156</v>
      </c>
      <c r="AJ25" s="86"/>
      <c r="AK25" s="86"/>
      <c r="AL25" s="86"/>
      <c r="AM25" s="86"/>
      <c r="AN25" s="86"/>
      <c r="AO25" s="172" t="s">
        <v>130</v>
      </c>
      <c r="AP25" s="86"/>
      <c r="AQ25" s="86"/>
      <c r="AR25" s="222" t="str">
        <f>IF(ISBLANK([1]Start!$BF$112),"o","●")</f>
        <v>o</v>
      </c>
      <c r="AS25" s="86"/>
      <c r="AT25" s="86"/>
      <c r="AU25" s="86"/>
      <c r="AV25" s="223">
        <f>[1]Start!$BC$112</f>
        <v>2</v>
      </c>
      <c r="AW25" s="98"/>
      <c r="AX25" s="98"/>
      <c r="AY25" s="98"/>
      <c r="AZ25" s="224">
        <f>ChaMod</f>
        <v>2</v>
      </c>
      <c r="BA25" s="86"/>
      <c r="BB25" s="86"/>
      <c r="BC25" s="224">
        <f>'[1]Character Sheet I'!$AU$14</f>
        <v>0</v>
      </c>
      <c r="BD25" s="86"/>
      <c r="BE25" s="86"/>
      <c r="BF25" s="86"/>
      <c r="BG25" s="86"/>
      <c r="BH25" s="224">
        <f t="shared" si="0"/>
        <v>0</v>
      </c>
      <c r="BI25" s="86"/>
      <c r="BJ25" s="60"/>
      <c r="BK25" s="1"/>
      <c r="BL25" s="31"/>
      <c r="BM25" s="101" t="s">
        <v>155</v>
      </c>
      <c r="BN25" s="98"/>
      <c r="BO25" s="98"/>
      <c r="BP25" s="98"/>
      <c r="BQ25" s="98"/>
      <c r="BR25" s="98"/>
      <c r="BS25" s="98"/>
      <c r="BT25" s="98"/>
      <c r="BU25" s="98"/>
      <c r="BV25" s="98"/>
      <c r="BW25" s="98"/>
      <c r="BX25" s="98"/>
      <c r="BY25" s="98"/>
      <c r="BZ25" s="98"/>
      <c r="CA25" s="98"/>
      <c r="CB25" s="98"/>
      <c r="CC25" s="98"/>
      <c r="CD25" s="98"/>
      <c r="CE25" s="98"/>
      <c r="CF25" s="98"/>
      <c r="CG25" s="98"/>
      <c r="CH25" s="98"/>
      <c r="CI25" s="98"/>
      <c r="CJ25" s="98"/>
      <c r="CK25" s="98"/>
      <c r="CL25" s="98"/>
      <c r="CM25" s="98"/>
      <c r="CN25" s="1"/>
      <c r="CO25" s="100">
        <v>1</v>
      </c>
      <c r="CP25" s="98"/>
      <c r="CQ25" s="1"/>
      <c r="CR25" s="100"/>
      <c r="CS25" s="98"/>
      <c r="CT25" s="1"/>
      <c r="CU25" s="100" t="s">
        <v>37</v>
      </c>
      <c r="CV25" s="98"/>
      <c r="CW25" s="98"/>
      <c r="CX25" s="29"/>
      <c r="CY25" s="1"/>
    </row>
    <row r="26" spans="1:103">
      <c r="A26" s="1"/>
      <c r="B26" s="70"/>
      <c r="C26" s="239" t="s">
        <v>154</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67"/>
      <c r="AG26" s="32"/>
      <c r="AH26" s="61"/>
      <c r="AI26" s="221" t="s">
        <v>153</v>
      </c>
      <c r="AJ26" s="86"/>
      <c r="AK26" s="86"/>
      <c r="AL26" s="86"/>
      <c r="AM26" s="86"/>
      <c r="AN26" s="86"/>
      <c r="AO26" s="172" t="s">
        <v>127</v>
      </c>
      <c r="AP26" s="86"/>
      <c r="AQ26" s="86"/>
      <c r="AR26" s="222" t="str">
        <f>IF(ISBLANK([1]Start!$BF$113),"o","●")</f>
        <v>●</v>
      </c>
      <c r="AS26" s="86"/>
      <c r="AT26" s="86"/>
      <c r="AU26" s="86"/>
      <c r="AV26" s="223">
        <f>[1]Start!$BC$113</f>
        <v>7</v>
      </c>
      <c r="AW26" s="98"/>
      <c r="AX26" s="98"/>
      <c r="AY26" s="98"/>
      <c r="AZ26" s="224">
        <f>IntMod</f>
        <v>4</v>
      </c>
      <c r="BA26" s="86"/>
      <c r="BB26" s="86"/>
      <c r="BC26" s="224">
        <f>'[1]Character Sheet I'!$AU$15</f>
        <v>3</v>
      </c>
      <c r="BD26" s="86"/>
      <c r="BE26" s="86"/>
      <c r="BF26" s="86"/>
      <c r="BG26" s="86"/>
      <c r="BH26" s="224">
        <f t="shared" si="0"/>
        <v>0</v>
      </c>
      <c r="BI26" s="86"/>
      <c r="BJ26" s="60"/>
      <c r="BK26" s="1"/>
      <c r="BL26" s="31"/>
      <c r="BM26" s="101" t="s">
        <v>152</v>
      </c>
      <c r="BN26" s="98"/>
      <c r="BO26" s="98"/>
      <c r="BP26" s="98"/>
      <c r="BQ26" s="98"/>
      <c r="BR26" s="98"/>
      <c r="BS26" s="98"/>
      <c r="BT26" s="98"/>
      <c r="BU26" s="98"/>
      <c r="BV26" s="98"/>
      <c r="BW26" s="98"/>
      <c r="BX26" s="98"/>
      <c r="BY26" s="98"/>
      <c r="BZ26" s="98"/>
      <c r="CA26" s="98"/>
      <c r="CB26" s="98"/>
      <c r="CC26" s="98"/>
      <c r="CD26" s="98"/>
      <c r="CE26" s="98"/>
      <c r="CF26" s="98"/>
      <c r="CG26" s="98"/>
      <c r="CH26" s="98"/>
      <c r="CI26" s="98"/>
      <c r="CJ26" s="98"/>
      <c r="CK26" s="98"/>
      <c r="CL26" s="98"/>
      <c r="CM26" s="98"/>
      <c r="CN26" s="1"/>
      <c r="CO26" s="100">
        <v>1</v>
      </c>
      <c r="CP26" s="98"/>
      <c r="CQ26" s="1"/>
      <c r="CR26" s="100"/>
      <c r="CS26" s="98"/>
      <c r="CT26" s="1"/>
      <c r="CU26" s="100">
        <v>5</v>
      </c>
      <c r="CV26" s="98"/>
      <c r="CW26" s="98"/>
      <c r="CX26" s="29"/>
      <c r="CY26" s="1"/>
    </row>
    <row r="27" spans="1:103">
      <c r="A27" s="1"/>
      <c r="B27" s="70"/>
      <c r="C27" s="237" t="s">
        <v>151</v>
      </c>
      <c r="D27" s="86"/>
      <c r="E27" s="86"/>
      <c r="F27" s="86"/>
      <c r="G27" s="71"/>
      <c r="H27" s="237" t="s">
        <v>123</v>
      </c>
      <c r="I27" s="86"/>
      <c r="J27" s="86"/>
      <c r="K27" s="86"/>
      <c r="L27" s="71"/>
      <c r="M27" s="237" t="s">
        <v>150</v>
      </c>
      <c r="N27" s="86"/>
      <c r="O27" s="86"/>
      <c r="P27" s="86"/>
      <c r="Q27" s="71"/>
      <c r="R27" s="237" t="s">
        <v>127</v>
      </c>
      <c r="S27" s="86"/>
      <c r="T27" s="86"/>
      <c r="U27" s="86"/>
      <c r="V27" s="71"/>
      <c r="W27" s="237" t="s">
        <v>121</v>
      </c>
      <c r="X27" s="86"/>
      <c r="Y27" s="86"/>
      <c r="Z27" s="86"/>
      <c r="AA27" s="71"/>
      <c r="AB27" s="237" t="s">
        <v>130</v>
      </c>
      <c r="AC27" s="86"/>
      <c r="AD27" s="86"/>
      <c r="AE27" s="86"/>
      <c r="AF27" s="67"/>
      <c r="AG27" s="32"/>
      <c r="AH27" s="61"/>
      <c r="AI27" s="221" t="s">
        <v>149</v>
      </c>
      <c r="AJ27" s="86"/>
      <c r="AK27" s="86"/>
      <c r="AL27" s="86"/>
      <c r="AM27" s="86"/>
      <c r="AN27" s="86"/>
      <c r="AO27" s="172" t="s">
        <v>121</v>
      </c>
      <c r="AP27" s="86"/>
      <c r="AQ27" s="86"/>
      <c r="AR27" s="222" t="str">
        <f>IF(ISBLANK([1]Start!$BF$114),"o","●")</f>
        <v>o</v>
      </c>
      <c r="AS27" s="86"/>
      <c r="AT27" s="86"/>
      <c r="AU27" s="86"/>
      <c r="AV27" s="223">
        <f>[1]Start!$BC$114</f>
        <v>1</v>
      </c>
      <c r="AW27" s="98"/>
      <c r="AX27" s="98"/>
      <c r="AY27" s="98"/>
      <c r="AZ27" s="224">
        <f>WisMod</f>
        <v>1</v>
      </c>
      <c r="BA27" s="86"/>
      <c r="BB27" s="86"/>
      <c r="BC27" s="224">
        <f>'[1]Character Sheet I'!$AU$16</f>
        <v>0</v>
      </c>
      <c r="BD27" s="86"/>
      <c r="BE27" s="86"/>
      <c r="BF27" s="86"/>
      <c r="BG27" s="86"/>
      <c r="BH27" s="224">
        <f t="shared" si="0"/>
        <v>0</v>
      </c>
      <c r="BI27" s="86"/>
      <c r="BJ27" s="60"/>
      <c r="BK27" s="1"/>
      <c r="BL27" s="31"/>
      <c r="BM27" s="101" t="s">
        <v>148</v>
      </c>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1"/>
      <c r="CO27" s="100">
        <v>1</v>
      </c>
      <c r="CP27" s="98"/>
      <c r="CQ27" s="1"/>
      <c r="CR27" s="100"/>
      <c r="CS27" s="98"/>
      <c r="CT27" s="1"/>
      <c r="CU27" s="100">
        <v>7</v>
      </c>
      <c r="CV27" s="98"/>
      <c r="CW27" s="98"/>
      <c r="CX27" s="29"/>
      <c r="CY27" s="1"/>
    </row>
    <row r="28" spans="1:103">
      <c r="A28" s="1"/>
      <c r="B28" s="70"/>
      <c r="C28" s="69"/>
      <c r="D28" s="248">
        <f>[1]Final!$Y$91</f>
        <v>7</v>
      </c>
      <c r="E28" s="249"/>
      <c r="F28" s="68"/>
      <c r="G28" s="1"/>
      <c r="H28" s="69"/>
      <c r="I28" s="248">
        <f>[1]Final!$Z$91</f>
        <v>2</v>
      </c>
      <c r="J28" s="249"/>
      <c r="K28" s="68"/>
      <c r="L28" s="1"/>
      <c r="M28" s="69"/>
      <c r="N28" s="248">
        <f>[1]Final!$AA$91</f>
        <v>4</v>
      </c>
      <c r="O28" s="249"/>
      <c r="P28" s="68"/>
      <c r="Q28" s="1"/>
      <c r="R28" s="69"/>
      <c r="S28" s="248">
        <f>[1]Final!$AB$91</f>
        <v>4</v>
      </c>
      <c r="T28" s="249"/>
      <c r="U28" s="68"/>
      <c r="V28" s="1"/>
      <c r="W28" s="69"/>
      <c r="X28" s="248">
        <f>[1]Final!$AC$91</f>
        <v>1</v>
      </c>
      <c r="Y28" s="249"/>
      <c r="Z28" s="68"/>
      <c r="AA28" s="1"/>
      <c r="AB28" s="69"/>
      <c r="AC28" s="248">
        <f>[1]Final!$AD$91</f>
        <v>2</v>
      </c>
      <c r="AD28" s="249"/>
      <c r="AE28" s="68"/>
      <c r="AF28" s="67"/>
      <c r="AG28" s="32"/>
      <c r="AH28" s="61"/>
      <c r="AI28" s="221" t="s">
        <v>147</v>
      </c>
      <c r="AJ28" s="86"/>
      <c r="AK28" s="86"/>
      <c r="AL28" s="86"/>
      <c r="AM28" s="86"/>
      <c r="AN28" s="86"/>
      <c r="AO28" s="172" t="s">
        <v>130</v>
      </c>
      <c r="AP28" s="86"/>
      <c r="AQ28" s="86"/>
      <c r="AR28" s="222" t="str">
        <f>IF(ISBLANK([1]Start!$BF$115),"o","●")</f>
        <v>o</v>
      </c>
      <c r="AS28" s="86"/>
      <c r="AT28" s="86"/>
      <c r="AU28" s="86"/>
      <c r="AV28" s="223">
        <f>[1]Start!$BC$115</f>
        <v>2</v>
      </c>
      <c r="AW28" s="98"/>
      <c r="AX28" s="98"/>
      <c r="AY28" s="98"/>
      <c r="AZ28" s="224">
        <f>ChaMod</f>
        <v>2</v>
      </c>
      <c r="BA28" s="86"/>
      <c r="BB28" s="86"/>
      <c r="BC28" s="224">
        <f>'[1]Character Sheet I'!$AU$17</f>
        <v>0</v>
      </c>
      <c r="BD28" s="86"/>
      <c r="BE28" s="86"/>
      <c r="BF28" s="86"/>
      <c r="BG28" s="86"/>
      <c r="BH28" s="224">
        <f t="shared" si="0"/>
        <v>0</v>
      </c>
      <c r="BI28" s="86"/>
      <c r="BJ28" s="60"/>
      <c r="BK28" s="1"/>
      <c r="BL28" s="31"/>
      <c r="BM28" s="101" t="s">
        <v>146</v>
      </c>
      <c r="BN28" s="98"/>
      <c r="BO28" s="98"/>
      <c r="BP28" s="98"/>
      <c r="BQ28" s="98"/>
      <c r="BR28" s="98"/>
      <c r="BS28" s="98"/>
      <c r="BT28" s="98"/>
      <c r="BU28" s="98"/>
      <c r="BV28" s="98"/>
      <c r="BW28" s="98"/>
      <c r="BX28" s="98"/>
      <c r="BY28" s="98"/>
      <c r="BZ28" s="98"/>
      <c r="CA28" s="98"/>
      <c r="CB28" s="98"/>
      <c r="CC28" s="98"/>
      <c r="CD28" s="98"/>
      <c r="CE28" s="98"/>
      <c r="CF28" s="98"/>
      <c r="CG28" s="98"/>
      <c r="CH28" s="98"/>
      <c r="CI28" s="98"/>
      <c r="CJ28" s="98"/>
      <c r="CK28" s="98"/>
      <c r="CL28" s="98"/>
      <c r="CM28" s="98"/>
      <c r="CN28" s="1"/>
      <c r="CO28" s="100">
        <v>1</v>
      </c>
      <c r="CP28" s="98"/>
      <c r="CQ28" s="1"/>
      <c r="CR28" s="100"/>
      <c r="CS28" s="98"/>
      <c r="CT28" s="1"/>
      <c r="CU28" s="100">
        <v>1</v>
      </c>
      <c r="CV28" s="98"/>
      <c r="CW28" s="98"/>
      <c r="CX28" s="29"/>
      <c r="CY28" s="1"/>
    </row>
    <row r="29" spans="1:103" ht="15">
      <c r="A29" s="1"/>
      <c r="B29" s="66"/>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4"/>
      <c r="AF29" s="63"/>
      <c r="AG29" s="32"/>
      <c r="AH29" s="61"/>
      <c r="AI29" s="221" t="s">
        <v>145</v>
      </c>
      <c r="AJ29" s="86"/>
      <c r="AK29" s="86"/>
      <c r="AL29" s="86"/>
      <c r="AM29" s="86"/>
      <c r="AN29" s="86"/>
      <c r="AO29" s="172" t="s">
        <v>127</v>
      </c>
      <c r="AP29" s="86"/>
      <c r="AQ29" s="86"/>
      <c r="AR29" s="222" t="str">
        <f>IF(ISBLANK([1]Start!$BF$116),"o","●")</f>
        <v>●</v>
      </c>
      <c r="AS29" s="86"/>
      <c r="AT29" s="86"/>
      <c r="AU29" s="86"/>
      <c r="AV29" s="223">
        <f>[1]Start!$BC$116</f>
        <v>7</v>
      </c>
      <c r="AW29" s="98"/>
      <c r="AX29" s="98"/>
      <c r="AY29" s="98"/>
      <c r="AZ29" s="224">
        <f>IntMod</f>
        <v>4</v>
      </c>
      <c r="BA29" s="86"/>
      <c r="BB29" s="86"/>
      <c r="BC29" s="224">
        <f>'[1]Character Sheet I'!$AU$18</f>
        <v>3</v>
      </c>
      <c r="BD29" s="86"/>
      <c r="BE29" s="86"/>
      <c r="BF29" s="86"/>
      <c r="BG29" s="86"/>
      <c r="BH29" s="224">
        <f t="shared" si="0"/>
        <v>0</v>
      </c>
      <c r="BI29" s="86"/>
      <c r="BJ29" s="60"/>
      <c r="BK29" s="1"/>
      <c r="BL29" s="31"/>
      <c r="BM29" s="101" t="s">
        <v>144</v>
      </c>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1"/>
      <c r="CO29" s="100">
        <v>1</v>
      </c>
      <c r="CP29" s="98"/>
      <c r="CQ29" s="1"/>
      <c r="CR29" s="100"/>
      <c r="CS29" s="98"/>
      <c r="CT29" s="1"/>
      <c r="CU29" s="100">
        <v>1</v>
      </c>
      <c r="CV29" s="98"/>
      <c r="CW29" s="98"/>
      <c r="CX29" s="29"/>
      <c r="CY29" s="1"/>
    </row>
    <row r="30" spans="1:103" ht="1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32"/>
      <c r="AF30" s="32"/>
      <c r="AG30" s="32"/>
      <c r="AH30" s="61"/>
      <c r="AI30" s="221" t="s">
        <v>143</v>
      </c>
      <c r="AJ30" s="86"/>
      <c r="AK30" s="86"/>
      <c r="AL30" s="86"/>
      <c r="AM30" s="86"/>
      <c r="AN30" s="86"/>
      <c r="AO30" s="172" t="s">
        <v>121</v>
      </c>
      <c r="AP30" s="86"/>
      <c r="AQ30" s="86"/>
      <c r="AR30" s="222" t="str">
        <f>IF(ISBLANK([1]Start!$BV$108),"o","●")</f>
        <v>o</v>
      </c>
      <c r="AS30" s="86"/>
      <c r="AT30" s="86"/>
      <c r="AU30" s="86"/>
      <c r="AV30" s="223">
        <f>[1]Start!$BS$108</f>
        <v>1</v>
      </c>
      <c r="AW30" s="98"/>
      <c r="AX30" s="98"/>
      <c r="AY30" s="98"/>
      <c r="AZ30" s="224">
        <f>WisMod</f>
        <v>1</v>
      </c>
      <c r="BA30" s="86"/>
      <c r="BB30" s="86"/>
      <c r="BC30" s="224">
        <f>'[1]Character Sheet I'!$AU$19</f>
        <v>0</v>
      </c>
      <c r="BD30" s="86"/>
      <c r="BE30" s="86"/>
      <c r="BF30" s="86"/>
      <c r="BG30" s="86"/>
      <c r="BH30" s="224">
        <f t="shared" si="0"/>
        <v>0</v>
      </c>
      <c r="BI30" s="86"/>
      <c r="BJ30" s="60"/>
      <c r="BK30" s="1"/>
      <c r="BL30" s="31"/>
      <c r="BM30" s="101" t="s">
        <v>142</v>
      </c>
      <c r="BN30" s="98"/>
      <c r="BO30" s="98"/>
      <c r="BP30" s="98"/>
      <c r="BQ30" s="98"/>
      <c r="BR30" s="98"/>
      <c r="BS30" s="98"/>
      <c r="BT30" s="98"/>
      <c r="BU30" s="98"/>
      <c r="BV30" s="98"/>
      <c r="BW30" s="98"/>
      <c r="BX30" s="98"/>
      <c r="BY30" s="98"/>
      <c r="BZ30" s="98"/>
      <c r="CA30" s="98"/>
      <c r="CB30" s="98"/>
      <c r="CC30" s="98"/>
      <c r="CD30" s="98"/>
      <c r="CE30" s="98"/>
      <c r="CF30" s="98"/>
      <c r="CG30" s="98"/>
      <c r="CH30" s="98"/>
      <c r="CI30" s="98"/>
      <c r="CJ30" s="98"/>
      <c r="CK30" s="98"/>
      <c r="CL30" s="98"/>
      <c r="CM30" s="98"/>
      <c r="CN30" s="1"/>
      <c r="CO30" s="100">
        <v>10</v>
      </c>
      <c r="CP30" s="98"/>
      <c r="CQ30" s="1"/>
      <c r="CR30" s="100"/>
      <c r="CS30" s="98"/>
      <c r="CT30" s="1"/>
      <c r="CU30" s="100">
        <v>10</v>
      </c>
      <c r="CV30" s="98"/>
      <c r="CW30" s="98"/>
      <c r="CX30" s="29"/>
      <c r="CY30" s="1"/>
    </row>
    <row r="31" spans="1:103" ht="15">
      <c r="A31" s="1"/>
      <c r="B31" s="62"/>
      <c r="C31" s="247" t="s">
        <v>141</v>
      </c>
      <c r="D31" s="86"/>
      <c r="E31" s="86"/>
      <c r="F31" s="86"/>
      <c r="G31" s="86"/>
      <c r="H31" s="86"/>
      <c r="I31" s="86"/>
      <c r="J31" s="86"/>
      <c r="K31" s="86"/>
      <c r="L31" s="86"/>
      <c r="M31" s="86"/>
      <c r="N31" s="86"/>
      <c r="O31" s="86"/>
      <c r="P31" s="86"/>
      <c r="Q31" s="86"/>
      <c r="R31" s="62"/>
      <c r="S31" s="62"/>
      <c r="T31" s="62"/>
      <c r="U31" s="62"/>
      <c r="V31" s="62"/>
      <c r="W31" s="62"/>
      <c r="X31" s="62"/>
      <c r="Y31" s="62"/>
      <c r="Z31" s="62"/>
      <c r="AA31" s="62"/>
      <c r="AB31" s="62"/>
      <c r="AC31" s="62"/>
      <c r="AD31" s="62"/>
      <c r="AE31" s="62"/>
      <c r="AF31" s="62"/>
      <c r="AG31" s="32"/>
      <c r="AH31" s="61"/>
      <c r="AI31" s="221" t="s">
        <v>140</v>
      </c>
      <c r="AJ31" s="86"/>
      <c r="AK31" s="86"/>
      <c r="AL31" s="86"/>
      <c r="AM31" s="86"/>
      <c r="AN31" s="86"/>
      <c r="AO31" s="172" t="s">
        <v>127</v>
      </c>
      <c r="AP31" s="86"/>
      <c r="AQ31" s="86"/>
      <c r="AR31" s="222" t="str">
        <f>IF(ISBLANK([1]Start!$BV$109),"o","●")</f>
        <v>o</v>
      </c>
      <c r="AS31" s="86"/>
      <c r="AT31" s="86"/>
      <c r="AU31" s="86"/>
      <c r="AV31" s="223">
        <f>[1]Start!$BS$109</f>
        <v>4</v>
      </c>
      <c r="AW31" s="98"/>
      <c r="AX31" s="98"/>
      <c r="AY31" s="98"/>
      <c r="AZ31" s="224">
        <f>IntMod</f>
        <v>4</v>
      </c>
      <c r="BA31" s="86"/>
      <c r="BB31" s="86"/>
      <c r="BC31" s="224">
        <f>'[1]Character Sheet I'!$AU$20</f>
        <v>0</v>
      </c>
      <c r="BD31" s="86"/>
      <c r="BE31" s="86"/>
      <c r="BF31" s="86"/>
      <c r="BG31" s="86"/>
      <c r="BH31" s="224">
        <f t="shared" si="0"/>
        <v>0</v>
      </c>
      <c r="BI31" s="86"/>
      <c r="BJ31" s="60"/>
      <c r="BK31" s="1"/>
      <c r="BL31" s="31"/>
      <c r="BM31" s="101" t="s">
        <v>139</v>
      </c>
      <c r="BN31" s="98"/>
      <c r="BO31" s="98"/>
      <c r="BP31" s="98"/>
      <c r="BQ31" s="98"/>
      <c r="BR31" s="98"/>
      <c r="BS31" s="98"/>
      <c r="BT31" s="98"/>
      <c r="BU31" s="98"/>
      <c r="BV31" s="98"/>
      <c r="BW31" s="98"/>
      <c r="BX31" s="98"/>
      <c r="BY31" s="98"/>
      <c r="BZ31" s="98"/>
      <c r="CA31" s="98"/>
      <c r="CB31" s="98"/>
      <c r="CC31" s="98"/>
      <c r="CD31" s="98"/>
      <c r="CE31" s="98"/>
      <c r="CF31" s="98"/>
      <c r="CG31" s="98"/>
      <c r="CH31" s="98"/>
      <c r="CI31" s="98"/>
      <c r="CJ31" s="98"/>
      <c r="CK31" s="98"/>
      <c r="CL31" s="98"/>
      <c r="CM31" s="98"/>
      <c r="CN31" s="1"/>
      <c r="CO31" s="100">
        <v>10</v>
      </c>
      <c r="CP31" s="98"/>
      <c r="CQ31" s="1"/>
      <c r="CR31" s="100"/>
      <c r="CS31" s="98"/>
      <c r="CT31" s="1"/>
      <c r="CU31" s="100">
        <v>20</v>
      </c>
      <c r="CV31" s="98"/>
      <c r="CW31" s="98"/>
      <c r="CX31" s="29"/>
      <c r="CY31" s="1"/>
    </row>
    <row r="32" spans="1:103" ht="15">
      <c r="A32" s="1"/>
      <c r="B32" s="62"/>
      <c r="C32" s="86"/>
      <c r="D32" s="86"/>
      <c r="E32" s="86"/>
      <c r="F32" s="86"/>
      <c r="G32" s="86"/>
      <c r="H32" s="86"/>
      <c r="I32" s="86"/>
      <c r="J32" s="86"/>
      <c r="K32" s="86"/>
      <c r="L32" s="86"/>
      <c r="M32" s="86"/>
      <c r="N32" s="86"/>
      <c r="O32" s="86"/>
      <c r="P32" s="86"/>
      <c r="Q32" s="86"/>
      <c r="R32" s="62"/>
      <c r="S32" s="62"/>
      <c r="T32" s="62"/>
      <c r="U32" s="62"/>
      <c r="V32" s="62"/>
      <c r="W32" s="62"/>
      <c r="X32" s="62"/>
      <c r="Y32" s="62"/>
      <c r="Z32" s="62"/>
      <c r="AA32" s="62"/>
      <c r="AB32" s="62"/>
      <c r="AC32" s="62"/>
      <c r="AD32" s="62"/>
      <c r="AE32" s="62"/>
      <c r="AF32" s="62"/>
      <c r="AG32" s="32"/>
      <c r="AH32" s="61"/>
      <c r="AI32" s="221" t="s">
        <v>138</v>
      </c>
      <c r="AJ32" s="86"/>
      <c r="AK32" s="86"/>
      <c r="AL32" s="86"/>
      <c r="AM32" s="86"/>
      <c r="AN32" s="86"/>
      <c r="AO32" s="172" t="s">
        <v>121</v>
      </c>
      <c r="AP32" s="86"/>
      <c r="AQ32" s="86"/>
      <c r="AR32" s="222" t="str">
        <f>IF(ISBLANK([1]Start!$BV$110),"o","●")</f>
        <v>●</v>
      </c>
      <c r="AS32" s="86"/>
      <c r="AT32" s="86"/>
      <c r="AU32" s="86"/>
      <c r="AV32" s="223">
        <f>[1]Start!$BS$110</f>
        <v>4</v>
      </c>
      <c r="AW32" s="98"/>
      <c r="AX32" s="98"/>
      <c r="AY32" s="98"/>
      <c r="AZ32" s="224">
        <f>WisMod</f>
        <v>1</v>
      </c>
      <c r="BA32" s="86"/>
      <c r="BB32" s="86"/>
      <c r="BC32" s="224">
        <f>'[1]Character Sheet I'!$AU$21</f>
        <v>3</v>
      </c>
      <c r="BD32" s="86"/>
      <c r="BE32" s="86"/>
      <c r="BF32" s="86"/>
      <c r="BG32" s="86"/>
      <c r="BH32" s="224">
        <f t="shared" si="0"/>
        <v>0</v>
      </c>
      <c r="BI32" s="86"/>
      <c r="BJ32" s="60"/>
      <c r="BK32" s="1"/>
      <c r="BL32" s="31"/>
      <c r="BM32" s="101" t="s">
        <v>137</v>
      </c>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1"/>
      <c r="CO32" s="100">
        <v>1</v>
      </c>
      <c r="CP32" s="98"/>
      <c r="CQ32" s="1"/>
      <c r="CR32" s="100"/>
      <c r="CS32" s="98"/>
      <c r="CT32" s="1"/>
      <c r="CU32" s="100">
        <v>5</v>
      </c>
      <c r="CV32" s="98"/>
      <c r="CW32" s="98"/>
      <c r="CX32" s="29"/>
      <c r="CY32" s="1"/>
    </row>
    <row r="33" spans="1:103" ht="15">
      <c r="A33" s="1"/>
      <c r="B33" s="55"/>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32"/>
      <c r="AF33" s="54"/>
      <c r="AG33" s="32"/>
      <c r="AH33" s="61"/>
      <c r="AI33" s="221" t="s">
        <v>136</v>
      </c>
      <c r="AJ33" s="86"/>
      <c r="AK33" s="86"/>
      <c r="AL33" s="86"/>
      <c r="AM33" s="86"/>
      <c r="AN33" s="86"/>
      <c r="AO33" s="172" t="s">
        <v>130</v>
      </c>
      <c r="AP33" s="86"/>
      <c r="AQ33" s="86"/>
      <c r="AR33" s="222" t="str">
        <f>IF(ISBLANK([1]Start!$BV$111),"o","●")</f>
        <v>o</v>
      </c>
      <c r="AS33" s="86"/>
      <c r="AT33" s="86"/>
      <c r="AU33" s="86"/>
      <c r="AV33" s="223">
        <f>[1]Start!$BS$111</f>
        <v>2</v>
      </c>
      <c r="AW33" s="98"/>
      <c r="AX33" s="98"/>
      <c r="AY33" s="98"/>
      <c r="AZ33" s="224">
        <f>ChaMod</f>
        <v>2</v>
      </c>
      <c r="BA33" s="86"/>
      <c r="BB33" s="86"/>
      <c r="BC33" s="224">
        <f>'[1]Character Sheet I'!$AU$22</f>
        <v>0</v>
      </c>
      <c r="BD33" s="86"/>
      <c r="BE33" s="86"/>
      <c r="BF33" s="86"/>
      <c r="BG33" s="86"/>
      <c r="BH33" s="224">
        <f t="shared" si="0"/>
        <v>0</v>
      </c>
      <c r="BI33" s="86"/>
      <c r="BJ33" s="60"/>
      <c r="BK33" s="1"/>
      <c r="BL33" s="31"/>
      <c r="BM33" s="101" t="s">
        <v>135</v>
      </c>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1"/>
      <c r="CO33" s="100">
        <v>1</v>
      </c>
      <c r="CP33" s="98"/>
      <c r="CQ33" s="1"/>
      <c r="CR33" s="100"/>
      <c r="CS33" s="98"/>
      <c r="CT33" s="1"/>
      <c r="CU33" s="100">
        <v>10</v>
      </c>
      <c r="CV33" s="98"/>
      <c r="CW33" s="98"/>
      <c r="CX33" s="29"/>
      <c r="CY33" s="1"/>
    </row>
    <row r="34" spans="1:103">
      <c r="A34" s="1"/>
      <c r="B34" s="55"/>
      <c r="C34" s="227" t="s">
        <v>134</v>
      </c>
      <c r="D34" s="228"/>
      <c r="E34" s="228"/>
      <c r="F34" s="228"/>
      <c r="G34" s="228"/>
      <c r="H34" s="228"/>
      <c r="I34" s="228"/>
      <c r="J34" s="228"/>
      <c r="K34" s="228"/>
      <c r="L34" s="228"/>
      <c r="M34" s="229">
        <f>Prof</f>
        <v>3</v>
      </c>
      <c r="N34" s="86"/>
      <c r="O34" s="86"/>
      <c r="P34" s="1"/>
      <c r="Q34" s="201" t="s">
        <v>133</v>
      </c>
      <c r="R34" s="86"/>
      <c r="S34" s="86"/>
      <c r="T34" s="86"/>
      <c r="U34" s="86"/>
      <c r="V34" s="86"/>
      <c r="W34" s="86"/>
      <c r="X34" s="1"/>
      <c r="Y34" s="201" t="s">
        <v>132</v>
      </c>
      <c r="Z34" s="86"/>
      <c r="AA34" s="86"/>
      <c r="AB34" s="86"/>
      <c r="AC34" s="86"/>
      <c r="AD34" s="86"/>
      <c r="AE34" s="86"/>
      <c r="AF34" s="54"/>
      <c r="AG34" s="32"/>
      <c r="AH34" s="61"/>
      <c r="AI34" s="221" t="s">
        <v>131</v>
      </c>
      <c r="AJ34" s="86"/>
      <c r="AK34" s="86"/>
      <c r="AL34" s="86"/>
      <c r="AM34" s="86"/>
      <c r="AN34" s="86"/>
      <c r="AO34" s="172" t="s">
        <v>130</v>
      </c>
      <c r="AP34" s="86"/>
      <c r="AQ34" s="86"/>
      <c r="AR34" s="222" t="str">
        <f>IF(ISBLANK([1]Start!$BV$112),"o","●")</f>
        <v>o</v>
      </c>
      <c r="AS34" s="86"/>
      <c r="AT34" s="86"/>
      <c r="AU34" s="86"/>
      <c r="AV34" s="223">
        <f>[1]Start!$BS$112</f>
        <v>2</v>
      </c>
      <c r="AW34" s="98"/>
      <c r="AX34" s="98"/>
      <c r="AY34" s="98"/>
      <c r="AZ34" s="224">
        <f>ChaMod</f>
        <v>2</v>
      </c>
      <c r="BA34" s="86"/>
      <c r="BB34" s="86"/>
      <c r="BC34" s="224">
        <f>'[1]Character Sheet I'!$AU$23</f>
        <v>0</v>
      </c>
      <c r="BD34" s="86"/>
      <c r="BE34" s="86"/>
      <c r="BF34" s="86"/>
      <c r="BG34" s="86"/>
      <c r="BH34" s="224">
        <f t="shared" si="0"/>
        <v>0</v>
      </c>
      <c r="BI34" s="86"/>
      <c r="BJ34" s="60"/>
      <c r="BK34" s="1"/>
      <c r="BL34" s="31"/>
      <c r="BM34" s="101" t="s">
        <v>129</v>
      </c>
      <c r="BN34" s="98"/>
      <c r="BO34" s="98"/>
      <c r="BP34" s="98"/>
      <c r="BQ34" s="98"/>
      <c r="BR34" s="98"/>
      <c r="BS34" s="98"/>
      <c r="BT34" s="98"/>
      <c r="BU34" s="98"/>
      <c r="BV34" s="98"/>
      <c r="BW34" s="98"/>
      <c r="BX34" s="98"/>
      <c r="BY34" s="98"/>
      <c r="BZ34" s="98"/>
      <c r="CA34" s="98"/>
      <c r="CB34" s="98"/>
      <c r="CC34" s="98"/>
      <c r="CD34" s="98"/>
      <c r="CE34" s="98"/>
      <c r="CF34" s="98"/>
      <c r="CG34" s="98"/>
      <c r="CH34" s="98"/>
      <c r="CI34" s="98"/>
      <c r="CJ34" s="98"/>
      <c r="CK34" s="98"/>
      <c r="CL34" s="98"/>
      <c r="CM34" s="98"/>
      <c r="CN34" s="1"/>
      <c r="CO34" s="100">
        <v>1</v>
      </c>
      <c r="CP34" s="98"/>
      <c r="CQ34" s="1"/>
      <c r="CR34" s="100"/>
      <c r="CS34" s="98"/>
      <c r="CT34" s="1"/>
      <c r="CU34" s="100">
        <v>0</v>
      </c>
      <c r="CV34" s="98"/>
      <c r="CW34" s="98"/>
      <c r="CX34" s="29"/>
      <c r="CY34" s="1"/>
    </row>
    <row r="35" spans="1:103" ht="15">
      <c r="A35" s="1"/>
      <c r="B35" s="55"/>
      <c r="C35" s="198"/>
      <c r="D35" s="199"/>
      <c r="E35" s="199"/>
      <c r="F35" s="199"/>
      <c r="G35" s="199"/>
      <c r="H35" s="199"/>
      <c r="I35" s="199"/>
      <c r="J35" s="199"/>
      <c r="K35" s="199"/>
      <c r="L35" s="199"/>
      <c r="M35" s="86"/>
      <c r="N35" s="86"/>
      <c r="O35" s="86"/>
      <c r="P35" s="1"/>
      <c r="Q35" s="203" t="str">
        <f>'[1]Character Sheet I'!$AO31</f>
        <v>Herbalism Kit</v>
      </c>
      <c r="R35" s="86"/>
      <c r="S35" s="86"/>
      <c r="T35" s="86"/>
      <c r="U35" s="86"/>
      <c r="V35" s="86"/>
      <c r="W35" s="196"/>
      <c r="X35" s="56"/>
      <c r="Y35" s="203" t="str">
        <f>'[1]Character Sheet I'!$AV31</f>
        <v>Dwarvish</v>
      </c>
      <c r="Z35" s="86"/>
      <c r="AA35" s="86"/>
      <c r="AB35" s="86"/>
      <c r="AC35" s="86"/>
      <c r="AD35" s="86"/>
      <c r="AE35" s="196"/>
      <c r="AF35" s="54"/>
      <c r="AG35" s="32"/>
      <c r="AH35" s="61"/>
      <c r="AI35" s="221" t="s">
        <v>128</v>
      </c>
      <c r="AJ35" s="86"/>
      <c r="AK35" s="86"/>
      <c r="AL35" s="86"/>
      <c r="AM35" s="86"/>
      <c r="AN35" s="86"/>
      <c r="AO35" s="172" t="s">
        <v>127</v>
      </c>
      <c r="AP35" s="86"/>
      <c r="AQ35" s="86"/>
      <c r="AR35" s="222" t="str">
        <f>IF(ISBLANK([1]Start!$BV$113),"o","●")</f>
        <v>o</v>
      </c>
      <c r="AS35" s="86"/>
      <c r="AT35" s="86"/>
      <c r="AU35" s="86"/>
      <c r="AV35" s="223">
        <f>[1]Start!$BS$113</f>
        <v>4</v>
      </c>
      <c r="AW35" s="98"/>
      <c r="AX35" s="98"/>
      <c r="AY35" s="98"/>
      <c r="AZ35" s="224">
        <f>IntMod</f>
        <v>4</v>
      </c>
      <c r="BA35" s="86"/>
      <c r="BB35" s="86"/>
      <c r="BC35" s="224">
        <f>'[1]Character Sheet I'!$AU$24</f>
        <v>0</v>
      </c>
      <c r="BD35" s="86"/>
      <c r="BE35" s="86"/>
      <c r="BF35" s="86"/>
      <c r="BG35" s="86"/>
      <c r="BH35" s="224">
        <f t="shared" si="0"/>
        <v>0</v>
      </c>
      <c r="BI35" s="86"/>
      <c r="BJ35" s="60"/>
      <c r="BK35" s="1"/>
      <c r="BL35" s="31"/>
      <c r="BM35" s="101"/>
      <c r="BN35" s="98"/>
      <c r="BO35" s="98"/>
      <c r="BP35" s="98"/>
      <c r="BQ35" s="98"/>
      <c r="BR35" s="98"/>
      <c r="BS35" s="98"/>
      <c r="BT35" s="98"/>
      <c r="BU35" s="98"/>
      <c r="BV35" s="98"/>
      <c r="BW35" s="98"/>
      <c r="BX35" s="98"/>
      <c r="BY35" s="98"/>
      <c r="BZ35" s="98"/>
      <c r="CA35" s="98"/>
      <c r="CB35" s="98"/>
      <c r="CC35" s="98"/>
      <c r="CD35" s="98"/>
      <c r="CE35" s="98"/>
      <c r="CF35" s="98"/>
      <c r="CG35" s="98"/>
      <c r="CH35" s="98"/>
      <c r="CI35" s="98"/>
      <c r="CJ35" s="98"/>
      <c r="CK35" s="98"/>
      <c r="CL35" s="98"/>
      <c r="CM35" s="98"/>
      <c r="CN35" s="1"/>
      <c r="CO35" s="100"/>
      <c r="CP35" s="98"/>
      <c r="CQ35" s="1"/>
      <c r="CR35" s="100"/>
      <c r="CS35" s="98"/>
      <c r="CT35" s="1"/>
      <c r="CU35" s="100" t="s">
        <v>37</v>
      </c>
      <c r="CV35" s="98"/>
      <c r="CW35" s="98"/>
      <c r="CX35" s="29"/>
      <c r="CY35" s="1"/>
    </row>
    <row r="36" spans="1:103" ht="15">
      <c r="A36" s="1"/>
      <c r="B36" s="55"/>
      <c r="C36" s="1"/>
      <c r="D36" s="1"/>
      <c r="E36" s="1"/>
      <c r="F36" s="1"/>
      <c r="G36" s="1"/>
      <c r="H36" s="1"/>
      <c r="I36" s="1"/>
      <c r="J36" s="1"/>
      <c r="K36" s="1"/>
      <c r="L36" s="1"/>
      <c r="M36" s="1"/>
      <c r="N36" s="1"/>
      <c r="O36" s="1"/>
      <c r="P36" s="1"/>
      <c r="Q36" s="203" t="str">
        <f>'[1]Character Sheet I'!$AO32</f>
        <v>Poisoner's Kit</v>
      </c>
      <c r="R36" s="86"/>
      <c r="S36" s="86"/>
      <c r="T36" s="86"/>
      <c r="U36" s="86"/>
      <c r="V36" s="86"/>
      <c r="W36" s="196"/>
      <c r="X36" s="56"/>
      <c r="Y36" s="203" t="str">
        <f>'[1]Character Sheet I'!$AV32</f>
        <v>Orc</v>
      </c>
      <c r="Z36" s="86"/>
      <c r="AA36" s="86"/>
      <c r="AB36" s="86"/>
      <c r="AC36" s="86"/>
      <c r="AD36" s="86"/>
      <c r="AE36" s="196"/>
      <c r="AF36" s="54"/>
      <c r="AG36" s="32"/>
      <c r="AH36" s="61"/>
      <c r="AI36" s="221" t="s">
        <v>126</v>
      </c>
      <c r="AJ36" s="86"/>
      <c r="AK36" s="86"/>
      <c r="AL36" s="86"/>
      <c r="AM36" s="86"/>
      <c r="AN36" s="86"/>
      <c r="AO36" s="172" t="s">
        <v>123</v>
      </c>
      <c r="AP36" s="86"/>
      <c r="AQ36" s="86"/>
      <c r="AR36" s="222" t="str">
        <f>IF(ISBLANK([1]Start!$BV$114),"o","●")</f>
        <v>o</v>
      </c>
      <c r="AS36" s="86"/>
      <c r="AT36" s="86"/>
      <c r="AU36" s="86"/>
      <c r="AV36" s="223">
        <f>[1]Start!$BS$114</f>
        <v>2</v>
      </c>
      <c r="AW36" s="98"/>
      <c r="AX36" s="98"/>
      <c r="AY36" s="98"/>
      <c r="AZ36" s="224">
        <f>DexMod</f>
        <v>2</v>
      </c>
      <c r="BA36" s="86"/>
      <c r="BB36" s="86"/>
      <c r="BC36" s="224">
        <f>'[1]Character Sheet I'!$AU$25</f>
        <v>0</v>
      </c>
      <c r="BD36" s="86"/>
      <c r="BE36" s="86"/>
      <c r="BF36" s="86"/>
      <c r="BG36" s="86"/>
      <c r="BH36" s="224">
        <f t="shared" si="0"/>
        <v>0</v>
      </c>
      <c r="BI36" s="86"/>
      <c r="BJ36" s="60"/>
      <c r="BK36" s="1"/>
      <c r="BL36" s="31"/>
      <c r="BM36" s="101"/>
      <c r="BN36" s="98"/>
      <c r="BO36" s="98"/>
      <c r="BP36" s="98"/>
      <c r="BQ36" s="98"/>
      <c r="BR36" s="98"/>
      <c r="BS36" s="98"/>
      <c r="BT36" s="98"/>
      <c r="BU36" s="98"/>
      <c r="BV36" s="98"/>
      <c r="BW36" s="98"/>
      <c r="BX36" s="98"/>
      <c r="BY36" s="98"/>
      <c r="BZ36" s="98"/>
      <c r="CA36" s="98"/>
      <c r="CB36" s="98"/>
      <c r="CC36" s="98"/>
      <c r="CD36" s="98"/>
      <c r="CE36" s="98"/>
      <c r="CF36" s="98"/>
      <c r="CG36" s="98"/>
      <c r="CH36" s="98"/>
      <c r="CI36" s="98"/>
      <c r="CJ36" s="98"/>
      <c r="CK36" s="98"/>
      <c r="CL36" s="98"/>
      <c r="CM36" s="98"/>
      <c r="CN36" s="1"/>
      <c r="CO36" s="100"/>
      <c r="CP36" s="98"/>
      <c r="CQ36" s="1"/>
      <c r="CR36" s="100"/>
      <c r="CS36" s="98"/>
      <c r="CT36" s="1"/>
      <c r="CU36" s="100" t="s">
        <v>37</v>
      </c>
      <c r="CV36" s="98"/>
      <c r="CW36" s="98"/>
      <c r="CX36" s="29"/>
      <c r="CY36" s="1"/>
    </row>
    <row r="37" spans="1:103">
      <c r="A37" s="1"/>
      <c r="B37" s="55"/>
      <c r="C37" s="201" t="s">
        <v>125</v>
      </c>
      <c r="D37" s="86"/>
      <c r="E37" s="86"/>
      <c r="F37" s="86"/>
      <c r="G37" s="86"/>
      <c r="H37" s="86"/>
      <c r="I37" s="86"/>
      <c r="J37" s="86"/>
      <c r="K37" s="86"/>
      <c r="L37" s="86"/>
      <c r="M37" s="86"/>
      <c r="N37" s="86"/>
      <c r="O37" s="86"/>
      <c r="P37" s="1"/>
      <c r="Q37" s="203" t="str">
        <f>'[1]Character Sheet I'!$AO33</f>
        <v/>
      </c>
      <c r="R37" s="86"/>
      <c r="S37" s="86"/>
      <c r="T37" s="86"/>
      <c r="U37" s="86"/>
      <c r="V37" s="86"/>
      <c r="W37" s="196"/>
      <c r="X37" s="56"/>
      <c r="Y37" s="203" t="str">
        <f>'[1]Character Sheet I'!$AV33</f>
        <v/>
      </c>
      <c r="Z37" s="86"/>
      <c r="AA37" s="86"/>
      <c r="AB37" s="86"/>
      <c r="AC37" s="86"/>
      <c r="AD37" s="86"/>
      <c r="AE37" s="196"/>
      <c r="AF37" s="54"/>
      <c r="AG37" s="32"/>
      <c r="AH37" s="61"/>
      <c r="AI37" s="221" t="s">
        <v>124</v>
      </c>
      <c r="AJ37" s="86"/>
      <c r="AK37" s="86"/>
      <c r="AL37" s="86"/>
      <c r="AM37" s="86"/>
      <c r="AN37" s="86"/>
      <c r="AO37" s="172" t="s">
        <v>123</v>
      </c>
      <c r="AP37" s="86"/>
      <c r="AQ37" s="86"/>
      <c r="AR37" s="222" t="str">
        <f>IF(ISBLANK([1]Start!$BV$115),"o","●")</f>
        <v>o</v>
      </c>
      <c r="AS37" s="86"/>
      <c r="AT37" s="86"/>
      <c r="AU37" s="86"/>
      <c r="AV37" s="223">
        <f>[1]Start!$BS$115</f>
        <v>2</v>
      </c>
      <c r="AW37" s="98"/>
      <c r="AX37" s="98"/>
      <c r="AY37" s="98"/>
      <c r="AZ37" s="224">
        <f>DexMod</f>
        <v>2</v>
      </c>
      <c r="BA37" s="86"/>
      <c r="BB37" s="86"/>
      <c r="BC37" s="224">
        <f>'[1]Character Sheet I'!$AU$26</f>
        <v>0</v>
      </c>
      <c r="BD37" s="86"/>
      <c r="BE37" s="86"/>
      <c r="BF37" s="86"/>
      <c r="BG37" s="86"/>
      <c r="BH37" s="224">
        <f t="shared" si="0"/>
        <v>0</v>
      </c>
      <c r="BI37" s="86"/>
      <c r="BJ37" s="60"/>
      <c r="BK37" s="1"/>
      <c r="BL37" s="31"/>
      <c r="BM37" s="101"/>
      <c r="BN37" s="98"/>
      <c r="BO37" s="98"/>
      <c r="BP37" s="98"/>
      <c r="BQ37" s="98"/>
      <c r="BR37" s="98"/>
      <c r="BS37" s="98"/>
      <c r="BT37" s="98"/>
      <c r="BU37" s="98"/>
      <c r="BV37" s="98"/>
      <c r="BW37" s="98"/>
      <c r="BX37" s="98"/>
      <c r="BY37" s="98"/>
      <c r="BZ37" s="98"/>
      <c r="CA37" s="98"/>
      <c r="CB37" s="98"/>
      <c r="CC37" s="98"/>
      <c r="CD37" s="98"/>
      <c r="CE37" s="98"/>
      <c r="CF37" s="98"/>
      <c r="CG37" s="98"/>
      <c r="CH37" s="98"/>
      <c r="CI37" s="98"/>
      <c r="CJ37" s="98"/>
      <c r="CK37" s="98"/>
      <c r="CL37" s="98"/>
      <c r="CM37" s="98"/>
      <c r="CN37" s="1"/>
      <c r="CO37" s="100"/>
      <c r="CP37" s="98"/>
      <c r="CQ37" s="1"/>
      <c r="CR37" s="100"/>
      <c r="CS37" s="98"/>
      <c r="CT37" s="1"/>
      <c r="CU37" s="100" t="s">
        <v>37</v>
      </c>
      <c r="CV37" s="98"/>
      <c r="CW37" s="98"/>
      <c r="CX37" s="29"/>
      <c r="CY37" s="1"/>
    </row>
    <row r="38" spans="1:103" ht="15">
      <c r="A38" s="1"/>
      <c r="B38" s="55"/>
      <c r="C38" s="195" t="str">
        <f>IFERROR([1]WeaponData!$A$165,"None.")</f>
        <v xml:space="preserve">Simple Weapons. Martial Weapons. </v>
      </c>
      <c r="D38" s="86"/>
      <c r="E38" s="86"/>
      <c r="F38" s="86"/>
      <c r="G38" s="86"/>
      <c r="H38" s="86"/>
      <c r="I38" s="86"/>
      <c r="J38" s="86"/>
      <c r="K38" s="86"/>
      <c r="L38" s="86"/>
      <c r="M38" s="86"/>
      <c r="N38" s="86"/>
      <c r="O38" s="196"/>
      <c r="P38" s="1"/>
      <c r="Q38" s="203" t="str">
        <f>'[1]Character Sheet I'!$AO34</f>
        <v/>
      </c>
      <c r="R38" s="86"/>
      <c r="S38" s="86"/>
      <c r="T38" s="86"/>
      <c r="U38" s="86"/>
      <c r="V38" s="86"/>
      <c r="W38" s="196"/>
      <c r="X38" s="56"/>
      <c r="Y38" s="203" t="str">
        <f>'[1]Character Sheet I'!$AV34</f>
        <v/>
      </c>
      <c r="Z38" s="86"/>
      <c r="AA38" s="86"/>
      <c r="AB38" s="86"/>
      <c r="AC38" s="86"/>
      <c r="AD38" s="86"/>
      <c r="AE38" s="196"/>
      <c r="AF38" s="54"/>
      <c r="AG38" s="32"/>
      <c r="AH38" s="61"/>
      <c r="AI38" s="221" t="s">
        <v>122</v>
      </c>
      <c r="AJ38" s="86"/>
      <c r="AK38" s="86"/>
      <c r="AL38" s="86"/>
      <c r="AM38" s="86"/>
      <c r="AN38" s="86"/>
      <c r="AO38" s="172" t="s">
        <v>121</v>
      </c>
      <c r="AP38" s="86"/>
      <c r="AQ38" s="86"/>
      <c r="AR38" s="222" t="str">
        <f>IF(ISBLANK([1]Start!$BV$116),"o","●")</f>
        <v>o</v>
      </c>
      <c r="AS38" s="86"/>
      <c r="AT38" s="86"/>
      <c r="AU38" s="86"/>
      <c r="AV38" s="223">
        <f>[1]Start!$BS$116</f>
        <v>1</v>
      </c>
      <c r="AW38" s="98"/>
      <c r="AX38" s="98"/>
      <c r="AY38" s="98"/>
      <c r="AZ38" s="224">
        <f>WisMod</f>
        <v>1</v>
      </c>
      <c r="BA38" s="86"/>
      <c r="BB38" s="86"/>
      <c r="BC38" s="224">
        <f>'[1]Character Sheet I'!$AU$27</f>
        <v>0</v>
      </c>
      <c r="BD38" s="86"/>
      <c r="BE38" s="86"/>
      <c r="BF38" s="86"/>
      <c r="BG38" s="86"/>
      <c r="BH38" s="224">
        <f t="shared" si="0"/>
        <v>0</v>
      </c>
      <c r="BI38" s="86"/>
      <c r="BJ38" s="60"/>
      <c r="BK38" s="1"/>
      <c r="BL38" s="31"/>
      <c r="BM38" s="101"/>
      <c r="BN38" s="98"/>
      <c r="BO38" s="98"/>
      <c r="BP38" s="98"/>
      <c r="BQ38" s="98"/>
      <c r="BR38" s="98"/>
      <c r="BS38" s="98"/>
      <c r="BT38" s="98"/>
      <c r="BU38" s="98"/>
      <c r="BV38" s="98"/>
      <c r="BW38" s="98"/>
      <c r="BX38" s="98"/>
      <c r="BY38" s="98"/>
      <c r="BZ38" s="98"/>
      <c r="CA38" s="98"/>
      <c r="CB38" s="98"/>
      <c r="CC38" s="98"/>
      <c r="CD38" s="98"/>
      <c r="CE38" s="98"/>
      <c r="CF38" s="98"/>
      <c r="CG38" s="98"/>
      <c r="CH38" s="98"/>
      <c r="CI38" s="98"/>
      <c r="CJ38" s="98"/>
      <c r="CK38" s="98"/>
      <c r="CL38" s="98"/>
      <c r="CM38" s="98"/>
      <c r="CN38" s="1"/>
      <c r="CO38" s="100"/>
      <c r="CP38" s="98"/>
      <c r="CQ38" s="1"/>
      <c r="CR38" s="100"/>
      <c r="CS38" s="98"/>
      <c r="CT38" s="1"/>
      <c r="CU38" s="100" t="s">
        <v>37</v>
      </c>
      <c r="CV38" s="98"/>
      <c r="CW38" s="98"/>
      <c r="CX38" s="29"/>
      <c r="CY38" s="1"/>
    </row>
    <row r="39" spans="1:103" ht="12.75">
      <c r="A39" s="1"/>
      <c r="B39" s="55"/>
      <c r="C39" s="197"/>
      <c r="D39" s="86"/>
      <c r="E39" s="86"/>
      <c r="F39" s="86"/>
      <c r="G39" s="86"/>
      <c r="H39" s="86"/>
      <c r="I39" s="86"/>
      <c r="J39" s="86"/>
      <c r="K39" s="86"/>
      <c r="L39" s="86"/>
      <c r="M39" s="86"/>
      <c r="N39" s="86"/>
      <c r="O39" s="196"/>
      <c r="P39" s="1"/>
      <c r="Q39" s="203" t="str">
        <f>'[1]Character Sheet I'!$AO35</f>
        <v/>
      </c>
      <c r="R39" s="86"/>
      <c r="S39" s="86"/>
      <c r="T39" s="86"/>
      <c r="U39" s="86"/>
      <c r="V39" s="86"/>
      <c r="W39" s="196"/>
      <c r="X39" s="56"/>
      <c r="Y39" s="203" t="str">
        <f>'[1]Character Sheet I'!$AV35</f>
        <v/>
      </c>
      <c r="Z39" s="86"/>
      <c r="AA39" s="86"/>
      <c r="AB39" s="86"/>
      <c r="AC39" s="86"/>
      <c r="AD39" s="86"/>
      <c r="AE39" s="196"/>
      <c r="AF39" s="54"/>
      <c r="AG39" s="32"/>
      <c r="AH39" s="59"/>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7"/>
      <c r="BK39" s="1"/>
      <c r="BL39" s="31"/>
      <c r="BM39" s="101"/>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1"/>
      <c r="CO39" s="100"/>
      <c r="CP39" s="98"/>
      <c r="CQ39" s="1"/>
      <c r="CR39" s="100"/>
      <c r="CS39" s="98"/>
      <c r="CT39" s="1"/>
      <c r="CU39" s="100" t="s">
        <v>37</v>
      </c>
      <c r="CV39" s="98"/>
      <c r="CW39" s="98"/>
      <c r="CX39" s="29"/>
      <c r="CY39" s="1"/>
    </row>
    <row r="40" spans="1:103" ht="12.75">
      <c r="A40" s="1"/>
      <c r="B40" s="55"/>
      <c r="C40" s="198"/>
      <c r="D40" s="199"/>
      <c r="E40" s="199"/>
      <c r="F40" s="199"/>
      <c r="G40" s="199"/>
      <c r="H40" s="199"/>
      <c r="I40" s="199"/>
      <c r="J40" s="199"/>
      <c r="K40" s="199"/>
      <c r="L40" s="199"/>
      <c r="M40" s="199"/>
      <c r="N40" s="199"/>
      <c r="O40" s="200"/>
      <c r="P40" s="1"/>
      <c r="Q40" s="203" t="str">
        <f>'[1]Character Sheet I'!$AO36</f>
        <v/>
      </c>
      <c r="R40" s="86"/>
      <c r="S40" s="86"/>
      <c r="T40" s="86"/>
      <c r="U40" s="86"/>
      <c r="V40" s="86"/>
      <c r="W40" s="196"/>
      <c r="X40" s="56"/>
      <c r="Y40" s="203" t="str">
        <f>'[1]Character Sheet I'!$AV36</f>
        <v/>
      </c>
      <c r="Z40" s="86"/>
      <c r="AA40" s="86"/>
      <c r="AB40" s="86"/>
      <c r="AC40" s="86"/>
      <c r="AD40" s="86"/>
      <c r="AE40" s="196"/>
      <c r="AF40" s="54"/>
      <c r="AG40" s="32"/>
      <c r="AH40" s="32"/>
      <c r="AI40" s="32"/>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31"/>
      <c r="BM40" s="101"/>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1"/>
      <c r="CO40" s="100"/>
      <c r="CP40" s="98"/>
      <c r="CQ40" s="1"/>
      <c r="CR40" s="100"/>
      <c r="CS40" s="98"/>
      <c r="CT40" s="1"/>
      <c r="CU40" s="100" t="s">
        <v>37</v>
      </c>
      <c r="CV40" s="98"/>
      <c r="CW40" s="98"/>
      <c r="CX40" s="29"/>
      <c r="CY40" s="1"/>
    </row>
    <row r="41" spans="1:103">
      <c r="A41" s="1"/>
      <c r="B41" s="55"/>
      <c r="C41" s="1"/>
      <c r="D41" s="1"/>
      <c r="E41" s="1"/>
      <c r="F41" s="1"/>
      <c r="G41" s="1"/>
      <c r="H41" s="1"/>
      <c r="I41" s="1"/>
      <c r="J41" s="1"/>
      <c r="K41" s="1"/>
      <c r="L41" s="1"/>
      <c r="M41" s="1"/>
      <c r="N41" s="1"/>
      <c r="O41" s="1"/>
      <c r="P41" s="1"/>
      <c r="Q41" s="203" t="str">
        <f>'[1]Character Sheet I'!$AO37</f>
        <v/>
      </c>
      <c r="R41" s="86"/>
      <c r="S41" s="86"/>
      <c r="T41" s="86"/>
      <c r="U41" s="86"/>
      <c r="V41" s="86"/>
      <c r="W41" s="196"/>
      <c r="X41" s="56"/>
      <c r="Y41" s="203" t="str">
        <f>'[1]Character Sheet I'!$AV37</f>
        <v/>
      </c>
      <c r="Z41" s="86"/>
      <c r="AA41" s="86"/>
      <c r="AB41" s="86"/>
      <c r="AC41" s="86"/>
      <c r="AD41" s="86"/>
      <c r="AE41" s="196"/>
      <c r="AF41" s="54"/>
      <c r="AG41" s="32"/>
      <c r="AH41" s="225" t="s">
        <v>120</v>
      </c>
      <c r="AI41" s="86"/>
      <c r="AJ41" s="86"/>
      <c r="AK41" s="86"/>
      <c r="AL41" s="86"/>
      <c r="AM41" s="86"/>
      <c r="AN41" s="86"/>
      <c r="AO41" s="86"/>
      <c r="AP41" s="86"/>
      <c r="AQ41" s="86"/>
      <c r="AR41" s="86"/>
      <c r="AS41" s="86"/>
      <c r="AT41" s="86"/>
      <c r="AU41" s="1"/>
      <c r="AV41" s="1"/>
      <c r="AW41" s="226" t="s">
        <v>119</v>
      </c>
      <c r="AX41" s="86"/>
      <c r="AY41" s="86"/>
      <c r="AZ41" s="86"/>
      <c r="BA41" s="86"/>
      <c r="BB41" s="86"/>
      <c r="BC41" s="86"/>
      <c r="BD41" s="86"/>
      <c r="BE41" s="86"/>
      <c r="BF41" s="86"/>
      <c r="BG41" s="86"/>
      <c r="BH41" s="86"/>
      <c r="BI41" s="86"/>
      <c r="BJ41" s="86"/>
      <c r="BK41" s="1"/>
      <c r="BL41" s="31"/>
      <c r="BM41" s="101"/>
      <c r="BN41" s="98"/>
      <c r="BO41" s="98"/>
      <c r="BP41" s="98"/>
      <c r="BQ41" s="98"/>
      <c r="BR41" s="98"/>
      <c r="BS41" s="98"/>
      <c r="BT41" s="98"/>
      <c r="BU41" s="98"/>
      <c r="BV41" s="98"/>
      <c r="BW41" s="98"/>
      <c r="BX41" s="98"/>
      <c r="BY41" s="98"/>
      <c r="BZ41" s="98"/>
      <c r="CA41" s="98"/>
      <c r="CB41" s="98"/>
      <c r="CC41" s="98"/>
      <c r="CD41" s="98"/>
      <c r="CE41" s="98"/>
      <c r="CF41" s="98"/>
      <c r="CG41" s="98"/>
      <c r="CH41" s="98"/>
      <c r="CI41" s="98"/>
      <c r="CJ41" s="98"/>
      <c r="CK41" s="98"/>
      <c r="CL41" s="98"/>
      <c r="CM41" s="98"/>
      <c r="CN41" s="1"/>
      <c r="CO41" s="100"/>
      <c r="CP41" s="98"/>
      <c r="CQ41" s="1"/>
      <c r="CR41" s="100"/>
      <c r="CS41" s="98"/>
      <c r="CT41" s="1"/>
      <c r="CU41" s="100" t="s">
        <v>37</v>
      </c>
      <c r="CV41" s="98"/>
      <c r="CW41" s="98"/>
      <c r="CX41" s="29"/>
      <c r="CY41" s="1"/>
    </row>
    <row r="42" spans="1:103">
      <c r="A42" s="1"/>
      <c r="B42" s="55"/>
      <c r="C42" s="201" t="s">
        <v>118</v>
      </c>
      <c r="D42" s="86"/>
      <c r="E42" s="86"/>
      <c r="F42" s="86"/>
      <c r="G42" s="86"/>
      <c r="H42" s="86"/>
      <c r="I42" s="86"/>
      <c r="J42" s="86"/>
      <c r="K42" s="86"/>
      <c r="L42" s="86"/>
      <c r="M42" s="86"/>
      <c r="N42" s="86"/>
      <c r="O42" s="86"/>
      <c r="P42" s="1"/>
      <c r="Q42" s="203" t="str">
        <f>'[1]Character Sheet I'!$AO38</f>
        <v/>
      </c>
      <c r="R42" s="86"/>
      <c r="S42" s="86"/>
      <c r="T42" s="86"/>
      <c r="U42" s="86"/>
      <c r="V42" s="86"/>
      <c r="W42" s="196"/>
      <c r="X42" s="56"/>
      <c r="Y42" s="203" t="str">
        <f>'[1]Character Sheet I'!$AV38</f>
        <v/>
      </c>
      <c r="Z42" s="86"/>
      <c r="AA42" s="86"/>
      <c r="AB42" s="86"/>
      <c r="AC42" s="86"/>
      <c r="AD42" s="86"/>
      <c r="AE42" s="196"/>
      <c r="AF42" s="54"/>
      <c r="AG42" s="32"/>
      <c r="AH42" s="53"/>
      <c r="AI42" s="189" t="s">
        <v>117</v>
      </c>
      <c r="AJ42" s="190"/>
      <c r="AK42" s="190"/>
      <c r="AL42" s="191"/>
      <c r="AM42" s="214">
        <f>IFERROR([1]Start!$G$167,0)</f>
        <v>0</v>
      </c>
      <c r="AN42" s="190"/>
      <c r="AO42" s="190"/>
      <c r="AP42" s="190"/>
      <c r="AQ42" s="190"/>
      <c r="AR42" s="190"/>
      <c r="AS42" s="190"/>
      <c r="AT42" s="52"/>
      <c r="AU42" s="1"/>
      <c r="AV42" s="1"/>
      <c r="AW42" s="51"/>
      <c r="AX42" s="1" t="s">
        <v>116</v>
      </c>
      <c r="AY42" s="1"/>
      <c r="AZ42" s="23"/>
      <c r="BA42" s="23"/>
      <c r="BB42" s="23"/>
      <c r="BC42" s="23"/>
      <c r="BD42" s="1"/>
      <c r="BE42" s="1"/>
      <c r="BF42" s="219">
        <f>$CU$20</f>
        <v>110</v>
      </c>
      <c r="BG42" s="86"/>
      <c r="BH42" s="86"/>
      <c r="BI42" s="24" t="s">
        <v>108</v>
      </c>
      <c r="BJ42" s="29"/>
      <c r="BK42" s="1"/>
      <c r="BL42" s="31"/>
      <c r="BM42" s="101"/>
      <c r="BN42" s="98"/>
      <c r="BO42" s="98"/>
      <c r="BP42" s="98"/>
      <c r="BQ42" s="98"/>
      <c r="BR42" s="98"/>
      <c r="BS42" s="98"/>
      <c r="BT42" s="98"/>
      <c r="BU42" s="98"/>
      <c r="BV42" s="98"/>
      <c r="BW42" s="98"/>
      <c r="BX42" s="98"/>
      <c r="BY42" s="98"/>
      <c r="BZ42" s="98"/>
      <c r="CA42" s="98"/>
      <c r="CB42" s="98"/>
      <c r="CC42" s="98"/>
      <c r="CD42" s="98"/>
      <c r="CE42" s="98"/>
      <c r="CF42" s="98"/>
      <c r="CG42" s="98"/>
      <c r="CH42" s="98"/>
      <c r="CI42" s="98"/>
      <c r="CJ42" s="98"/>
      <c r="CK42" s="98"/>
      <c r="CL42" s="98"/>
      <c r="CM42" s="98"/>
      <c r="CN42" s="1"/>
      <c r="CO42" s="100"/>
      <c r="CP42" s="98"/>
      <c r="CQ42" s="1"/>
      <c r="CR42" s="100"/>
      <c r="CS42" s="98"/>
      <c r="CT42" s="1"/>
      <c r="CU42" s="100" t="s">
        <v>37</v>
      </c>
      <c r="CV42" s="98"/>
      <c r="CW42" s="98"/>
      <c r="CX42" s="29"/>
      <c r="CY42" s="1"/>
    </row>
    <row r="43" spans="1:103" ht="12.75">
      <c r="A43" s="1"/>
      <c r="B43" s="55"/>
      <c r="C43" s="195" t="s">
        <v>115</v>
      </c>
      <c r="D43" s="86"/>
      <c r="E43" s="86"/>
      <c r="F43" s="86"/>
      <c r="G43" s="86"/>
      <c r="H43" s="86"/>
      <c r="I43" s="86"/>
      <c r="J43" s="86"/>
      <c r="K43" s="86"/>
      <c r="L43" s="86"/>
      <c r="M43" s="86"/>
      <c r="N43" s="86"/>
      <c r="O43" s="196"/>
      <c r="P43" s="1"/>
      <c r="Q43" s="203" t="str">
        <f>'[1]Character Sheet I'!$AO39</f>
        <v/>
      </c>
      <c r="R43" s="86"/>
      <c r="S43" s="86"/>
      <c r="T43" s="86"/>
      <c r="U43" s="86"/>
      <c r="V43" s="86"/>
      <c r="W43" s="196"/>
      <c r="X43" s="56"/>
      <c r="Y43" s="203" t="str">
        <f>'[1]Character Sheet I'!$AV39</f>
        <v/>
      </c>
      <c r="Z43" s="86"/>
      <c r="AA43" s="86"/>
      <c r="AB43" s="86"/>
      <c r="AC43" s="86"/>
      <c r="AD43" s="86"/>
      <c r="AE43" s="196"/>
      <c r="AF43" s="54"/>
      <c r="AG43" s="32"/>
      <c r="AH43" s="53"/>
      <c r="AI43" s="189" t="s">
        <v>114</v>
      </c>
      <c r="AJ43" s="190"/>
      <c r="AK43" s="190"/>
      <c r="AL43" s="191"/>
      <c r="AM43" s="214">
        <f>IFERROR([1]Start!$G$168,0)</f>
        <v>0</v>
      </c>
      <c r="AN43" s="190"/>
      <c r="AO43" s="190"/>
      <c r="AP43" s="190"/>
      <c r="AQ43" s="190"/>
      <c r="AR43" s="190"/>
      <c r="AS43" s="190"/>
      <c r="AT43" s="52"/>
      <c r="AU43" s="1"/>
      <c r="AV43" s="1"/>
      <c r="AW43" s="51"/>
      <c r="AX43" s="1" t="s">
        <v>113</v>
      </c>
      <c r="AY43" s="1"/>
      <c r="AZ43" s="23"/>
      <c r="BA43" s="23"/>
      <c r="BB43" s="23"/>
      <c r="BC43" s="23"/>
      <c r="BD43" s="1"/>
      <c r="BE43" s="1"/>
      <c r="BF43" s="219">
        <f>IF([1]Start!$CR$26="No",[1]Final!$P$14,[1]Final!$Q$14-0.01)</f>
        <v>95</v>
      </c>
      <c r="BG43" s="86"/>
      <c r="BH43" s="86"/>
      <c r="BI43" s="24" t="s">
        <v>108</v>
      </c>
      <c r="BJ43" s="29"/>
      <c r="BK43" s="1"/>
      <c r="BL43" s="31"/>
      <c r="BM43" s="101"/>
      <c r="BN43" s="98"/>
      <c r="BO43" s="98"/>
      <c r="BP43" s="98"/>
      <c r="BQ43" s="98"/>
      <c r="BR43" s="98"/>
      <c r="BS43" s="98"/>
      <c r="BT43" s="98"/>
      <c r="BU43" s="98"/>
      <c r="BV43" s="98"/>
      <c r="BW43" s="98"/>
      <c r="BX43" s="98"/>
      <c r="BY43" s="98"/>
      <c r="BZ43" s="98"/>
      <c r="CA43" s="98"/>
      <c r="CB43" s="98"/>
      <c r="CC43" s="98"/>
      <c r="CD43" s="98"/>
      <c r="CE43" s="98"/>
      <c r="CF43" s="98"/>
      <c r="CG43" s="98"/>
      <c r="CH43" s="98"/>
      <c r="CI43" s="98"/>
      <c r="CJ43" s="98"/>
      <c r="CK43" s="98"/>
      <c r="CL43" s="98"/>
      <c r="CM43" s="98"/>
      <c r="CN43" s="1"/>
      <c r="CO43" s="100"/>
      <c r="CP43" s="98"/>
      <c r="CQ43" s="1"/>
      <c r="CR43" s="100"/>
      <c r="CS43" s="98"/>
      <c r="CT43" s="1"/>
      <c r="CU43" s="100" t="s">
        <v>37</v>
      </c>
      <c r="CV43" s="98"/>
      <c r="CW43" s="98"/>
      <c r="CX43" s="29"/>
      <c r="CY43" s="1"/>
    </row>
    <row r="44" spans="1:103" ht="12.75">
      <c r="A44" s="1"/>
      <c r="B44" s="55"/>
      <c r="C44" s="198"/>
      <c r="D44" s="199"/>
      <c r="E44" s="199"/>
      <c r="F44" s="199"/>
      <c r="G44" s="199"/>
      <c r="H44" s="199"/>
      <c r="I44" s="199"/>
      <c r="J44" s="199"/>
      <c r="K44" s="199"/>
      <c r="L44" s="199"/>
      <c r="M44" s="199"/>
      <c r="N44" s="199"/>
      <c r="O44" s="200"/>
      <c r="P44" s="1"/>
      <c r="Q44" s="212" t="str">
        <f>'[1]Character Sheet I'!$AO40</f>
        <v/>
      </c>
      <c r="R44" s="199"/>
      <c r="S44" s="199"/>
      <c r="T44" s="199"/>
      <c r="U44" s="199"/>
      <c r="V44" s="199"/>
      <c r="W44" s="200"/>
      <c r="X44" s="56"/>
      <c r="Y44" s="212" t="str">
        <f>'[1]Character Sheet I'!$AV40</f>
        <v/>
      </c>
      <c r="Z44" s="199"/>
      <c r="AA44" s="199"/>
      <c r="AB44" s="199"/>
      <c r="AC44" s="199"/>
      <c r="AD44" s="199"/>
      <c r="AE44" s="200"/>
      <c r="AF44" s="54"/>
      <c r="AG44" s="32"/>
      <c r="AH44" s="53"/>
      <c r="AI44" s="189" t="s">
        <v>112</v>
      </c>
      <c r="AJ44" s="190"/>
      <c r="AK44" s="190"/>
      <c r="AL44" s="191"/>
      <c r="AM44" s="214">
        <f>IFERROR([1]Start!$G$169,0)</f>
        <v>0</v>
      </c>
      <c r="AN44" s="190"/>
      <c r="AO44" s="190"/>
      <c r="AP44" s="190"/>
      <c r="AQ44" s="190"/>
      <c r="AR44" s="190"/>
      <c r="AS44" s="190"/>
      <c r="AT44" s="52"/>
      <c r="AU44" s="1"/>
      <c r="AV44" s="1"/>
      <c r="AW44" s="51"/>
      <c r="AX44" s="1" t="s">
        <v>111</v>
      </c>
      <c r="AY44" s="1"/>
      <c r="AZ44" s="23"/>
      <c r="BA44" s="23"/>
      <c r="BB44" s="23"/>
      <c r="BC44" s="23"/>
      <c r="BD44" s="1"/>
      <c r="BE44" s="1"/>
      <c r="BF44" s="219">
        <f>IF([1]Start!$CR$26="No",[1]Final!$P$14,[1]Final!$R$14-0.01)</f>
        <v>190</v>
      </c>
      <c r="BG44" s="86"/>
      <c r="BH44" s="86"/>
      <c r="BI44" s="24" t="s">
        <v>108</v>
      </c>
      <c r="BJ44" s="29"/>
      <c r="BK44" s="1"/>
      <c r="BL44" s="31"/>
      <c r="BM44" s="101"/>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1"/>
      <c r="CO44" s="100"/>
      <c r="CP44" s="98"/>
      <c r="CQ44" s="1"/>
      <c r="CR44" s="100"/>
      <c r="CS44" s="98"/>
      <c r="CT44" s="1"/>
      <c r="CU44" s="100" t="s">
        <v>37</v>
      </c>
      <c r="CV44" s="98"/>
      <c r="CW44" s="98"/>
      <c r="CX44" s="29"/>
      <c r="CY44" s="1"/>
    </row>
    <row r="45" spans="1:103" ht="12.75">
      <c r="A45" s="1"/>
      <c r="B45" s="55"/>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54"/>
      <c r="AG45" s="32"/>
      <c r="AH45" s="53"/>
      <c r="AI45" s="189" t="s">
        <v>110</v>
      </c>
      <c r="AJ45" s="190"/>
      <c r="AK45" s="190"/>
      <c r="AL45" s="191"/>
      <c r="AM45" s="214">
        <f>IFERROR([1]Start!$G$170,0)</f>
        <v>0</v>
      </c>
      <c r="AN45" s="190"/>
      <c r="AO45" s="190"/>
      <c r="AP45" s="190"/>
      <c r="AQ45" s="190"/>
      <c r="AR45" s="190"/>
      <c r="AS45" s="190"/>
      <c r="AT45" s="52"/>
      <c r="AU45" s="1"/>
      <c r="AV45" s="1"/>
      <c r="AW45" s="51"/>
      <c r="AX45" s="1" t="s">
        <v>109</v>
      </c>
      <c r="AY45" s="1"/>
      <c r="AZ45" s="23"/>
      <c r="BA45" s="23"/>
      <c r="BB45" s="23"/>
      <c r="BC45" s="23"/>
      <c r="BD45" s="1"/>
      <c r="BE45" s="1"/>
      <c r="BF45" s="219">
        <f>[1]Final!$S$14</f>
        <v>570</v>
      </c>
      <c r="BG45" s="86"/>
      <c r="BH45" s="86"/>
      <c r="BI45" s="24" t="s">
        <v>108</v>
      </c>
      <c r="BJ45" s="29"/>
      <c r="BK45" s="1"/>
      <c r="BL45" s="31"/>
      <c r="BM45" s="101"/>
      <c r="BN45" s="98"/>
      <c r="BO45" s="98"/>
      <c r="BP45" s="98"/>
      <c r="BQ45" s="98"/>
      <c r="BR45" s="98"/>
      <c r="BS45" s="98"/>
      <c r="BT45" s="98"/>
      <c r="BU45" s="98"/>
      <c r="BV45" s="98"/>
      <c r="BW45" s="98"/>
      <c r="BX45" s="98"/>
      <c r="BY45" s="98"/>
      <c r="BZ45" s="98"/>
      <c r="CA45" s="98"/>
      <c r="CB45" s="98"/>
      <c r="CC45" s="98"/>
      <c r="CD45" s="98"/>
      <c r="CE45" s="98"/>
      <c r="CF45" s="98"/>
      <c r="CG45" s="98"/>
      <c r="CH45" s="98"/>
      <c r="CI45" s="98"/>
      <c r="CJ45" s="98"/>
      <c r="CK45" s="98"/>
      <c r="CL45" s="98"/>
      <c r="CM45" s="98"/>
      <c r="CN45" s="1"/>
      <c r="CO45" s="100"/>
      <c r="CP45" s="98"/>
      <c r="CQ45" s="1"/>
      <c r="CR45" s="100"/>
      <c r="CS45" s="98"/>
      <c r="CT45" s="1"/>
      <c r="CU45" s="100" t="s">
        <v>37</v>
      </c>
      <c r="CV45" s="98"/>
      <c r="CW45" s="98"/>
      <c r="CX45" s="29"/>
      <c r="CY45" s="1"/>
    </row>
    <row r="46" spans="1:103" ht="12.75">
      <c r="A46" s="1"/>
      <c r="B46" s="50"/>
      <c r="C46" s="49"/>
      <c r="D46" s="49"/>
      <c r="E46" s="49"/>
      <c r="F46" s="49"/>
      <c r="G46" s="49"/>
      <c r="H46" s="49"/>
      <c r="I46" s="49"/>
      <c r="J46" s="49"/>
      <c r="K46" s="49"/>
      <c r="L46" s="49"/>
      <c r="M46" s="49"/>
      <c r="N46" s="49"/>
      <c r="O46" s="49"/>
      <c r="P46" s="48"/>
      <c r="Q46" s="48"/>
      <c r="R46" s="48"/>
      <c r="S46" s="48"/>
      <c r="T46" s="48"/>
      <c r="U46" s="48"/>
      <c r="V46" s="48"/>
      <c r="W46" s="48"/>
      <c r="X46" s="48"/>
      <c r="Y46" s="48"/>
      <c r="Z46" s="48"/>
      <c r="AA46" s="48"/>
      <c r="AB46" s="48"/>
      <c r="AC46" s="48"/>
      <c r="AD46" s="48"/>
      <c r="AE46" s="47"/>
      <c r="AF46" s="46"/>
      <c r="AG46" s="32"/>
      <c r="AH46" s="45"/>
      <c r="AI46" s="215" t="s">
        <v>107</v>
      </c>
      <c r="AJ46" s="216"/>
      <c r="AK46" s="216"/>
      <c r="AL46" s="217"/>
      <c r="AM46" s="218">
        <f>IFERROR([1]Start!$G$171,0)</f>
        <v>0</v>
      </c>
      <c r="AN46" s="216"/>
      <c r="AO46" s="216"/>
      <c r="AP46" s="216"/>
      <c r="AQ46" s="216"/>
      <c r="AR46" s="216"/>
      <c r="AS46" s="216"/>
      <c r="AT46" s="44"/>
      <c r="AU46" s="1"/>
      <c r="AV46" s="1"/>
      <c r="AW46" s="28"/>
      <c r="AX46" s="27"/>
      <c r="AY46" s="27"/>
      <c r="AZ46" s="27"/>
      <c r="BA46" s="27"/>
      <c r="BB46" s="27"/>
      <c r="BC46" s="27"/>
      <c r="BD46" s="27"/>
      <c r="BE46" s="27"/>
      <c r="BF46" s="27"/>
      <c r="BG46" s="27"/>
      <c r="BH46" s="27"/>
      <c r="BI46" s="27"/>
      <c r="BJ46" s="26"/>
      <c r="BK46" s="1"/>
      <c r="BL46" s="31"/>
      <c r="BM46" s="101"/>
      <c r="BN46" s="98"/>
      <c r="BO46" s="98"/>
      <c r="BP46" s="98"/>
      <c r="BQ46" s="98"/>
      <c r="BR46" s="98"/>
      <c r="BS46" s="98"/>
      <c r="BT46" s="98"/>
      <c r="BU46" s="98"/>
      <c r="BV46" s="98"/>
      <c r="BW46" s="98"/>
      <c r="BX46" s="98"/>
      <c r="BY46" s="98"/>
      <c r="BZ46" s="98"/>
      <c r="CA46" s="98"/>
      <c r="CB46" s="98"/>
      <c r="CC46" s="98"/>
      <c r="CD46" s="98"/>
      <c r="CE46" s="98"/>
      <c r="CF46" s="98"/>
      <c r="CG46" s="98"/>
      <c r="CH46" s="98"/>
      <c r="CI46" s="98"/>
      <c r="CJ46" s="98"/>
      <c r="CK46" s="98"/>
      <c r="CL46" s="98"/>
      <c r="CM46" s="98"/>
      <c r="CN46" s="1"/>
      <c r="CO46" s="100"/>
      <c r="CP46" s="98"/>
      <c r="CQ46" s="1"/>
      <c r="CR46" s="100"/>
      <c r="CS46" s="98"/>
      <c r="CT46" s="1"/>
      <c r="CU46" s="100" t="s">
        <v>37</v>
      </c>
      <c r="CV46" s="98"/>
      <c r="CW46" s="98"/>
      <c r="CX46" s="29"/>
      <c r="CY46" s="1"/>
    </row>
    <row r="47" spans="1:103" ht="12.75">
      <c r="A47" s="1"/>
      <c r="B47" s="1"/>
      <c r="C47" s="43"/>
      <c r="D47" s="43"/>
      <c r="E47" s="43"/>
      <c r="F47" s="43"/>
      <c r="G47" s="43"/>
      <c r="H47" s="43"/>
      <c r="I47" s="43"/>
      <c r="J47" s="43"/>
      <c r="K47" s="43"/>
      <c r="L47" s="43"/>
      <c r="M47" s="43"/>
      <c r="N47" s="43"/>
      <c r="O47" s="43"/>
      <c r="P47" s="1"/>
      <c r="Q47" s="1"/>
      <c r="R47" s="1"/>
      <c r="S47" s="1"/>
      <c r="T47" s="1"/>
      <c r="U47" s="1"/>
      <c r="V47" s="1"/>
      <c r="W47" s="1"/>
      <c r="X47" s="1"/>
      <c r="Y47" s="1"/>
      <c r="Z47" s="1"/>
      <c r="AA47" s="1"/>
      <c r="AB47" s="1"/>
      <c r="AC47" s="1"/>
      <c r="AD47" s="1"/>
      <c r="AE47" s="32"/>
      <c r="AF47" s="32"/>
      <c r="AG47" s="32"/>
      <c r="AH47" s="32"/>
      <c r="AI47" s="32"/>
      <c r="AJ47" s="32"/>
      <c r="AK47" s="32"/>
      <c r="AL47" s="32"/>
      <c r="AM47" s="32"/>
      <c r="AN47" s="32"/>
      <c r="AO47" s="32"/>
      <c r="AP47" s="32"/>
      <c r="AQ47" s="32"/>
      <c r="AR47" s="32"/>
      <c r="AS47" s="32"/>
      <c r="AT47" s="32"/>
      <c r="AU47" s="1"/>
      <c r="AV47" s="1"/>
      <c r="AW47" s="1"/>
      <c r="AX47" s="1"/>
      <c r="AY47" s="1"/>
      <c r="AZ47" s="1"/>
      <c r="BA47" s="1"/>
      <c r="BB47" s="1"/>
      <c r="BC47" s="1"/>
      <c r="BD47" s="1"/>
      <c r="BE47" s="1"/>
      <c r="BF47" s="1"/>
      <c r="BG47" s="1"/>
      <c r="BH47" s="1"/>
      <c r="BI47" s="1"/>
      <c r="BJ47" s="1"/>
      <c r="BK47" s="1"/>
      <c r="BL47" s="31"/>
      <c r="BM47" s="101"/>
      <c r="BN47" s="98"/>
      <c r="BO47" s="98"/>
      <c r="BP47" s="98"/>
      <c r="BQ47" s="98"/>
      <c r="BR47" s="98"/>
      <c r="BS47" s="98"/>
      <c r="BT47" s="98"/>
      <c r="BU47" s="98"/>
      <c r="BV47" s="98"/>
      <c r="BW47" s="98"/>
      <c r="BX47" s="98"/>
      <c r="BY47" s="98"/>
      <c r="BZ47" s="98"/>
      <c r="CA47" s="98"/>
      <c r="CB47" s="98"/>
      <c r="CC47" s="98"/>
      <c r="CD47" s="98"/>
      <c r="CE47" s="98"/>
      <c r="CF47" s="98"/>
      <c r="CG47" s="98"/>
      <c r="CH47" s="98"/>
      <c r="CI47" s="98"/>
      <c r="CJ47" s="98"/>
      <c r="CK47" s="98"/>
      <c r="CL47" s="98"/>
      <c r="CM47" s="98"/>
      <c r="CN47" s="1"/>
      <c r="CO47" s="100"/>
      <c r="CP47" s="98"/>
      <c r="CQ47" s="1"/>
      <c r="CR47" s="100"/>
      <c r="CS47" s="98"/>
      <c r="CT47" s="1"/>
      <c r="CU47" s="100" t="s">
        <v>37</v>
      </c>
      <c r="CV47" s="98"/>
      <c r="CW47" s="98"/>
      <c r="CX47" s="29"/>
      <c r="CY47" s="1"/>
    </row>
    <row r="48" spans="1:103" ht="12.75">
      <c r="A48" s="1"/>
      <c r="B48" s="42"/>
      <c r="C48" s="202" t="s">
        <v>106</v>
      </c>
      <c r="D48" s="86"/>
      <c r="E48" s="86"/>
      <c r="F48" s="86"/>
      <c r="G48" s="86"/>
      <c r="H48" s="86"/>
      <c r="I48" s="86"/>
      <c r="J48" s="86"/>
      <c r="K48" s="86"/>
      <c r="L48" s="86"/>
      <c r="M48" s="86"/>
      <c r="N48" s="86"/>
      <c r="O48" s="86"/>
      <c r="P48" s="86"/>
      <c r="Q48" s="86"/>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1"/>
      <c r="BL48" s="31"/>
      <c r="BM48" s="101"/>
      <c r="BN48" s="98"/>
      <c r="BO48" s="98"/>
      <c r="BP48" s="98"/>
      <c r="BQ48" s="98"/>
      <c r="BR48" s="98"/>
      <c r="BS48" s="98"/>
      <c r="BT48" s="98"/>
      <c r="BU48" s="98"/>
      <c r="BV48" s="98"/>
      <c r="BW48" s="98"/>
      <c r="BX48" s="98"/>
      <c r="BY48" s="98"/>
      <c r="BZ48" s="98"/>
      <c r="CA48" s="98"/>
      <c r="CB48" s="98"/>
      <c r="CC48" s="98"/>
      <c r="CD48" s="98"/>
      <c r="CE48" s="98"/>
      <c r="CF48" s="98"/>
      <c r="CG48" s="98"/>
      <c r="CH48" s="98"/>
      <c r="CI48" s="98"/>
      <c r="CJ48" s="98"/>
      <c r="CK48" s="98"/>
      <c r="CL48" s="98"/>
      <c r="CM48" s="98"/>
      <c r="CN48" s="1"/>
      <c r="CO48" s="100"/>
      <c r="CP48" s="98"/>
      <c r="CQ48" s="1"/>
      <c r="CR48" s="100"/>
      <c r="CS48" s="98"/>
      <c r="CT48" s="1"/>
      <c r="CU48" s="100" t="s">
        <v>37</v>
      </c>
      <c r="CV48" s="98"/>
      <c r="CW48" s="98"/>
      <c r="CX48" s="29"/>
      <c r="CY48" s="1"/>
    </row>
    <row r="49" spans="1:103" ht="12.75">
      <c r="A49" s="1"/>
      <c r="B49" s="42"/>
      <c r="C49" s="86"/>
      <c r="D49" s="86"/>
      <c r="E49" s="86"/>
      <c r="F49" s="86"/>
      <c r="G49" s="86"/>
      <c r="H49" s="86"/>
      <c r="I49" s="86"/>
      <c r="J49" s="86"/>
      <c r="K49" s="86"/>
      <c r="L49" s="86"/>
      <c r="M49" s="86"/>
      <c r="N49" s="86"/>
      <c r="O49" s="86"/>
      <c r="P49" s="86"/>
      <c r="Q49" s="86"/>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1"/>
      <c r="BL49" s="31"/>
      <c r="BM49" s="101"/>
      <c r="BN49" s="98"/>
      <c r="BO49" s="98"/>
      <c r="BP49" s="98"/>
      <c r="BQ49" s="98"/>
      <c r="BR49" s="98"/>
      <c r="BS49" s="98"/>
      <c r="BT49" s="98"/>
      <c r="BU49" s="98"/>
      <c r="BV49" s="98"/>
      <c r="BW49" s="98"/>
      <c r="BX49" s="98"/>
      <c r="BY49" s="98"/>
      <c r="BZ49" s="98"/>
      <c r="CA49" s="98"/>
      <c r="CB49" s="98"/>
      <c r="CC49" s="98"/>
      <c r="CD49" s="98"/>
      <c r="CE49" s="98"/>
      <c r="CF49" s="98"/>
      <c r="CG49" s="98"/>
      <c r="CH49" s="98"/>
      <c r="CI49" s="98"/>
      <c r="CJ49" s="98"/>
      <c r="CK49" s="98"/>
      <c r="CL49" s="98"/>
      <c r="CM49" s="98"/>
      <c r="CN49" s="1"/>
      <c r="CO49" s="100"/>
      <c r="CP49" s="98"/>
      <c r="CQ49" s="1"/>
      <c r="CR49" s="100"/>
      <c r="CS49" s="98"/>
      <c r="CT49" s="1"/>
      <c r="CU49" s="100" t="s">
        <v>37</v>
      </c>
      <c r="CV49" s="98"/>
      <c r="CW49" s="98"/>
      <c r="CX49" s="29"/>
      <c r="CY49" s="1"/>
    </row>
    <row r="50" spans="1:103" ht="12.75">
      <c r="A50" s="1"/>
      <c r="B50" s="40"/>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32"/>
      <c r="AF50" s="32"/>
      <c r="AG50" s="32"/>
      <c r="AH50" s="32"/>
      <c r="AI50" s="32"/>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38"/>
      <c r="BK50" s="1"/>
      <c r="BL50" s="31"/>
      <c r="BM50" s="101"/>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1"/>
      <c r="CO50" s="100"/>
      <c r="CP50" s="98"/>
      <c r="CQ50" s="1"/>
      <c r="CR50" s="100"/>
      <c r="CS50" s="98"/>
      <c r="CT50" s="1"/>
      <c r="CU50" s="100" t="s">
        <v>37</v>
      </c>
      <c r="CV50" s="98"/>
      <c r="CW50" s="98"/>
      <c r="CX50" s="29"/>
      <c r="CY50" s="1"/>
    </row>
    <row r="51" spans="1:103" ht="16.5" thickBot="1">
      <c r="A51" s="1"/>
      <c r="B51" s="40"/>
      <c r="C51" s="1"/>
      <c r="D51" s="1"/>
      <c r="E51" s="1"/>
      <c r="F51" s="1"/>
      <c r="G51" s="87" t="s">
        <v>47</v>
      </c>
      <c r="H51" s="86"/>
      <c r="I51" s="86"/>
      <c r="J51" s="86"/>
      <c r="K51" s="86"/>
      <c r="L51" s="87" t="s">
        <v>105</v>
      </c>
      <c r="M51" s="86"/>
      <c r="N51" s="86"/>
      <c r="O51" s="86"/>
      <c r="P51" s="86"/>
      <c r="Q51" s="1"/>
      <c r="R51" s="87" t="s">
        <v>104</v>
      </c>
      <c r="S51" s="86"/>
      <c r="T51" s="86"/>
      <c r="U51" s="86"/>
      <c r="V51" s="86"/>
      <c r="W51" s="1"/>
      <c r="X51" s="213" t="s">
        <v>103</v>
      </c>
      <c r="Y51" s="86"/>
      <c r="Z51" s="86"/>
      <c r="AA51" s="86"/>
      <c r="AB51" s="86"/>
      <c r="AC51" s="86"/>
      <c r="AD51" s="86"/>
      <c r="AE51" s="86"/>
      <c r="AF51" s="86"/>
      <c r="AG51" s="86"/>
      <c r="AH51" s="1"/>
      <c r="AI51" s="213" t="s">
        <v>102</v>
      </c>
      <c r="AJ51" s="86"/>
      <c r="AK51" s="86"/>
      <c r="AL51" s="86"/>
      <c r="AM51" s="86"/>
      <c r="AN51" s="86"/>
      <c r="AO51" s="86"/>
      <c r="AP51" s="86"/>
      <c r="AQ51" s="86"/>
      <c r="AR51" s="86"/>
      <c r="AS51" s="1"/>
      <c r="AT51" s="186" t="s">
        <v>101</v>
      </c>
      <c r="AU51" s="138"/>
      <c r="AV51" s="138"/>
      <c r="AW51" s="138"/>
      <c r="AX51" s="138"/>
      <c r="AY51" s="138"/>
      <c r="AZ51" s="138"/>
      <c r="BA51" s="138"/>
      <c r="BB51" s="138"/>
      <c r="BC51" s="138"/>
      <c r="BD51" s="1"/>
      <c r="BE51" s="186" t="s">
        <v>100</v>
      </c>
      <c r="BF51" s="138"/>
      <c r="BG51" s="138"/>
      <c r="BH51" s="138"/>
      <c r="BI51" s="138"/>
      <c r="BJ51" s="38"/>
      <c r="BK51" s="1"/>
      <c r="BL51" s="31"/>
      <c r="BM51" s="101"/>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1"/>
      <c r="CO51" s="100"/>
      <c r="CP51" s="98"/>
      <c r="CQ51" s="1"/>
      <c r="CR51" s="100"/>
      <c r="CS51" s="98"/>
      <c r="CT51" s="1"/>
      <c r="CU51" s="100" t="s">
        <v>37</v>
      </c>
      <c r="CV51" s="98"/>
      <c r="CW51" s="98"/>
      <c r="CX51" s="29"/>
      <c r="CY51" s="1"/>
    </row>
    <row r="52" spans="1:103" ht="12.75">
      <c r="A52" s="1"/>
      <c r="B52" s="40"/>
      <c r="C52" s="192" t="s">
        <v>99</v>
      </c>
      <c r="D52" s="86"/>
      <c r="E52" s="86"/>
      <c r="F52" s="86"/>
      <c r="G52" s="204">
        <v>56</v>
      </c>
      <c r="H52" s="86"/>
      <c r="I52" s="86"/>
      <c r="J52" s="86"/>
      <c r="K52" s="205"/>
      <c r="L52" s="134">
        <f>HP</f>
        <v>56</v>
      </c>
      <c r="M52" s="86"/>
      <c r="N52" s="86"/>
      <c r="O52" s="86"/>
      <c r="P52" s="86"/>
      <c r="Q52" s="1"/>
      <c r="R52" s="207">
        <v>0</v>
      </c>
      <c r="S52" s="86"/>
      <c r="T52" s="86"/>
      <c r="U52" s="86"/>
      <c r="V52" s="205"/>
      <c r="W52" s="1"/>
      <c r="X52" s="208" t="s">
        <v>98</v>
      </c>
      <c r="Y52" s="86"/>
      <c r="Z52" s="86"/>
      <c r="AA52" s="86"/>
      <c r="AB52" s="86"/>
      <c r="AC52" s="86"/>
      <c r="AD52" s="86"/>
      <c r="AE52" s="86"/>
      <c r="AF52" s="86"/>
      <c r="AG52" s="115"/>
      <c r="AH52" s="1"/>
      <c r="AI52" s="209"/>
      <c r="AJ52" s="210"/>
      <c r="AK52" s="210"/>
      <c r="AL52" s="210"/>
      <c r="AM52" s="210"/>
      <c r="AN52" s="210"/>
      <c r="AO52" s="210"/>
      <c r="AP52" s="210"/>
      <c r="AQ52" s="210"/>
      <c r="AR52" s="210"/>
      <c r="AS52" s="1"/>
      <c r="AT52" s="183"/>
      <c r="AU52" s="184"/>
      <c r="AV52" s="211"/>
      <c r="AW52" s="184"/>
      <c r="AX52" s="211"/>
      <c r="AY52" s="184"/>
      <c r="AZ52" s="211"/>
      <c r="BA52" s="184"/>
      <c r="BB52" s="211"/>
      <c r="BC52" s="86"/>
      <c r="BD52" s="1"/>
      <c r="BE52" s="220">
        <f>[1]Final!$A$19</f>
        <v>6</v>
      </c>
      <c r="BF52" s="86"/>
      <c r="BG52" s="86"/>
      <c r="BH52" s="86"/>
      <c r="BI52" s="86"/>
      <c r="BJ52" s="38"/>
      <c r="BK52" s="1"/>
      <c r="BL52" s="31"/>
      <c r="BM52" s="101"/>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1"/>
      <c r="CO52" s="100"/>
      <c r="CP52" s="98"/>
      <c r="CQ52" s="1"/>
      <c r="CR52" s="100"/>
      <c r="CS52" s="98"/>
      <c r="CT52" s="1"/>
      <c r="CU52" s="100" t="s">
        <v>37</v>
      </c>
      <c r="CV52" s="98"/>
      <c r="CW52" s="98"/>
      <c r="CX52" s="29"/>
      <c r="CY52" s="1"/>
    </row>
    <row r="53" spans="1:103" ht="12.75">
      <c r="A53" s="1"/>
      <c r="B53" s="40"/>
      <c r="C53" s="86"/>
      <c r="D53" s="86"/>
      <c r="E53" s="86"/>
      <c r="F53" s="86"/>
      <c r="G53" s="206"/>
      <c r="H53" s="86"/>
      <c r="I53" s="86"/>
      <c r="J53" s="86"/>
      <c r="K53" s="205"/>
      <c r="L53" s="86"/>
      <c r="M53" s="86"/>
      <c r="N53" s="86"/>
      <c r="O53" s="86"/>
      <c r="P53" s="86"/>
      <c r="Q53" s="1"/>
      <c r="R53" s="206"/>
      <c r="S53" s="86"/>
      <c r="T53" s="86"/>
      <c r="U53" s="86"/>
      <c r="V53" s="205"/>
      <c r="W53" s="1"/>
      <c r="X53" s="117"/>
      <c r="Y53" s="118"/>
      <c r="Z53" s="118"/>
      <c r="AA53" s="118"/>
      <c r="AB53" s="118"/>
      <c r="AC53" s="118"/>
      <c r="AD53" s="118"/>
      <c r="AE53" s="118"/>
      <c r="AF53" s="118"/>
      <c r="AG53" s="119"/>
      <c r="AH53" s="1"/>
      <c r="AI53" s="86"/>
      <c r="AJ53" s="86"/>
      <c r="AK53" s="86"/>
      <c r="AL53" s="86"/>
      <c r="AM53" s="86"/>
      <c r="AN53" s="86"/>
      <c r="AO53" s="86"/>
      <c r="AP53" s="86"/>
      <c r="AQ53" s="86"/>
      <c r="AR53" s="86"/>
      <c r="AS53" s="1"/>
      <c r="AT53" s="1"/>
      <c r="AU53" s="1"/>
      <c r="AV53" s="1"/>
      <c r="AW53" s="1"/>
      <c r="AX53" s="1"/>
      <c r="AY53" s="1"/>
      <c r="AZ53" s="1"/>
      <c r="BA53" s="1"/>
      <c r="BB53" s="1"/>
      <c r="BC53" s="1"/>
      <c r="BD53" s="1"/>
      <c r="BE53" s="86"/>
      <c r="BF53" s="86"/>
      <c r="BG53" s="86"/>
      <c r="BH53" s="86"/>
      <c r="BI53" s="86"/>
      <c r="BJ53" s="38"/>
      <c r="BK53" s="1"/>
      <c r="BL53" s="31"/>
      <c r="BM53" s="101"/>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1"/>
      <c r="CO53" s="100"/>
      <c r="CP53" s="98"/>
      <c r="CQ53" s="1"/>
      <c r="CR53" s="100"/>
      <c r="CS53" s="98"/>
      <c r="CT53" s="1"/>
      <c r="CU53" s="100" t="s">
        <v>37</v>
      </c>
      <c r="CV53" s="98"/>
      <c r="CW53" s="98"/>
      <c r="CX53" s="29"/>
      <c r="CY53" s="1"/>
    </row>
    <row r="54" spans="1:103" ht="12.75">
      <c r="A54" s="1"/>
      <c r="B54" s="40"/>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38"/>
      <c r="BK54" s="1"/>
      <c r="BL54" s="31"/>
      <c r="BM54" s="101"/>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c r="CN54" s="1"/>
      <c r="CO54" s="100"/>
      <c r="CP54" s="98"/>
      <c r="CQ54" s="1"/>
      <c r="CR54" s="100"/>
      <c r="CS54" s="98"/>
      <c r="CT54" s="1"/>
      <c r="CU54" s="100" t="s">
        <v>37</v>
      </c>
      <c r="CV54" s="98"/>
      <c r="CW54" s="98"/>
      <c r="CX54" s="29"/>
      <c r="CY54" s="1"/>
    </row>
    <row r="55" spans="1:103" ht="12.75">
      <c r="A55" s="1"/>
      <c r="B55" s="40"/>
      <c r="C55" s="185" t="s">
        <v>97</v>
      </c>
      <c r="D55" s="86"/>
      <c r="E55" s="86"/>
      <c r="F55" s="86"/>
      <c r="G55" s="86"/>
      <c r="H55" s="86"/>
      <c r="I55" s="86"/>
      <c r="J55" s="86"/>
      <c r="K55" s="194">
        <f>[1]Start!$BC$118</f>
        <v>14</v>
      </c>
      <c r="L55" s="86"/>
      <c r="M55" s="1"/>
      <c r="N55" s="185" t="s">
        <v>96</v>
      </c>
      <c r="O55" s="86"/>
      <c r="P55" s="86"/>
      <c r="Q55" s="86"/>
      <c r="R55" s="86"/>
      <c r="S55" s="86"/>
      <c r="T55" s="86"/>
      <c r="U55" s="183"/>
      <c r="V55" s="184"/>
      <c r="W55" s="1"/>
      <c r="X55" s="185" t="s">
        <v>95</v>
      </c>
      <c r="Y55" s="86"/>
      <c r="Z55" s="86"/>
      <c r="AA55" s="86"/>
      <c r="AB55" s="86"/>
      <c r="AC55" s="86"/>
      <c r="AD55" s="187" t="str">
        <f>[1]Final!$D$38</f>
        <v>20 ft.</v>
      </c>
      <c r="AE55" s="86"/>
      <c r="AF55" s="86"/>
      <c r="AG55" s="1"/>
      <c r="AH55" s="185" t="s">
        <v>94</v>
      </c>
      <c r="AI55" s="86"/>
      <c r="AJ55" s="86"/>
      <c r="AK55" s="86"/>
      <c r="AL55" s="86"/>
      <c r="AM55" s="86"/>
      <c r="AN55" s="187" t="str">
        <f>[1]Final!$F$38</f>
        <v>10 ft.</v>
      </c>
      <c r="AO55" s="86"/>
      <c r="AP55" s="86"/>
      <c r="AQ55" s="1"/>
      <c r="AR55" s="185" t="s">
        <v>93</v>
      </c>
      <c r="AS55" s="86"/>
      <c r="AT55" s="86"/>
      <c r="AU55" s="86"/>
      <c r="AV55" s="86"/>
      <c r="AW55" s="86"/>
      <c r="AX55" s="187" t="str">
        <f>[1]Final!$G$38</f>
        <v>10 ft.</v>
      </c>
      <c r="AY55" s="86"/>
      <c r="AZ55" s="86"/>
      <c r="BA55" s="1"/>
      <c r="BB55" s="185" t="s">
        <v>92</v>
      </c>
      <c r="BC55" s="86"/>
      <c r="BD55" s="86"/>
      <c r="BE55" s="86"/>
      <c r="BF55" s="86"/>
      <c r="BG55" s="187" t="str">
        <f>[1]Final!$E$38</f>
        <v>0 ft.</v>
      </c>
      <c r="BH55" s="86"/>
      <c r="BI55" s="86"/>
      <c r="BJ55" s="38"/>
      <c r="BK55" s="1"/>
      <c r="BL55" s="31"/>
      <c r="BM55" s="101"/>
      <c r="BN55" s="98"/>
      <c r="BO55" s="98"/>
      <c r="BP55" s="98"/>
      <c r="BQ55" s="98"/>
      <c r="BR55" s="98"/>
      <c r="BS55" s="98"/>
      <c r="BT55" s="98"/>
      <c r="BU55" s="98"/>
      <c r="BV55" s="98"/>
      <c r="BW55" s="98"/>
      <c r="BX55" s="98"/>
      <c r="BY55" s="98"/>
      <c r="BZ55" s="98"/>
      <c r="CA55" s="98"/>
      <c r="CB55" s="98"/>
      <c r="CC55" s="98"/>
      <c r="CD55" s="98"/>
      <c r="CE55" s="98"/>
      <c r="CF55" s="98"/>
      <c r="CG55" s="98"/>
      <c r="CH55" s="98"/>
      <c r="CI55" s="98"/>
      <c r="CJ55" s="98"/>
      <c r="CK55" s="98"/>
      <c r="CL55" s="98"/>
      <c r="CM55" s="98"/>
      <c r="CN55" s="1"/>
      <c r="CO55" s="100"/>
      <c r="CP55" s="98"/>
      <c r="CQ55" s="1"/>
      <c r="CR55" s="100"/>
      <c r="CS55" s="98"/>
      <c r="CT55" s="1"/>
      <c r="CU55" s="100" t="s">
        <v>37</v>
      </c>
      <c r="CV55" s="98"/>
      <c r="CW55" s="98"/>
      <c r="CX55" s="29"/>
      <c r="CY55" s="1"/>
    </row>
    <row r="56" spans="1:103" ht="12.75">
      <c r="A56" s="1"/>
      <c r="B56" s="40"/>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38"/>
      <c r="BK56" s="1"/>
      <c r="BL56" s="31"/>
      <c r="BM56" s="101"/>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1"/>
      <c r="CO56" s="100"/>
      <c r="CP56" s="98"/>
      <c r="CQ56" s="1"/>
      <c r="CR56" s="100"/>
      <c r="CS56" s="98"/>
      <c r="CT56" s="1"/>
      <c r="CU56" s="100" t="s">
        <v>37</v>
      </c>
      <c r="CV56" s="98"/>
      <c r="CW56" s="98"/>
      <c r="CX56" s="29"/>
      <c r="CY56" s="1"/>
    </row>
    <row r="57" spans="1:103">
      <c r="A57" s="1"/>
      <c r="B57" s="40"/>
      <c r="C57" s="188" t="s">
        <v>91</v>
      </c>
      <c r="D57" s="86"/>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32"/>
      <c r="AG57" s="188" t="s">
        <v>85</v>
      </c>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38"/>
      <c r="BK57" s="1"/>
      <c r="BL57" s="41"/>
      <c r="BM57" s="101"/>
      <c r="BN57" s="98"/>
      <c r="BO57" s="98"/>
      <c r="BP57" s="98"/>
      <c r="BQ57" s="98"/>
      <c r="BR57" s="98"/>
      <c r="BS57" s="98"/>
      <c r="BT57" s="98"/>
      <c r="BU57" s="98"/>
      <c r="BV57" s="98"/>
      <c r="BW57" s="98"/>
      <c r="BX57" s="98"/>
      <c r="BY57" s="98"/>
      <c r="BZ57" s="98"/>
      <c r="CA57" s="98"/>
      <c r="CB57" s="98"/>
      <c r="CC57" s="98"/>
      <c r="CD57" s="98"/>
      <c r="CE57" s="98"/>
      <c r="CF57" s="98"/>
      <c r="CG57" s="98"/>
      <c r="CH57" s="98"/>
      <c r="CI57" s="98"/>
      <c r="CJ57" s="98"/>
      <c r="CK57" s="98"/>
      <c r="CL57" s="98"/>
      <c r="CM57" s="98"/>
      <c r="CN57" s="1"/>
      <c r="CO57" s="100"/>
      <c r="CP57" s="98"/>
      <c r="CQ57" s="1"/>
      <c r="CR57" s="100"/>
      <c r="CS57" s="98"/>
      <c r="CT57" s="1"/>
      <c r="CU57" s="100" t="s">
        <v>37</v>
      </c>
      <c r="CV57" s="98"/>
      <c r="CW57" s="98"/>
      <c r="CX57" s="29"/>
      <c r="CY57" s="1"/>
    </row>
    <row r="58" spans="1:103" ht="12.75">
      <c r="A58" s="1"/>
      <c r="B58" s="40"/>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38"/>
      <c r="BK58" s="1"/>
      <c r="BL58" s="31"/>
      <c r="BM58" s="101"/>
      <c r="BN58" s="98"/>
      <c r="BO58" s="98"/>
      <c r="BP58" s="98"/>
      <c r="BQ58" s="98"/>
      <c r="BR58" s="98"/>
      <c r="BS58" s="98"/>
      <c r="BT58" s="98"/>
      <c r="BU58" s="98"/>
      <c r="BV58" s="98"/>
      <c r="BW58" s="98"/>
      <c r="BX58" s="98"/>
      <c r="BY58" s="98"/>
      <c r="BZ58" s="98"/>
      <c r="CA58" s="98"/>
      <c r="CB58" s="98"/>
      <c r="CC58" s="98"/>
      <c r="CD58" s="98"/>
      <c r="CE58" s="98"/>
      <c r="CF58" s="98"/>
      <c r="CG58" s="98"/>
      <c r="CH58" s="98"/>
      <c r="CI58" s="98"/>
      <c r="CJ58" s="98"/>
      <c r="CK58" s="98"/>
      <c r="CL58" s="98"/>
      <c r="CM58" s="98"/>
      <c r="CN58" s="1"/>
      <c r="CO58" s="100"/>
      <c r="CP58" s="98"/>
      <c r="CQ58" s="1"/>
      <c r="CR58" s="100"/>
      <c r="CS58" s="98"/>
      <c r="CT58" s="1"/>
      <c r="CU58" s="100" t="s">
        <v>37</v>
      </c>
      <c r="CV58" s="98"/>
      <c r="CW58" s="98"/>
      <c r="CX58" s="29"/>
      <c r="CY58" s="1"/>
    </row>
    <row r="59" spans="1:103" ht="16.5" thickBot="1">
      <c r="A59" s="1"/>
      <c r="B59" s="40"/>
      <c r="C59" s="129" t="s">
        <v>90</v>
      </c>
      <c r="D59" s="86"/>
      <c r="E59" s="86"/>
      <c r="F59" s="86"/>
      <c r="G59" s="130">
        <f>ArmorClass</f>
        <v>19</v>
      </c>
      <c r="H59" s="86"/>
      <c r="I59" s="86"/>
      <c r="J59" s="86"/>
      <c r="K59" s="86"/>
      <c r="L59" s="1"/>
      <c r="M59" s="131" t="s">
        <v>89</v>
      </c>
      <c r="N59" s="132"/>
      <c r="O59" s="132"/>
      <c r="P59" s="132"/>
      <c r="Q59" s="1"/>
      <c r="R59" s="131" t="s">
        <v>88</v>
      </c>
      <c r="S59" s="132"/>
      <c r="T59" s="132"/>
      <c r="U59" s="132"/>
      <c r="V59" s="1"/>
      <c r="W59" s="131" t="s">
        <v>87</v>
      </c>
      <c r="X59" s="132"/>
      <c r="Y59" s="132"/>
      <c r="Z59" s="132"/>
      <c r="AA59" s="132"/>
      <c r="AB59" s="1"/>
      <c r="AC59" s="131" t="s">
        <v>86</v>
      </c>
      <c r="AD59" s="132"/>
      <c r="AE59" s="132"/>
      <c r="AF59" s="1"/>
      <c r="AG59" s="133" t="s">
        <v>85</v>
      </c>
      <c r="AH59" s="86"/>
      <c r="AI59" s="86"/>
      <c r="AJ59" s="86"/>
      <c r="AK59" s="86"/>
      <c r="AL59" s="86"/>
      <c r="AM59" s="134">
        <f>IFERROR([1]Final!$V$15,1)</f>
        <v>2</v>
      </c>
      <c r="AN59" s="86"/>
      <c r="AO59" s="86"/>
      <c r="AP59" s="86"/>
      <c r="AQ59" s="1"/>
      <c r="AR59" s="186" t="s">
        <v>35</v>
      </c>
      <c r="AS59" s="138"/>
      <c r="AT59" s="138"/>
      <c r="AU59" s="138"/>
      <c r="AV59" s="138"/>
      <c r="AW59" s="138"/>
      <c r="AX59" s="138"/>
      <c r="AY59" s="138"/>
      <c r="AZ59" s="138"/>
      <c r="BA59" s="138"/>
      <c r="BB59" s="1"/>
      <c r="BC59" s="186" t="s">
        <v>34</v>
      </c>
      <c r="BD59" s="138"/>
      <c r="BE59" s="138"/>
      <c r="BF59" s="138"/>
      <c r="BG59" s="138"/>
      <c r="BH59" s="138"/>
      <c r="BI59" s="138"/>
      <c r="BJ59" s="38"/>
      <c r="BK59" s="1"/>
      <c r="BL59" s="31"/>
      <c r="BM59" s="101"/>
      <c r="BN59" s="98"/>
      <c r="BO59" s="98"/>
      <c r="BP59" s="98"/>
      <c r="BQ59" s="98"/>
      <c r="BR59" s="98"/>
      <c r="BS59" s="98"/>
      <c r="BT59" s="98"/>
      <c r="BU59" s="98"/>
      <c r="BV59" s="98"/>
      <c r="BW59" s="98"/>
      <c r="BX59" s="98"/>
      <c r="BY59" s="98"/>
      <c r="BZ59" s="98"/>
      <c r="CA59" s="98"/>
      <c r="CB59" s="98"/>
      <c r="CC59" s="98"/>
      <c r="CD59" s="98"/>
      <c r="CE59" s="98"/>
      <c r="CF59" s="98"/>
      <c r="CG59" s="98"/>
      <c r="CH59" s="98"/>
      <c r="CI59" s="98"/>
      <c r="CJ59" s="98"/>
      <c r="CK59" s="98"/>
      <c r="CL59" s="98"/>
      <c r="CM59" s="98"/>
      <c r="CN59" s="1"/>
      <c r="CO59" s="100"/>
      <c r="CP59" s="98"/>
      <c r="CQ59" s="1"/>
      <c r="CR59" s="100"/>
      <c r="CS59" s="98"/>
      <c r="CT59" s="1"/>
      <c r="CU59" s="100" t="s">
        <v>37</v>
      </c>
      <c r="CV59" s="98"/>
      <c r="CW59" s="98"/>
      <c r="CX59" s="29"/>
      <c r="CY59" s="1"/>
    </row>
    <row r="60" spans="1:103" ht="12.75">
      <c r="A60" s="1"/>
      <c r="B60" s="40"/>
      <c r="C60" s="86"/>
      <c r="D60" s="86"/>
      <c r="E60" s="86"/>
      <c r="F60" s="86"/>
      <c r="G60" s="86"/>
      <c r="H60" s="86"/>
      <c r="I60" s="86"/>
      <c r="J60" s="86"/>
      <c r="K60" s="86"/>
      <c r="L60" s="1"/>
      <c r="M60" s="127">
        <f>[1]ArmorData!$L$2+[1]ArmorData!$L$6</f>
        <v>15</v>
      </c>
      <c r="N60" s="86"/>
      <c r="O60" s="86"/>
      <c r="P60" s="86"/>
      <c r="Q60" s="1"/>
      <c r="R60" s="128">
        <f>[1]ArmorData!$L$3</f>
        <v>2</v>
      </c>
      <c r="S60" s="86"/>
      <c r="T60" s="86"/>
      <c r="U60" s="86"/>
      <c r="V60" s="1"/>
      <c r="W60" s="128">
        <f>[1]ArmorData!$L$4</f>
        <v>2</v>
      </c>
      <c r="X60" s="86"/>
      <c r="Y60" s="86"/>
      <c r="Z60" s="86"/>
      <c r="AA60" s="86"/>
      <c r="AB60" s="1"/>
      <c r="AC60" s="128">
        <f>SUM([1]ArmorData!$L$5,[1]ArmorData!$L$7:$L$24)</f>
        <v>0</v>
      </c>
      <c r="AD60" s="86"/>
      <c r="AE60" s="86"/>
      <c r="AF60" s="1"/>
      <c r="AG60" s="86"/>
      <c r="AH60" s="86"/>
      <c r="AI60" s="86"/>
      <c r="AJ60" s="86"/>
      <c r="AK60" s="86"/>
      <c r="AL60" s="86"/>
      <c r="AM60" s="86"/>
      <c r="AN60" s="86"/>
      <c r="AO60" s="86"/>
      <c r="AP60" s="86"/>
      <c r="AQ60" s="1"/>
      <c r="AR60" s="193" t="str">
        <f>'[1]Spell Sheets'!$AO$3</f>
        <v>+7</v>
      </c>
      <c r="AS60" s="86"/>
      <c r="AT60" s="86"/>
      <c r="AU60" s="86"/>
      <c r="AV60" s="86"/>
      <c r="AW60" s="86"/>
      <c r="AX60" s="86"/>
      <c r="AY60" s="86"/>
      <c r="AZ60" s="86"/>
      <c r="BA60" s="86"/>
      <c r="BB60" s="1"/>
      <c r="BC60" s="193" t="str">
        <f>'[1]Spell Sheets'!$AO$1</f>
        <v>15</v>
      </c>
      <c r="BD60" s="86"/>
      <c r="BE60" s="86"/>
      <c r="BF60" s="86"/>
      <c r="BG60" s="86"/>
      <c r="BH60" s="86"/>
      <c r="BI60" s="86"/>
      <c r="BJ60" s="38"/>
      <c r="BK60" s="1"/>
      <c r="BL60" s="31"/>
      <c r="BM60" s="101"/>
      <c r="BN60" s="98"/>
      <c r="BO60" s="98"/>
      <c r="BP60" s="98"/>
      <c r="BQ60" s="98"/>
      <c r="BR60" s="98"/>
      <c r="BS60" s="98"/>
      <c r="BT60" s="98"/>
      <c r="BU60" s="98"/>
      <c r="BV60" s="98"/>
      <c r="BW60" s="98"/>
      <c r="BX60" s="98"/>
      <c r="BY60" s="98"/>
      <c r="BZ60" s="98"/>
      <c r="CA60" s="98"/>
      <c r="CB60" s="98"/>
      <c r="CC60" s="98"/>
      <c r="CD60" s="98"/>
      <c r="CE60" s="98"/>
      <c r="CF60" s="98"/>
      <c r="CG60" s="98"/>
      <c r="CH60" s="98"/>
      <c r="CI60" s="98"/>
      <c r="CJ60" s="98"/>
      <c r="CK60" s="98"/>
      <c r="CL60" s="98"/>
      <c r="CM60" s="98"/>
      <c r="CN60" s="1"/>
      <c r="CO60" s="100"/>
      <c r="CP60" s="98"/>
      <c r="CQ60" s="1"/>
      <c r="CR60" s="100"/>
      <c r="CS60" s="98"/>
      <c r="CT60" s="1"/>
      <c r="CU60" s="100" t="s">
        <v>37</v>
      </c>
      <c r="CV60" s="98"/>
      <c r="CW60" s="98"/>
      <c r="CX60" s="29"/>
      <c r="CY60" s="1"/>
    </row>
    <row r="61" spans="1:103" ht="12.75">
      <c r="A61" s="1"/>
      <c r="B61" s="40"/>
      <c r="C61" s="86"/>
      <c r="D61" s="86"/>
      <c r="E61" s="86"/>
      <c r="F61" s="86"/>
      <c r="G61" s="86"/>
      <c r="H61" s="86"/>
      <c r="I61" s="86"/>
      <c r="J61" s="86"/>
      <c r="K61" s="86"/>
      <c r="L61" s="1"/>
      <c r="M61" s="86"/>
      <c r="N61" s="86"/>
      <c r="O61" s="86"/>
      <c r="P61" s="86"/>
      <c r="Q61" s="1"/>
      <c r="R61" s="86"/>
      <c r="S61" s="86"/>
      <c r="T61" s="86"/>
      <c r="U61" s="86"/>
      <c r="V61" s="1"/>
      <c r="W61" s="86"/>
      <c r="X61" s="86"/>
      <c r="Y61" s="86"/>
      <c r="Z61" s="86"/>
      <c r="AA61" s="86"/>
      <c r="AB61" s="1"/>
      <c r="AC61" s="86"/>
      <c r="AD61" s="86"/>
      <c r="AE61" s="86"/>
      <c r="AF61" s="1"/>
      <c r="AG61" s="86"/>
      <c r="AH61" s="86"/>
      <c r="AI61" s="86"/>
      <c r="AJ61" s="86"/>
      <c r="AK61" s="86"/>
      <c r="AL61" s="86"/>
      <c r="AM61" s="86"/>
      <c r="AN61" s="86"/>
      <c r="AO61" s="86"/>
      <c r="AP61" s="86"/>
      <c r="AQ61" s="1"/>
      <c r="AR61" s="86"/>
      <c r="AS61" s="86"/>
      <c r="AT61" s="86"/>
      <c r="AU61" s="86"/>
      <c r="AV61" s="86"/>
      <c r="AW61" s="86"/>
      <c r="AX61" s="86"/>
      <c r="AY61" s="86"/>
      <c r="AZ61" s="86"/>
      <c r="BA61" s="86"/>
      <c r="BB61" s="1"/>
      <c r="BC61" s="86"/>
      <c r="BD61" s="86"/>
      <c r="BE61" s="86"/>
      <c r="BF61" s="86"/>
      <c r="BG61" s="86"/>
      <c r="BH61" s="86"/>
      <c r="BI61" s="86"/>
      <c r="BJ61" s="38"/>
      <c r="BK61" s="1"/>
      <c r="BL61" s="31"/>
      <c r="BM61" s="101"/>
      <c r="BN61" s="98"/>
      <c r="BO61" s="98"/>
      <c r="BP61" s="98"/>
      <c r="BQ61" s="98"/>
      <c r="BR61" s="98"/>
      <c r="BS61" s="98"/>
      <c r="BT61" s="98"/>
      <c r="BU61" s="98"/>
      <c r="BV61" s="98"/>
      <c r="BW61" s="98"/>
      <c r="BX61" s="98"/>
      <c r="BY61" s="98"/>
      <c r="BZ61" s="98"/>
      <c r="CA61" s="98"/>
      <c r="CB61" s="98"/>
      <c r="CC61" s="98"/>
      <c r="CD61" s="98"/>
      <c r="CE61" s="98"/>
      <c r="CF61" s="98"/>
      <c r="CG61" s="98"/>
      <c r="CH61" s="98"/>
      <c r="CI61" s="98"/>
      <c r="CJ61" s="98"/>
      <c r="CK61" s="98"/>
      <c r="CL61" s="98"/>
      <c r="CM61" s="98"/>
      <c r="CN61" s="1"/>
      <c r="CO61" s="100"/>
      <c r="CP61" s="98"/>
      <c r="CQ61" s="1"/>
      <c r="CR61" s="100"/>
      <c r="CS61" s="98"/>
      <c r="CT61" s="1"/>
      <c r="CU61" s="100" t="s">
        <v>37</v>
      </c>
      <c r="CV61" s="98"/>
      <c r="CW61" s="98"/>
      <c r="CX61" s="29"/>
      <c r="CY61" s="1"/>
    </row>
    <row r="62" spans="1:103" ht="12.75">
      <c r="A62" s="1"/>
      <c r="B62" s="40"/>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38"/>
      <c r="BK62" s="1"/>
      <c r="BL62" s="31"/>
      <c r="BM62" s="101"/>
      <c r="BN62" s="98"/>
      <c r="BO62" s="98"/>
      <c r="BP62" s="98"/>
      <c r="BQ62" s="98"/>
      <c r="BR62" s="98"/>
      <c r="BS62" s="98"/>
      <c r="BT62" s="98"/>
      <c r="BU62" s="98"/>
      <c r="BV62" s="98"/>
      <c r="BW62" s="98"/>
      <c r="BX62" s="98"/>
      <c r="BY62" s="98"/>
      <c r="BZ62" s="98"/>
      <c r="CA62" s="98"/>
      <c r="CB62" s="98"/>
      <c r="CC62" s="98"/>
      <c r="CD62" s="98"/>
      <c r="CE62" s="98"/>
      <c r="CF62" s="98"/>
      <c r="CG62" s="98"/>
      <c r="CH62" s="98"/>
      <c r="CI62" s="98"/>
      <c r="CJ62" s="98"/>
      <c r="CK62" s="98"/>
      <c r="CL62" s="98"/>
      <c r="CM62" s="98"/>
      <c r="CN62" s="1"/>
      <c r="CO62" s="100"/>
      <c r="CP62" s="98"/>
      <c r="CQ62" s="1"/>
      <c r="CR62" s="100"/>
      <c r="CS62" s="98"/>
      <c r="CT62" s="1"/>
      <c r="CU62" s="100" t="s">
        <v>37</v>
      </c>
      <c r="CV62" s="98"/>
      <c r="CW62" s="98"/>
      <c r="CX62" s="29"/>
      <c r="CY62" s="1"/>
    </row>
    <row r="63" spans="1:103">
      <c r="A63" s="1"/>
      <c r="B63" s="40"/>
      <c r="C63" s="111" t="str">
        <f>IF(ISBLANK([1]ArmorData!$U$17),"Armor",[1]ArmorData!$U$17)</f>
        <v>Half Plate</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32"/>
      <c r="AG63" s="111" t="str">
        <f>IF(ISBLANK([1]Equipment!$J$12),"Attack 1",IF(OR([1]Equipment!$BG$7=[1]WeaponData!$AF$7,[1]Equipment!$BG$9=[1]WeaponData!$AF$7),_xludf.CONCAT([1]Equipment!$J$12," (EQUIPPED)"),[1]Equipment!$J$12))</f>
        <v>Longsword</v>
      </c>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38"/>
      <c r="BK63" s="1"/>
      <c r="BL63" s="31"/>
      <c r="BM63" s="101"/>
      <c r="BN63" s="98"/>
      <c r="BO63" s="98"/>
      <c r="BP63" s="98"/>
      <c r="BQ63" s="98"/>
      <c r="BR63" s="98"/>
      <c r="BS63" s="98"/>
      <c r="BT63" s="98"/>
      <c r="BU63" s="98"/>
      <c r="BV63" s="98"/>
      <c r="BW63" s="98"/>
      <c r="BX63" s="98"/>
      <c r="BY63" s="98"/>
      <c r="BZ63" s="98"/>
      <c r="CA63" s="98"/>
      <c r="CB63" s="98"/>
      <c r="CC63" s="98"/>
      <c r="CD63" s="98"/>
      <c r="CE63" s="98"/>
      <c r="CF63" s="98"/>
      <c r="CG63" s="98"/>
      <c r="CH63" s="98"/>
      <c r="CI63" s="98"/>
      <c r="CJ63" s="98"/>
      <c r="CK63" s="98"/>
      <c r="CL63" s="98"/>
      <c r="CM63" s="98"/>
      <c r="CN63" s="1"/>
      <c r="CO63" s="100"/>
      <c r="CP63" s="98"/>
      <c r="CQ63" s="1"/>
      <c r="CR63" s="100"/>
      <c r="CS63" s="98"/>
      <c r="CT63" s="1"/>
      <c r="CU63" s="100" t="s">
        <v>37</v>
      </c>
      <c r="CV63" s="98"/>
      <c r="CW63" s="98"/>
      <c r="CX63" s="29"/>
      <c r="CY63" s="1"/>
    </row>
    <row r="64" spans="1:103" ht="12.75">
      <c r="A64" s="1"/>
      <c r="B64" s="40"/>
      <c r="C64" s="106" t="s">
        <v>80</v>
      </c>
      <c r="D64" s="107"/>
      <c r="E64" s="107"/>
      <c r="F64" s="107"/>
      <c r="G64" s="107"/>
      <c r="H64" s="110">
        <v>15</v>
      </c>
      <c r="I64" s="86"/>
      <c r="J64" s="86"/>
      <c r="K64" s="86"/>
      <c r="L64" s="86"/>
      <c r="M64" s="106" t="s">
        <v>84</v>
      </c>
      <c r="N64" s="107"/>
      <c r="O64" s="107"/>
      <c r="P64" s="107"/>
      <c r="Q64" s="107"/>
      <c r="R64" s="110" t="str">
        <f>IFERROR([1]ArmorData!$U$23,1/0)</f>
        <v>Disadvantage</v>
      </c>
      <c r="S64" s="86"/>
      <c r="T64" s="86"/>
      <c r="U64" s="86"/>
      <c r="V64" s="86"/>
      <c r="W64" s="86"/>
      <c r="X64" s="86"/>
      <c r="Y64" s="86"/>
      <c r="Z64" s="86"/>
      <c r="AA64" s="86"/>
      <c r="AB64" s="86"/>
      <c r="AC64" s="86"/>
      <c r="AD64" s="86"/>
      <c r="AE64" s="86"/>
      <c r="AF64" s="32"/>
      <c r="AG64" s="106" t="s">
        <v>73</v>
      </c>
      <c r="AH64" s="107"/>
      <c r="AI64" s="107"/>
      <c r="AJ64" s="107"/>
      <c r="AK64" s="108"/>
      <c r="AL64" s="135">
        <f>[1]Equipment!$J$15</f>
        <v>7</v>
      </c>
      <c r="AM64" s="86"/>
      <c r="AN64" s="86"/>
      <c r="AO64" s="86"/>
      <c r="AP64" s="86"/>
      <c r="AQ64" s="86"/>
      <c r="AR64" s="86"/>
      <c r="AS64" s="86"/>
      <c r="AT64" s="1"/>
      <c r="AU64" s="120" t="s">
        <v>72</v>
      </c>
      <c r="AV64" s="86"/>
      <c r="AW64" s="86"/>
      <c r="AX64" s="86"/>
      <c r="AY64" s="86"/>
      <c r="AZ64" s="86"/>
      <c r="BA64" s="86"/>
      <c r="BB64" s="86"/>
      <c r="BC64" s="86"/>
      <c r="BD64" s="86"/>
      <c r="BE64" s="86"/>
      <c r="BF64" s="86"/>
      <c r="BG64" s="86"/>
      <c r="BH64" s="86"/>
      <c r="BI64" s="86"/>
      <c r="BJ64" s="38"/>
      <c r="BK64" s="1"/>
      <c r="BL64" s="31"/>
      <c r="BM64" s="101"/>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1"/>
      <c r="CO64" s="100"/>
      <c r="CP64" s="98"/>
      <c r="CQ64" s="1"/>
      <c r="CR64" s="100"/>
      <c r="CS64" s="98"/>
      <c r="CT64" s="1"/>
      <c r="CU64" s="100" t="s">
        <v>37</v>
      </c>
      <c r="CV64" s="98"/>
      <c r="CW64" s="98"/>
      <c r="CX64" s="29"/>
      <c r="CY64" s="1"/>
    </row>
    <row r="65" spans="1:103" ht="12.75">
      <c r="A65" s="1"/>
      <c r="B65" s="40"/>
      <c r="C65" s="106" t="s">
        <v>79</v>
      </c>
      <c r="D65" s="107"/>
      <c r="E65" s="107"/>
      <c r="F65" s="107"/>
      <c r="G65" s="107"/>
      <c r="H65" s="110" t="str">
        <f>IFERROR([1]ArmorData!$U$24,1/0)</f>
        <v>40 lb</v>
      </c>
      <c r="I65" s="86"/>
      <c r="J65" s="86"/>
      <c r="K65" s="86"/>
      <c r="L65" s="86"/>
      <c r="M65" s="106" t="s">
        <v>83</v>
      </c>
      <c r="N65" s="107"/>
      <c r="O65" s="107"/>
      <c r="P65" s="107"/>
      <c r="Q65" s="107"/>
      <c r="R65" s="110" t="str">
        <f>IFERROR([1]ArmorData!$U$18,1/0)</f>
        <v>Medium</v>
      </c>
      <c r="S65" s="86"/>
      <c r="T65" s="86"/>
      <c r="U65" s="86"/>
      <c r="V65" s="86"/>
      <c r="W65" s="86"/>
      <c r="X65" s="86"/>
      <c r="Y65" s="86"/>
      <c r="Z65" s="86"/>
      <c r="AA65" s="86"/>
      <c r="AB65" s="86"/>
      <c r="AC65" s="86"/>
      <c r="AD65" s="86"/>
      <c r="AE65" s="86"/>
      <c r="AF65" s="32"/>
      <c r="AG65" s="106" t="s">
        <v>71</v>
      </c>
      <c r="AH65" s="107"/>
      <c r="AI65" s="107"/>
      <c r="AJ65" s="107"/>
      <c r="AK65" s="108"/>
      <c r="AL65" s="136" t="str">
        <f>'[1]Character Sheet I'!$Q$38&amp;" "&amp;'[1]Character Sheet I'!$X$38</f>
        <v>1d8+4 slashing</v>
      </c>
      <c r="AM65" s="86"/>
      <c r="AN65" s="86"/>
      <c r="AO65" s="86"/>
      <c r="AP65" s="86"/>
      <c r="AQ65" s="86"/>
      <c r="AR65" s="86"/>
      <c r="AS65" s="86"/>
      <c r="AT65" s="1"/>
      <c r="AU65" s="126" t="str">
        <f>[1]Equipment!$J$21</f>
        <v>Versatile (1d10)</v>
      </c>
      <c r="AV65" s="86"/>
      <c r="AW65" s="86"/>
      <c r="AX65" s="86"/>
      <c r="AY65" s="86"/>
      <c r="AZ65" s="86"/>
      <c r="BA65" s="86"/>
      <c r="BB65" s="86"/>
      <c r="BC65" s="86"/>
      <c r="BD65" s="86"/>
      <c r="BE65" s="86"/>
      <c r="BF65" s="86"/>
      <c r="BG65" s="86"/>
      <c r="BH65" s="86"/>
      <c r="BI65" s="115"/>
      <c r="BJ65" s="38"/>
      <c r="BK65" s="1"/>
      <c r="BL65" s="31"/>
      <c r="BM65" s="101"/>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1"/>
      <c r="CO65" s="100"/>
      <c r="CP65" s="98"/>
      <c r="CQ65" s="1"/>
      <c r="CR65" s="100"/>
      <c r="CS65" s="98"/>
      <c r="CT65" s="1"/>
      <c r="CU65" s="100" t="s">
        <v>37</v>
      </c>
      <c r="CV65" s="98"/>
      <c r="CW65" s="98"/>
      <c r="CX65" s="29"/>
      <c r="CY65" s="1"/>
    </row>
    <row r="66" spans="1:103" ht="12.75">
      <c r="A66" s="1"/>
      <c r="B66" s="40"/>
      <c r="C66" s="106" t="s">
        <v>82</v>
      </c>
      <c r="D66" s="107"/>
      <c r="E66" s="107"/>
      <c r="F66" s="107"/>
      <c r="G66" s="107"/>
      <c r="H66" s="135">
        <f>IFERROR([1]ArmorData!$U$21,1/0)</f>
        <v>2</v>
      </c>
      <c r="I66" s="86"/>
      <c r="J66" s="86"/>
      <c r="K66" s="86"/>
      <c r="L66" s="86"/>
      <c r="M66" s="122" t="s">
        <v>72</v>
      </c>
      <c r="N66" s="123"/>
      <c r="O66" s="123"/>
      <c r="P66" s="123"/>
      <c r="Q66" s="123"/>
      <c r="R66" s="125" t="str">
        <f>IFERROR([1]ArmorData!$U$25,1/0)</f>
        <v>Don: 5 minutes; Doff: 1 minute</v>
      </c>
      <c r="S66" s="86"/>
      <c r="T66" s="86"/>
      <c r="U66" s="86"/>
      <c r="V66" s="86"/>
      <c r="W66" s="86"/>
      <c r="X66" s="86"/>
      <c r="Y66" s="86"/>
      <c r="Z66" s="86"/>
      <c r="AA66" s="86"/>
      <c r="AB66" s="86"/>
      <c r="AC66" s="86"/>
      <c r="AD66" s="86"/>
      <c r="AE66" s="86"/>
      <c r="AF66" s="32"/>
      <c r="AG66" s="106" t="s">
        <v>70</v>
      </c>
      <c r="AH66" s="107"/>
      <c r="AI66" s="107"/>
      <c r="AJ66" s="107"/>
      <c r="AK66" s="108"/>
      <c r="AL66" s="136" t="str">
        <f>[1]Equipment!$J$19</f>
        <v>—</v>
      </c>
      <c r="AM66" s="86"/>
      <c r="AN66" s="86"/>
      <c r="AO66" s="86"/>
      <c r="AP66" s="86"/>
      <c r="AQ66" s="86"/>
      <c r="AR66" s="86"/>
      <c r="AS66" s="86"/>
      <c r="AT66" s="1"/>
      <c r="AU66" s="116"/>
      <c r="AV66" s="86"/>
      <c r="AW66" s="86"/>
      <c r="AX66" s="86"/>
      <c r="AY66" s="86"/>
      <c r="AZ66" s="86"/>
      <c r="BA66" s="86"/>
      <c r="BB66" s="86"/>
      <c r="BC66" s="86"/>
      <c r="BD66" s="86"/>
      <c r="BE66" s="86"/>
      <c r="BF66" s="86"/>
      <c r="BG66" s="86"/>
      <c r="BH66" s="86"/>
      <c r="BI66" s="115"/>
      <c r="BJ66" s="38"/>
      <c r="BK66" s="1"/>
      <c r="BL66" s="31"/>
      <c r="BM66" s="101"/>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1"/>
      <c r="CO66" s="100"/>
      <c r="CP66" s="98"/>
      <c r="CQ66" s="1"/>
      <c r="CR66" s="100"/>
      <c r="CS66" s="98"/>
      <c r="CT66" s="1"/>
      <c r="CU66" s="100" t="s">
        <v>37</v>
      </c>
      <c r="CV66" s="98"/>
      <c r="CW66" s="98"/>
      <c r="CX66" s="29"/>
      <c r="CY66" s="1"/>
    </row>
    <row r="67" spans="1:103" ht="12.75">
      <c r="A67" s="1"/>
      <c r="B67" s="40"/>
      <c r="C67" s="106" t="s">
        <v>81</v>
      </c>
      <c r="D67" s="107"/>
      <c r="E67" s="107"/>
      <c r="F67" s="107"/>
      <c r="G67" s="107"/>
      <c r="H67" s="110" t="str">
        <f>IFERROR([1]ArmorData!$U$22,1/0)</f>
        <v>—</v>
      </c>
      <c r="I67" s="86"/>
      <c r="J67" s="86"/>
      <c r="K67" s="86"/>
      <c r="L67" s="86"/>
      <c r="M67" s="124"/>
      <c r="N67" s="112"/>
      <c r="O67" s="112"/>
      <c r="P67" s="112"/>
      <c r="Q67" s="112"/>
      <c r="R67" s="86"/>
      <c r="S67" s="86"/>
      <c r="T67" s="86"/>
      <c r="U67" s="86"/>
      <c r="V67" s="86"/>
      <c r="W67" s="86"/>
      <c r="X67" s="86"/>
      <c r="Y67" s="86"/>
      <c r="Z67" s="86"/>
      <c r="AA67" s="86"/>
      <c r="AB67" s="86"/>
      <c r="AC67" s="86"/>
      <c r="AD67" s="86"/>
      <c r="AE67" s="86"/>
      <c r="AF67" s="32"/>
      <c r="AG67" s="106" t="s">
        <v>69</v>
      </c>
      <c r="AH67" s="107"/>
      <c r="AI67" s="107"/>
      <c r="AJ67" s="107"/>
      <c r="AK67" s="108"/>
      <c r="AL67" s="109"/>
      <c r="AM67" s="86"/>
      <c r="AN67" s="86"/>
      <c r="AO67" s="86"/>
      <c r="AP67" s="86"/>
      <c r="AQ67" s="86"/>
      <c r="AR67" s="86"/>
      <c r="AS67" s="86"/>
      <c r="AT67" s="1"/>
      <c r="AU67" s="117"/>
      <c r="AV67" s="118"/>
      <c r="AW67" s="118"/>
      <c r="AX67" s="118"/>
      <c r="AY67" s="118"/>
      <c r="AZ67" s="118"/>
      <c r="BA67" s="118"/>
      <c r="BB67" s="118"/>
      <c r="BC67" s="118"/>
      <c r="BD67" s="118"/>
      <c r="BE67" s="118"/>
      <c r="BF67" s="118"/>
      <c r="BG67" s="118"/>
      <c r="BH67" s="118"/>
      <c r="BI67" s="119"/>
      <c r="BJ67" s="38"/>
      <c r="BK67" s="1"/>
      <c r="BL67" s="31"/>
      <c r="BM67" s="101"/>
      <c r="BN67" s="98"/>
      <c r="BO67" s="98"/>
      <c r="BP67" s="98"/>
      <c r="BQ67" s="98"/>
      <c r="BR67" s="98"/>
      <c r="BS67" s="98"/>
      <c r="BT67" s="98"/>
      <c r="BU67" s="98"/>
      <c r="BV67" s="98"/>
      <c r="BW67" s="98"/>
      <c r="BX67" s="98"/>
      <c r="BY67" s="98"/>
      <c r="BZ67" s="98"/>
      <c r="CA67" s="98"/>
      <c r="CB67" s="98"/>
      <c r="CC67" s="98"/>
      <c r="CD67" s="98"/>
      <c r="CE67" s="98"/>
      <c r="CF67" s="98"/>
      <c r="CG67" s="98"/>
      <c r="CH67" s="98"/>
      <c r="CI67" s="98"/>
      <c r="CJ67" s="98"/>
      <c r="CK67" s="98"/>
      <c r="CL67" s="98"/>
      <c r="CM67" s="98"/>
      <c r="CN67" s="1"/>
      <c r="CO67" s="100"/>
      <c r="CP67" s="98"/>
      <c r="CQ67" s="1"/>
      <c r="CR67" s="100"/>
      <c r="CS67" s="98"/>
      <c r="CT67" s="1"/>
      <c r="CU67" s="100" t="s">
        <v>37</v>
      </c>
      <c r="CV67" s="98"/>
      <c r="CW67" s="98"/>
      <c r="CX67" s="29"/>
      <c r="CY67" s="1"/>
    </row>
    <row r="68" spans="1:103" ht="12.75">
      <c r="A68" s="1"/>
      <c r="B68" s="40"/>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32"/>
      <c r="AF68" s="32"/>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38"/>
      <c r="BK68" s="1"/>
      <c r="BL68" s="31"/>
      <c r="BM68" s="101"/>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1"/>
      <c r="CO68" s="100"/>
      <c r="CP68" s="98"/>
      <c r="CQ68" s="1"/>
      <c r="CR68" s="100"/>
      <c r="CS68" s="98"/>
      <c r="CT68" s="1"/>
      <c r="CU68" s="100" t="s">
        <v>37</v>
      </c>
      <c r="CV68" s="98"/>
      <c r="CW68" s="98"/>
      <c r="CX68" s="29"/>
      <c r="CY68" s="1"/>
    </row>
    <row r="69" spans="1:103">
      <c r="A69" s="1"/>
      <c r="B69" s="40"/>
      <c r="C69" s="111" t="str">
        <f>IF(ISBLANK([1]ArmorData!$Y$17),"Shield",[1]ArmorData!$Y$17)</f>
        <v>Shield</v>
      </c>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32"/>
      <c r="AG69" s="111" t="str">
        <f>IF(ISBLANK([1]Equipment!$V$12),"Attack 2",IF(OR([1]Equipment!$BG$7=[1]WeaponData!$AF$8,[1]Equipment!$BG$9=[1]WeaponData!$AF$8),_xludf.CONCAT([1]Equipment!$V$12," (EQUIPPED)"),[1]Equipment!$V$12))</f>
        <v>Longbow</v>
      </c>
      <c r="AH69" s="112"/>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38"/>
      <c r="BK69" s="1"/>
      <c r="BL69" s="31"/>
      <c r="BM69" s="101"/>
      <c r="BN69" s="98"/>
      <c r="BO69" s="98"/>
      <c r="BP69" s="98"/>
      <c r="BQ69" s="98"/>
      <c r="BR69" s="98"/>
      <c r="BS69" s="98"/>
      <c r="BT69" s="98"/>
      <c r="BU69" s="98"/>
      <c r="BV69" s="98"/>
      <c r="BW69" s="98"/>
      <c r="BX69" s="98"/>
      <c r="BY69" s="98"/>
      <c r="BZ69" s="98"/>
      <c r="CA69" s="98"/>
      <c r="CB69" s="98"/>
      <c r="CC69" s="98"/>
      <c r="CD69" s="98"/>
      <c r="CE69" s="98"/>
      <c r="CF69" s="98"/>
      <c r="CG69" s="98"/>
      <c r="CH69" s="98"/>
      <c r="CI69" s="98"/>
      <c r="CJ69" s="98"/>
      <c r="CK69" s="98"/>
      <c r="CL69" s="98"/>
      <c r="CM69" s="98"/>
      <c r="CN69" s="1"/>
      <c r="CO69" s="100"/>
      <c r="CP69" s="98"/>
      <c r="CQ69" s="1"/>
      <c r="CR69" s="100"/>
      <c r="CS69" s="98"/>
      <c r="CT69" s="1"/>
      <c r="CU69" s="100" t="s">
        <v>37</v>
      </c>
      <c r="CV69" s="98"/>
      <c r="CW69" s="98"/>
      <c r="CX69" s="29"/>
      <c r="CY69" s="1"/>
    </row>
    <row r="70" spans="1:103" ht="12.75">
      <c r="A70" s="1"/>
      <c r="B70" s="40"/>
      <c r="C70" s="106" t="s">
        <v>80</v>
      </c>
      <c r="D70" s="107"/>
      <c r="E70" s="107"/>
      <c r="F70" s="107"/>
      <c r="G70" s="107"/>
      <c r="H70" s="110">
        <v>2</v>
      </c>
      <c r="I70" s="86"/>
      <c r="J70" s="86"/>
      <c r="K70" s="86"/>
      <c r="L70" s="86"/>
      <c r="M70" s="122" t="s">
        <v>72</v>
      </c>
      <c r="N70" s="123"/>
      <c r="O70" s="123"/>
      <c r="P70" s="123"/>
      <c r="Q70" s="123"/>
      <c r="R70" s="125" t="str">
        <f>IFERROR([1]ArmorData!$Y$25,1/0)</f>
        <v>Don: 1 action; Doff: 1 action</v>
      </c>
      <c r="S70" s="86"/>
      <c r="T70" s="86"/>
      <c r="U70" s="86"/>
      <c r="V70" s="86"/>
      <c r="W70" s="86"/>
      <c r="X70" s="86"/>
      <c r="Y70" s="86"/>
      <c r="Z70" s="86"/>
      <c r="AA70" s="86"/>
      <c r="AB70" s="86"/>
      <c r="AC70" s="86"/>
      <c r="AD70" s="86"/>
      <c r="AE70" s="86"/>
      <c r="AF70" s="1"/>
      <c r="AG70" s="106" t="s">
        <v>73</v>
      </c>
      <c r="AH70" s="107"/>
      <c r="AI70" s="107"/>
      <c r="AJ70" s="107"/>
      <c r="AK70" s="108"/>
      <c r="AL70" s="135">
        <f>[1]Equipment!$V$15</f>
        <v>5</v>
      </c>
      <c r="AM70" s="86"/>
      <c r="AN70" s="86"/>
      <c r="AO70" s="86"/>
      <c r="AP70" s="86"/>
      <c r="AQ70" s="86"/>
      <c r="AR70" s="86"/>
      <c r="AS70" s="86"/>
      <c r="AT70" s="1"/>
      <c r="AU70" s="120" t="s">
        <v>72</v>
      </c>
      <c r="AV70" s="86"/>
      <c r="AW70" s="86"/>
      <c r="AX70" s="86"/>
      <c r="AY70" s="86"/>
      <c r="AZ70" s="86"/>
      <c r="BA70" s="86"/>
      <c r="BB70" s="86"/>
      <c r="BC70" s="86"/>
      <c r="BD70" s="86"/>
      <c r="BE70" s="86"/>
      <c r="BF70" s="86"/>
      <c r="BG70" s="86"/>
      <c r="BH70" s="86"/>
      <c r="BI70" s="86"/>
      <c r="BJ70" s="38"/>
      <c r="BK70" s="1"/>
      <c r="BL70" s="31"/>
      <c r="BM70" s="101"/>
      <c r="BN70" s="98"/>
      <c r="BO70" s="98"/>
      <c r="BP70" s="98"/>
      <c r="BQ70" s="98"/>
      <c r="BR70" s="98"/>
      <c r="BS70" s="98"/>
      <c r="BT70" s="98"/>
      <c r="BU70" s="98"/>
      <c r="BV70" s="98"/>
      <c r="BW70" s="98"/>
      <c r="BX70" s="98"/>
      <c r="BY70" s="98"/>
      <c r="BZ70" s="98"/>
      <c r="CA70" s="98"/>
      <c r="CB70" s="98"/>
      <c r="CC70" s="98"/>
      <c r="CD70" s="98"/>
      <c r="CE70" s="98"/>
      <c r="CF70" s="98"/>
      <c r="CG70" s="98"/>
      <c r="CH70" s="98"/>
      <c r="CI70" s="98"/>
      <c r="CJ70" s="98"/>
      <c r="CK70" s="98"/>
      <c r="CL70" s="98"/>
      <c r="CM70" s="98"/>
      <c r="CN70" s="1"/>
      <c r="CO70" s="100"/>
      <c r="CP70" s="98"/>
      <c r="CQ70" s="1"/>
      <c r="CR70" s="100"/>
      <c r="CS70" s="98"/>
      <c r="CT70" s="1"/>
      <c r="CU70" s="100" t="s">
        <v>37</v>
      </c>
      <c r="CV70" s="98"/>
      <c r="CW70" s="98"/>
      <c r="CX70" s="29"/>
      <c r="CY70" s="1"/>
    </row>
    <row r="71" spans="1:103" ht="12.75">
      <c r="A71" s="1"/>
      <c r="B71" s="40"/>
      <c r="C71" s="106" t="s">
        <v>79</v>
      </c>
      <c r="D71" s="107"/>
      <c r="E71" s="107"/>
      <c r="F71" s="107"/>
      <c r="G71" s="107"/>
      <c r="H71" s="110" t="str">
        <f>IFERROR([1]ArmorData!$Y$24,1/0)</f>
        <v>6 lb</v>
      </c>
      <c r="I71" s="86"/>
      <c r="J71" s="86"/>
      <c r="K71" s="86"/>
      <c r="L71" s="86"/>
      <c r="M71" s="124"/>
      <c r="N71" s="112"/>
      <c r="O71" s="112"/>
      <c r="P71" s="112"/>
      <c r="Q71" s="112"/>
      <c r="R71" s="86"/>
      <c r="S71" s="86"/>
      <c r="T71" s="86"/>
      <c r="U71" s="86"/>
      <c r="V71" s="86"/>
      <c r="W71" s="86"/>
      <c r="X71" s="86"/>
      <c r="Y71" s="86"/>
      <c r="Z71" s="86"/>
      <c r="AA71" s="86"/>
      <c r="AB71" s="86"/>
      <c r="AC71" s="86"/>
      <c r="AD71" s="86"/>
      <c r="AE71" s="86"/>
      <c r="AF71" s="1"/>
      <c r="AG71" s="106" t="s">
        <v>71</v>
      </c>
      <c r="AH71" s="107"/>
      <c r="AI71" s="107"/>
      <c r="AJ71" s="107"/>
      <c r="AK71" s="108"/>
      <c r="AL71" s="110" t="str">
        <f>'[1]Character Sheet I'!$Q$42&amp;" "&amp;'[1]Character Sheet I'!$X$42</f>
        <v>1d8+2 piercing</v>
      </c>
      <c r="AM71" s="86"/>
      <c r="AN71" s="86"/>
      <c r="AO71" s="86"/>
      <c r="AP71" s="86"/>
      <c r="AQ71" s="86"/>
      <c r="AR71" s="86"/>
      <c r="AS71" s="86"/>
      <c r="AT71" s="1"/>
      <c r="AU71" s="126" t="str">
        <f>[1]Equipment!$V$21</f>
        <v>Ammunition, heavy, two-handed</v>
      </c>
      <c r="AV71" s="86"/>
      <c r="AW71" s="86"/>
      <c r="AX71" s="86"/>
      <c r="AY71" s="86"/>
      <c r="AZ71" s="86"/>
      <c r="BA71" s="86"/>
      <c r="BB71" s="86"/>
      <c r="BC71" s="86"/>
      <c r="BD71" s="86"/>
      <c r="BE71" s="86"/>
      <c r="BF71" s="86"/>
      <c r="BG71" s="86"/>
      <c r="BH71" s="86"/>
      <c r="BI71" s="115"/>
      <c r="BJ71" s="38"/>
      <c r="BK71" s="1"/>
      <c r="BL71" s="31"/>
      <c r="BM71" s="101"/>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1"/>
      <c r="CO71" s="100"/>
      <c r="CP71" s="98"/>
      <c r="CQ71" s="1"/>
      <c r="CR71" s="100"/>
      <c r="CS71" s="98"/>
      <c r="CT71" s="1"/>
      <c r="CU71" s="100" t="s">
        <v>37</v>
      </c>
      <c r="CV71" s="98"/>
      <c r="CW71" s="98"/>
      <c r="CX71" s="29"/>
      <c r="CY71" s="1"/>
    </row>
    <row r="72" spans="1:103" ht="12.75">
      <c r="A72" s="1"/>
      <c r="B72" s="40"/>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06" t="s">
        <v>70</v>
      </c>
      <c r="AH72" s="107"/>
      <c r="AI72" s="107"/>
      <c r="AJ72" s="107"/>
      <c r="AK72" s="108"/>
      <c r="AL72" s="136" t="str">
        <f>[1]Equipment!$V$19</f>
        <v>150/600</v>
      </c>
      <c r="AM72" s="86"/>
      <c r="AN72" s="86"/>
      <c r="AO72" s="86"/>
      <c r="AP72" s="86"/>
      <c r="AQ72" s="86"/>
      <c r="AR72" s="86"/>
      <c r="AS72" s="86"/>
      <c r="AT72" s="1"/>
      <c r="AU72" s="116"/>
      <c r="AV72" s="86"/>
      <c r="AW72" s="86"/>
      <c r="AX72" s="86"/>
      <c r="AY72" s="86"/>
      <c r="AZ72" s="86"/>
      <c r="BA72" s="86"/>
      <c r="BB72" s="86"/>
      <c r="BC72" s="86"/>
      <c r="BD72" s="86"/>
      <c r="BE72" s="86"/>
      <c r="BF72" s="86"/>
      <c r="BG72" s="86"/>
      <c r="BH72" s="86"/>
      <c r="BI72" s="115"/>
      <c r="BJ72" s="38"/>
      <c r="BK72" s="1"/>
      <c r="BL72" s="31"/>
      <c r="BM72" s="101"/>
      <c r="BN72" s="98"/>
      <c r="BO72" s="98"/>
      <c r="BP72" s="98"/>
      <c r="BQ72" s="98"/>
      <c r="BR72" s="98"/>
      <c r="BS72" s="98"/>
      <c r="BT72" s="98"/>
      <c r="BU72" s="98"/>
      <c r="BV72" s="98"/>
      <c r="BW72" s="98"/>
      <c r="BX72" s="98"/>
      <c r="BY72" s="98"/>
      <c r="BZ72" s="98"/>
      <c r="CA72" s="98"/>
      <c r="CB72" s="98"/>
      <c r="CC72" s="98"/>
      <c r="CD72" s="98"/>
      <c r="CE72" s="98"/>
      <c r="CF72" s="98"/>
      <c r="CG72" s="98"/>
      <c r="CH72" s="98"/>
      <c r="CI72" s="98"/>
      <c r="CJ72" s="98"/>
      <c r="CK72" s="98"/>
      <c r="CL72" s="98"/>
      <c r="CM72" s="98"/>
      <c r="CN72" s="1"/>
      <c r="CO72" s="100"/>
      <c r="CP72" s="98"/>
      <c r="CQ72" s="1"/>
      <c r="CR72" s="100"/>
      <c r="CS72" s="98"/>
      <c r="CT72" s="1"/>
      <c r="CU72" s="100" t="s">
        <v>37</v>
      </c>
      <c r="CV72" s="98"/>
      <c r="CW72" s="98"/>
      <c r="CX72" s="29"/>
      <c r="CY72" s="1"/>
    </row>
    <row r="73" spans="1:103" ht="12.75">
      <c r="A73" s="1"/>
      <c r="B73" s="40"/>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06" t="s">
        <v>69</v>
      </c>
      <c r="AH73" s="107"/>
      <c r="AI73" s="107"/>
      <c r="AJ73" s="107"/>
      <c r="AK73" s="108"/>
      <c r="AL73" s="109"/>
      <c r="AM73" s="86"/>
      <c r="AN73" s="86"/>
      <c r="AO73" s="86"/>
      <c r="AP73" s="86"/>
      <c r="AQ73" s="86"/>
      <c r="AR73" s="86"/>
      <c r="AS73" s="86"/>
      <c r="AT73" s="1"/>
      <c r="AU73" s="117"/>
      <c r="AV73" s="118"/>
      <c r="AW73" s="118"/>
      <c r="AX73" s="118"/>
      <c r="AY73" s="118"/>
      <c r="AZ73" s="118"/>
      <c r="BA73" s="118"/>
      <c r="BB73" s="118"/>
      <c r="BC73" s="118"/>
      <c r="BD73" s="118"/>
      <c r="BE73" s="118"/>
      <c r="BF73" s="118"/>
      <c r="BG73" s="118"/>
      <c r="BH73" s="118"/>
      <c r="BI73" s="119"/>
      <c r="BJ73" s="38"/>
      <c r="BK73" s="1"/>
      <c r="BL73" s="31"/>
      <c r="BM73" s="101"/>
      <c r="BN73" s="98"/>
      <c r="BO73" s="98"/>
      <c r="BP73" s="98"/>
      <c r="BQ73" s="98"/>
      <c r="BR73" s="98"/>
      <c r="BS73" s="98"/>
      <c r="BT73" s="98"/>
      <c r="BU73" s="98"/>
      <c r="BV73" s="98"/>
      <c r="BW73" s="98"/>
      <c r="BX73" s="98"/>
      <c r="BY73" s="98"/>
      <c r="BZ73" s="98"/>
      <c r="CA73" s="98"/>
      <c r="CB73" s="98"/>
      <c r="CC73" s="98"/>
      <c r="CD73" s="98"/>
      <c r="CE73" s="98"/>
      <c r="CF73" s="98"/>
      <c r="CG73" s="98"/>
      <c r="CH73" s="98"/>
      <c r="CI73" s="98"/>
      <c r="CJ73" s="98"/>
      <c r="CK73" s="98"/>
      <c r="CL73" s="98"/>
      <c r="CM73" s="98"/>
      <c r="CN73" s="1"/>
      <c r="CO73" s="100"/>
      <c r="CP73" s="98"/>
      <c r="CQ73" s="1"/>
      <c r="CR73" s="100"/>
      <c r="CS73" s="98"/>
      <c r="CT73" s="1"/>
      <c r="CU73" s="100" t="s">
        <v>37</v>
      </c>
      <c r="CV73" s="98"/>
      <c r="CW73" s="98"/>
      <c r="CX73" s="29"/>
      <c r="CY73" s="1"/>
    </row>
    <row r="74" spans="1:103" ht="12.75">
      <c r="A74" s="1"/>
      <c r="B74" s="40"/>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38"/>
      <c r="BK74" s="1"/>
      <c r="BL74" s="31"/>
      <c r="BM74" s="101"/>
      <c r="BN74" s="98"/>
      <c r="BO74" s="98"/>
      <c r="BP74" s="98"/>
      <c r="BQ74" s="98"/>
      <c r="BR74" s="98"/>
      <c r="BS74" s="98"/>
      <c r="BT74" s="98"/>
      <c r="BU74" s="98"/>
      <c r="BV74" s="98"/>
      <c r="BW74" s="98"/>
      <c r="BX74" s="98"/>
      <c r="BY74" s="98"/>
      <c r="BZ74" s="98"/>
      <c r="CA74" s="98"/>
      <c r="CB74" s="98"/>
      <c r="CC74" s="98"/>
      <c r="CD74" s="98"/>
      <c r="CE74" s="98"/>
      <c r="CF74" s="98"/>
      <c r="CG74" s="98"/>
      <c r="CH74" s="98"/>
      <c r="CI74" s="98"/>
      <c r="CJ74" s="98"/>
      <c r="CK74" s="98"/>
      <c r="CL74" s="98"/>
      <c r="CM74" s="98"/>
      <c r="CN74" s="1"/>
      <c r="CO74" s="100"/>
      <c r="CP74" s="98"/>
      <c r="CQ74" s="1"/>
      <c r="CR74" s="100"/>
      <c r="CS74" s="98"/>
      <c r="CT74" s="1"/>
      <c r="CU74" s="100" t="s">
        <v>37</v>
      </c>
      <c r="CV74" s="98"/>
      <c r="CW74" s="98"/>
      <c r="CX74" s="29"/>
      <c r="CY74" s="1"/>
    </row>
    <row r="75" spans="1:103">
      <c r="A75" s="1"/>
      <c r="B75" s="40"/>
      <c r="C75" s="111" t="s">
        <v>78</v>
      </c>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
      <c r="AG75" s="113" t="str">
        <f>IF(ISBLANK([1]Equipment!$AH$12),"Attack 3",IF(OR([1]Equipment!$BG$7=[1]WeaponData!$AF$9,[1]Equipment!$BG$9=[1]WeaponData!$AF$9),_xludf.CONCAT([1]Equipment!$AH$12," (EQUIPPED)"),[1]Equipment!$AH$12))</f>
        <v/>
      </c>
      <c r="AH75" s="112"/>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38"/>
      <c r="BK75" s="1"/>
      <c r="BL75" s="3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9"/>
      <c r="CY75" s="1"/>
    </row>
    <row r="76" spans="1:103" ht="12.75">
      <c r="A76" s="1"/>
      <c r="B76" s="40"/>
      <c r="C76" s="114" t="s">
        <v>37</v>
      </c>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115"/>
      <c r="AF76" s="1"/>
      <c r="AG76" s="106" t="s">
        <v>73</v>
      </c>
      <c r="AH76" s="107"/>
      <c r="AI76" s="107"/>
      <c r="AJ76" s="107"/>
      <c r="AK76" s="108"/>
      <c r="AL76" s="110" t="str">
        <f>[1]Equipment!$AH$15</f>
        <v/>
      </c>
      <c r="AM76" s="86"/>
      <c r="AN76" s="86"/>
      <c r="AO76" s="86"/>
      <c r="AP76" s="86"/>
      <c r="AQ76" s="86"/>
      <c r="AR76" s="86"/>
      <c r="AS76" s="86"/>
      <c r="AT76" s="1"/>
      <c r="AU76" s="120" t="s">
        <v>72</v>
      </c>
      <c r="AV76" s="86"/>
      <c r="AW76" s="86"/>
      <c r="AX76" s="86"/>
      <c r="AY76" s="86"/>
      <c r="AZ76" s="86"/>
      <c r="BA76" s="86"/>
      <c r="BB76" s="86"/>
      <c r="BC76" s="86"/>
      <c r="BD76" s="86"/>
      <c r="BE76" s="86"/>
      <c r="BF76" s="86"/>
      <c r="BG76" s="86"/>
      <c r="BH76" s="86"/>
      <c r="BI76" s="86"/>
      <c r="BJ76" s="38"/>
      <c r="BK76" s="1"/>
      <c r="BL76" s="31"/>
      <c r="BM76" s="1"/>
      <c r="BN76" s="1"/>
      <c r="BO76" s="1"/>
      <c r="BP76" s="1"/>
      <c r="BQ76" s="1"/>
      <c r="BR76" s="1"/>
      <c r="BS76" s="1"/>
      <c r="BT76" s="1"/>
      <c r="BU76" s="1"/>
      <c r="BV76" s="1"/>
      <c r="BW76" s="1"/>
      <c r="BX76" s="1"/>
      <c r="BY76" s="1"/>
      <c r="BZ76" s="1"/>
      <c r="CA76" s="1"/>
      <c r="CB76" s="1"/>
      <c r="CC76" s="1"/>
      <c r="CD76" s="1"/>
      <c r="CE76" s="1"/>
      <c r="CF76" s="1"/>
      <c r="CG76" s="1"/>
      <c r="CH76" s="1"/>
      <c r="CI76" s="182" t="s">
        <v>77</v>
      </c>
      <c r="CJ76" s="86"/>
      <c r="CK76" s="86"/>
      <c r="CL76" s="86"/>
      <c r="CM76" s="86"/>
      <c r="CN76" s="86"/>
      <c r="CO76" s="86"/>
      <c r="CP76" s="86"/>
      <c r="CQ76" s="86"/>
      <c r="CR76" s="86"/>
      <c r="CS76" s="86"/>
      <c r="CT76" s="1"/>
      <c r="CU76" s="177">
        <f>[1]Final!$M$11</f>
        <v>51</v>
      </c>
      <c r="CV76" s="98"/>
      <c r="CW76" s="98"/>
      <c r="CX76" s="29"/>
      <c r="CY76" s="1"/>
    </row>
    <row r="77" spans="1:103" ht="12.75">
      <c r="A77" s="1"/>
      <c r="B77" s="40"/>
      <c r="C77" s="11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115"/>
      <c r="AF77" s="1"/>
      <c r="AG77" s="106" t="s">
        <v>71</v>
      </c>
      <c r="AH77" s="107"/>
      <c r="AI77" s="107"/>
      <c r="AJ77" s="107"/>
      <c r="AK77" s="108"/>
      <c r="AL77" s="110" t="str">
        <f>'[1]Character Sheet I'!$Q$46&amp;" "&amp;'[1]Character Sheet I'!$X$46</f>
        <v xml:space="preserve"> </v>
      </c>
      <c r="AM77" s="86"/>
      <c r="AN77" s="86"/>
      <c r="AO77" s="86"/>
      <c r="AP77" s="86"/>
      <c r="AQ77" s="86"/>
      <c r="AR77" s="86"/>
      <c r="AS77" s="86"/>
      <c r="AT77" s="1"/>
      <c r="AU77" s="126" t="str">
        <f>[1]Equipment!$AH$21</f>
        <v/>
      </c>
      <c r="AV77" s="86"/>
      <c r="AW77" s="86"/>
      <c r="AX77" s="86"/>
      <c r="AY77" s="86"/>
      <c r="AZ77" s="86"/>
      <c r="BA77" s="86"/>
      <c r="BB77" s="86"/>
      <c r="BC77" s="86"/>
      <c r="BD77" s="86"/>
      <c r="BE77" s="86"/>
      <c r="BF77" s="86"/>
      <c r="BG77" s="86"/>
      <c r="BH77" s="86"/>
      <c r="BI77" s="115"/>
      <c r="BJ77" s="38"/>
      <c r="BK77" s="1"/>
      <c r="BL77" s="3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29"/>
      <c r="CY77" s="1"/>
    </row>
    <row r="78" spans="1:103">
      <c r="A78" s="1"/>
      <c r="B78" s="40"/>
      <c r="C78" s="11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115"/>
      <c r="AF78" s="1"/>
      <c r="AG78" s="106" t="s">
        <v>70</v>
      </c>
      <c r="AH78" s="107"/>
      <c r="AI78" s="107"/>
      <c r="AJ78" s="107"/>
      <c r="AK78" s="108"/>
      <c r="AL78" s="110" t="str">
        <f>[1]Equipment!$AH$19</f>
        <v/>
      </c>
      <c r="AM78" s="86"/>
      <c r="AN78" s="86"/>
      <c r="AO78" s="86"/>
      <c r="AP78" s="86"/>
      <c r="AQ78" s="86"/>
      <c r="AR78" s="86"/>
      <c r="AS78" s="86"/>
      <c r="AT78" s="1"/>
      <c r="AU78" s="116"/>
      <c r="AV78" s="86"/>
      <c r="AW78" s="86"/>
      <c r="AX78" s="86"/>
      <c r="AY78" s="86"/>
      <c r="AZ78" s="86"/>
      <c r="BA78" s="86"/>
      <c r="BB78" s="86"/>
      <c r="BC78" s="86"/>
      <c r="BD78" s="86"/>
      <c r="BE78" s="86"/>
      <c r="BF78" s="86"/>
      <c r="BG78" s="86"/>
      <c r="BH78" s="86"/>
      <c r="BI78" s="115"/>
      <c r="BJ78" s="38"/>
      <c r="BK78" s="1"/>
      <c r="BL78" s="31"/>
      <c r="BM78" s="178" t="s">
        <v>76</v>
      </c>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c r="CT78" s="86"/>
      <c r="CU78" s="86"/>
      <c r="CV78" s="86"/>
      <c r="CW78" s="86"/>
      <c r="CX78" s="29"/>
      <c r="CY78" s="1"/>
    </row>
    <row r="79" spans="1:103" ht="12.75">
      <c r="A79" s="1"/>
      <c r="B79" s="40"/>
      <c r="C79" s="117"/>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c r="AE79" s="119"/>
      <c r="AF79" s="1"/>
      <c r="AG79" s="106" t="s">
        <v>69</v>
      </c>
      <c r="AH79" s="107"/>
      <c r="AI79" s="107"/>
      <c r="AJ79" s="107"/>
      <c r="AK79" s="108"/>
      <c r="AL79" s="109"/>
      <c r="AM79" s="86"/>
      <c r="AN79" s="86"/>
      <c r="AO79" s="86"/>
      <c r="AP79" s="86"/>
      <c r="AQ79" s="86"/>
      <c r="AR79" s="86"/>
      <c r="AS79" s="86"/>
      <c r="AT79" s="1"/>
      <c r="AU79" s="117"/>
      <c r="AV79" s="118"/>
      <c r="AW79" s="118"/>
      <c r="AX79" s="118"/>
      <c r="AY79" s="118"/>
      <c r="AZ79" s="118"/>
      <c r="BA79" s="118"/>
      <c r="BB79" s="118"/>
      <c r="BC79" s="118"/>
      <c r="BD79" s="118"/>
      <c r="BE79" s="118"/>
      <c r="BF79" s="118"/>
      <c r="BG79" s="118"/>
      <c r="BH79" s="118"/>
      <c r="BI79" s="119"/>
      <c r="BJ79" s="38"/>
      <c r="BK79" s="1"/>
      <c r="BL79" s="31"/>
      <c r="BM79" s="176" t="s">
        <v>75</v>
      </c>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c r="CT79" s="86"/>
      <c r="CU79" s="86"/>
      <c r="CV79" s="86"/>
      <c r="CW79" s="86"/>
      <c r="CX79" s="29"/>
      <c r="CY79" s="1"/>
    </row>
    <row r="80" spans="1:103" ht="12.75">
      <c r="A80" s="1"/>
      <c r="B80" s="40"/>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38"/>
      <c r="BK80" s="1"/>
      <c r="BL80" s="31"/>
      <c r="BM80" s="101"/>
      <c r="BN80" s="98"/>
      <c r="BO80" s="98"/>
      <c r="BP80" s="98"/>
      <c r="BQ80" s="98"/>
      <c r="BR80" s="98"/>
      <c r="BS80" s="98"/>
      <c r="BT80" s="98"/>
      <c r="BU80" s="98"/>
      <c r="BV80" s="98"/>
      <c r="BW80" s="98"/>
      <c r="BX80" s="98"/>
      <c r="BY80" s="98"/>
      <c r="BZ80" s="98"/>
      <c r="CA80" s="98"/>
      <c r="CB80" s="98"/>
      <c r="CC80" s="98"/>
      <c r="CD80" s="98"/>
      <c r="CE80" s="98"/>
      <c r="CF80" s="98"/>
      <c r="CG80" s="98"/>
      <c r="CH80" s="98"/>
      <c r="CI80" s="98"/>
      <c r="CJ80" s="98"/>
      <c r="CK80" s="1"/>
      <c r="CL80" s="101"/>
      <c r="CM80" s="98"/>
      <c r="CN80" s="98"/>
      <c r="CO80" s="98"/>
      <c r="CP80" s="98"/>
      <c r="CQ80" s="98"/>
      <c r="CR80" s="98"/>
      <c r="CS80" s="98"/>
      <c r="CT80" s="1"/>
      <c r="CU80" s="100"/>
      <c r="CV80" s="98"/>
      <c r="CW80" s="98"/>
      <c r="CX80" s="29"/>
      <c r="CY80" s="1"/>
    </row>
    <row r="81" spans="1:103">
      <c r="A81" s="1"/>
      <c r="B81" s="40"/>
      <c r="C81" s="111" t="s">
        <v>74</v>
      </c>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
      <c r="AG81" s="113" t="str">
        <f>IF(ISBLANK([1]Equipment!$AT$12),"Attack 4",IF(OR([1]Equipment!$BG$7=[1]WeaponData!$AF$10,[1]Equipment!$BG$9=[1]WeaponData!$AF$10),_xludf.CONCAT([1]Equipment!$AT$12," (EQUIPPED)"),[1]Equipment!$AT$12))</f>
        <v/>
      </c>
      <c r="AH81" s="112"/>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38"/>
      <c r="BK81" s="1"/>
      <c r="BL81" s="31"/>
      <c r="BM81" s="161" t="s">
        <v>53</v>
      </c>
      <c r="BN81" s="145"/>
      <c r="BO81" s="145"/>
      <c r="BP81" s="145"/>
      <c r="BQ81" s="145"/>
      <c r="BR81" s="145"/>
      <c r="BS81" s="145"/>
      <c r="BT81" s="145"/>
      <c r="BU81" s="145"/>
      <c r="BV81" s="1"/>
      <c r="BW81" s="1"/>
      <c r="BX81" s="1"/>
      <c r="BY81" s="1"/>
      <c r="BZ81" s="1"/>
      <c r="CA81" s="1"/>
      <c r="CB81" s="1"/>
      <c r="CC81" s="1"/>
      <c r="CD81" s="1"/>
      <c r="CE81" s="1"/>
      <c r="CF81" s="1"/>
      <c r="CG81" s="1"/>
      <c r="CH81" s="1"/>
      <c r="CI81" s="1"/>
      <c r="CJ81" s="1"/>
      <c r="CK81" s="1"/>
      <c r="CL81" s="161" t="s">
        <v>52</v>
      </c>
      <c r="CM81" s="145"/>
      <c r="CN81" s="145"/>
      <c r="CO81" s="30"/>
      <c r="CP81" s="30"/>
      <c r="CQ81" s="30"/>
      <c r="CR81" s="30"/>
      <c r="CS81" s="1"/>
      <c r="CT81" s="1"/>
      <c r="CU81" s="161" t="s">
        <v>51</v>
      </c>
      <c r="CV81" s="145"/>
      <c r="CW81" s="145"/>
      <c r="CX81" s="29"/>
      <c r="CY81" s="1"/>
    </row>
    <row r="82" spans="1:103" ht="12.75">
      <c r="A82" s="1"/>
      <c r="B82" s="40"/>
      <c r="C82" s="114" t="s">
        <v>37</v>
      </c>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c r="AE82" s="115"/>
      <c r="AF82" s="1"/>
      <c r="AG82" s="106" t="s">
        <v>73</v>
      </c>
      <c r="AH82" s="107"/>
      <c r="AI82" s="107"/>
      <c r="AJ82" s="107"/>
      <c r="AK82" s="108"/>
      <c r="AL82" s="110" t="str">
        <f>[1]Equipment!$AT$15</f>
        <v/>
      </c>
      <c r="AM82" s="86"/>
      <c r="AN82" s="86"/>
      <c r="AO82" s="86"/>
      <c r="AP82" s="86"/>
      <c r="AQ82" s="86"/>
      <c r="AR82" s="86"/>
      <c r="AS82" s="86"/>
      <c r="AT82" s="1"/>
      <c r="AU82" s="120" t="s">
        <v>72</v>
      </c>
      <c r="AV82" s="86"/>
      <c r="AW82" s="86"/>
      <c r="AX82" s="86"/>
      <c r="AY82" s="86"/>
      <c r="AZ82" s="86"/>
      <c r="BA82" s="86"/>
      <c r="BB82" s="86"/>
      <c r="BC82" s="86"/>
      <c r="BD82" s="86"/>
      <c r="BE82" s="86"/>
      <c r="BF82" s="86"/>
      <c r="BG82" s="86"/>
      <c r="BH82" s="86"/>
      <c r="BI82" s="86"/>
      <c r="BJ82" s="38"/>
      <c r="BK82" s="1"/>
      <c r="BL82" s="31"/>
      <c r="BM82" s="101"/>
      <c r="BN82" s="98"/>
      <c r="BO82" s="98"/>
      <c r="BP82" s="98"/>
      <c r="BQ82" s="98"/>
      <c r="BR82" s="98"/>
      <c r="BS82" s="98"/>
      <c r="BT82" s="98"/>
      <c r="BU82" s="1"/>
      <c r="BV82" s="101"/>
      <c r="BW82" s="98"/>
      <c r="BX82" s="98"/>
      <c r="BY82" s="98"/>
      <c r="BZ82" s="98"/>
      <c r="CA82" s="98"/>
      <c r="CB82" s="98"/>
      <c r="CC82" s="1"/>
      <c r="CD82" s="101"/>
      <c r="CE82" s="98"/>
      <c r="CF82" s="98"/>
      <c r="CG82" s="98"/>
      <c r="CH82" s="98"/>
      <c r="CI82" s="98"/>
      <c r="CJ82" s="98"/>
      <c r="CK82" s="1"/>
      <c r="CL82" s="99"/>
      <c r="CM82" s="98"/>
      <c r="CN82" s="98"/>
      <c r="CO82" s="98"/>
      <c r="CP82" s="32"/>
      <c r="CQ82" s="99"/>
      <c r="CR82" s="98"/>
      <c r="CS82" s="98"/>
      <c r="CT82" s="1"/>
      <c r="CU82" s="1"/>
      <c r="CV82" s="1"/>
      <c r="CW82" s="1"/>
      <c r="CX82" s="29"/>
      <c r="CY82" s="1"/>
    </row>
    <row r="83" spans="1:103" ht="12.75">
      <c r="A83" s="1"/>
      <c r="B83" s="40"/>
      <c r="C83" s="116"/>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c r="AE83" s="115"/>
      <c r="AF83" s="1"/>
      <c r="AG83" s="106" t="s">
        <v>71</v>
      </c>
      <c r="AH83" s="107"/>
      <c r="AI83" s="107"/>
      <c r="AJ83" s="107"/>
      <c r="AK83" s="108"/>
      <c r="AL83" s="110" t="str">
        <f>'[1]Character Sheet I'!$Q$50&amp;" "&amp;'[1]Character Sheet I'!$X$50</f>
        <v xml:space="preserve"> </v>
      </c>
      <c r="AM83" s="86"/>
      <c r="AN83" s="86"/>
      <c r="AO83" s="86"/>
      <c r="AP83" s="86"/>
      <c r="AQ83" s="86"/>
      <c r="AR83" s="86"/>
      <c r="AS83" s="86"/>
      <c r="AT83" s="1"/>
      <c r="AU83" s="126" t="str">
        <f>[1]Equipment!$AT$21</f>
        <v/>
      </c>
      <c r="AV83" s="86"/>
      <c r="AW83" s="86"/>
      <c r="AX83" s="86"/>
      <c r="AY83" s="86"/>
      <c r="AZ83" s="86"/>
      <c r="BA83" s="86"/>
      <c r="BB83" s="86"/>
      <c r="BC83" s="86"/>
      <c r="BD83" s="86"/>
      <c r="BE83" s="86"/>
      <c r="BF83" s="86"/>
      <c r="BG83" s="86"/>
      <c r="BH83" s="86"/>
      <c r="BI83" s="115"/>
      <c r="BJ83" s="38"/>
      <c r="BK83" s="1"/>
      <c r="BL83" s="31"/>
      <c r="BM83" s="161" t="s">
        <v>50</v>
      </c>
      <c r="BN83" s="145"/>
      <c r="BO83" s="145"/>
      <c r="BP83" s="145"/>
      <c r="BQ83" s="145"/>
      <c r="BR83" s="145"/>
      <c r="BS83" s="145"/>
      <c r="BT83" s="145"/>
      <c r="BU83" s="1"/>
      <c r="BV83" s="161" t="s">
        <v>49</v>
      </c>
      <c r="BW83" s="145"/>
      <c r="BX83" s="145"/>
      <c r="BY83" s="145"/>
      <c r="BZ83" s="30"/>
      <c r="CA83" s="30"/>
      <c r="CB83" s="30"/>
      <c r="CC83" s="1"/>
      <c r="CD83" s="161" t="s">
        <v>48</v>
      </c>
      <c r="CE83" s="145"/>
      <c r="CF83" s="145"/>
      <c r="CG83" s="145"/>
      <c r="CH83" s="145"/>
      <c r="CI83" s="1"/>
      <c r="CJ83" s="1"/>
      <c r="CK83" s="1"/>
      <c r="CL83" s="161" t="s">
        <v>47</v>
      </c>
      <c r="CM83" s="145"/>
      <c r="CN83" s="145"/>
      <c r="CO83" s="30"/>
      <c r="CP83" s="1"/>
      <c r="CQ83" s="161" t="s">
        <v>46</v>
      </c>
      <c r="CR83" s="145"/>
      <c r="CS83" s="145"/>
      <c r="CT83" s="1"/>
      <c r="CU83" s="1"/>
      <c r="CV83" s="1"/>
      <c r="CW83" s="1"/>
      <c r="CX83" s="29"/>
      <c r="CY83" s="1"/>
    </row>
    <row r="84" spans="1:103" ht="12.75">
      <c r="A84" s="1"/>
      <c r="B84" s="40"/>
      <c r="C84" s="116"/>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115"/>
      <c r="AF84" s="1"/>
      <c r="AG84" s="106" t="s">
        <v>70</v>
      </c>
      <c r="AH84" s="107"/>
      <c r="AI84" s="107"/>
      <c r="AJ84" s="107"/>
      <c r="AK84" s="108"/>
      <c r="AL84" s="110" t="str">
        <f>[1]Equipment!$AT$19</f>
        <v/>
      </c>
      <c r="AM84" s="86"/>
      <c r="AN84" s="86"/>
      <c r="AO84" s="86"/>
      <c r="AP84" s="86"/>
      <c r="AQ84" s="86"/>
      <c r="AR84" s="86"/>
      <c r="AS84" s="86"/>
      <c r="AT84" s="1"/>
      <c r="AU84" s="116"/>
      <c r="AV84" s="86"/>
      <c r="AW84" s="86"/>
      <c r="AX84" s="86"/>
      <c r="AY84" s="86"/>
      <c r="AZ84" s="86"/>
      <c r="BA84" s="86"/>
      <c r="BB84" s="86"/>
      <c r="BC84" s="86"/>
      <c r="BD84" s="86"/>
      <c r="BE84" s="86"/>
      <c r="BF84" s="86"/>
      <c r="BG84" s="86"/>
      <c r="BH84" s="86"/>
      <c r="BI84" s="115"/>
      <c r="BJ84" s="38"/>
      <c r="BK84" s="1"/>
      <c r="BL84" s="3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9"/>
      <c r="CY84" s="1"/>
    </row>
    <row r="85" spans="1:103" ht="12.75">
      <c r="A85" s="1"/>
      <c r="B85" s="40"/>
      <c r="C85" s="117"/>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119"/>
      <c r="AF85" s="1"/>
      <c r="AG85" s="106" t="s">
        <v>69</v>
      </c>
      <c r="AH85" s="107"/>
      <c r="AI85" s="107"/>
      <c r="AJ85" s="107"/>
      <c r="AK85" s="108"/>
      <c r="AL85" s="109"/>
      <c r="AM85" s="86"/>
      <c r="AN85" s="86"/>
      <c r="AO85" s="86"/>
      <c r="AP85" s="86"/>
      <c r="AQ85" s="86"/>
      <c r="AR85" s="86"/>
      <c r="AS85" s="86"/>
      <c r="AT85" s="1"/>
      <c r="AU85" s="117"/>
      <c r="AV85" s="118"/>
      <c r="AW85" s="118"/>
      <c r="AX85" s="118"/>
      <c r="AY85" s="118"/>
      <c r="AZ85" s="118"/>
      <c r="BA85" s="118"/>
      <c r="BB85" s="118"/>
      <c r="BC85" s="118"/>
      <c r="BD85" s="118"/>
      <c r="BE85" s="118"/>
      <c r="BF85" s="118"/>
      <c r="BG85" s="118"/>
      <c r="BH85" s="118"/>
      <c r="BI85" s="119"/>
      <c r="BJ85" s="38"/>
      <c r="BK85" s="1"/>
      <c r="BL85" s="31"/>
      <c r="BM85" s="176" t="s">
        <v>68</v>
      </c>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c r="CT85" s="86"/>
      <c r="CU85" s="86"/>
      <c r="CV85" s="86"/>
      <c r="CW85" s="86"/>
      <c r="CX85" s="29"/>
      <c r="CY85" s="1"/>
    </row>
    <row r="86" spans="1:103" ht="12.75">
      <c r="A86" s="1"/>
      <c r="B86" s="40"/>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38"/>
      <c r="BK86" s="1"/>
      <c r="BL86" s="31"/>
      <c r="BM86" s="101"/>
      <c r="BN86" s="98"/>
      <c r="BO86" s="98"/>
      <c r="BP86" s="98"/>
      <c r="BQ86" s="98"/>
      <c r="BR86" s="98"/>
      <c r="BS86" s="98"/>
      <c r="BT86" s="98"/>
      <c r="BU86" s="98"/>
      <c r="BV86" s="98"/>
      <c r="BW86" s="98"/>
      <c r="BX86" s="98"/>
      <c r="BY86" s="98"/>
      <c r="BZ86" s="98"/>
      <c r="CA86" s="98"/>
      <c r="CB86" s="98"/>
      <c r="CC86" s="98"/>
      <c r="CD86" s="98"/>
      <c r="CE86" s="98"/>
      <c r="CF86" s="98"/>
      <c r="CG86" s="98"/>
      <c r="CH86" s="98"/>
      <c r="CI86" s="98"/>
      <c r="CJ86" s="98"/>
      <c r="CK86" s="1"/>
      <c r="CL86" s="101"/>
      <c r="CM86" s="98"/>
      <c r="CN86" s="98"/>
      <c r="CO86" s="98"/>
      <c r="CP86" s="98"/>
      <c r="CQ86" s="98"/>
      <c r="CR86" s="98"/>
      <c r="CS86" s="98"/>
      <c r="CT86" s="1"/>
      <c r="CU86" s="100"/>
      <c r="CV86" s="98"/>
      <c r="CW86" s="98"/>
      <c r="CX86" s="29"/>
      <c r="CY86" s="1"/>
    </row>
    <row r="87" spans="1:103">
      <c r="A87" s="1"/>
      <c r="B87" s="40"/>
      <c r="C87" s="179" t="s">
        <v>67</v>
      </c>
      <c r="D87" s="86"/>
      <c r="E87" s="86"/>
      <c r="F87" s="86"/>
      <c r="G87" s="86"/>
      <c r="H87" s="86"/>
      <c r="I87" s="86"/>
      <c r="J87" s="86"/>
      <c r="K87" s="86"/>
      <c r="L87" s="86"/>
      <c r="M87" s="86"/>
      <c r="N87" s="86"/>
      <c r="O87" s="180">
        <f>IF(ISBLANK([1]Overrides!$AZ$49),IF([1]Start!$U$18=TRUE,[1]Overrides!$R$49+[1]Start!$AF$165,[1]Overrides!$R$49+Lvl),[1]Overrides!$AZ$49)</f>
        <v>8</v>
      </c>
      <c r="P87" s="86"/>
      <c r="Q87" s="39"/>
      <c r="R87" s="179" t="s">
        <v>66</v>
      </c>
      <c r="S87" s="86"/>
      <c r="T87" s="86"/>
      <c r="U87" s="86"/>
      <c r="V87" s="86"/>
      <c r="W87" s="86"/>
      <c r="X87" s="86"/>
      <c r="Y87" s="86"/>
      <c r="Z87" s="86"/>
      <c r="AA87" s="86"/>
      <c r="AB87" s="86"/>
      <c r="AC87" s="86"/>
      <c r="AD87" s="181">
        <v>0</v>
      </c>
      <c r="AE87" s="86"/>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38"/>
      <c r="BK87" s="1"/>
      <c r="BL87" s="31"/>
      <c r="BM87" s="161" t="s">
        <v>53</v>
      </c>
      <c r="BN87" s="145"/>
      <c r="BO87" s="145"/>
      <c r="BP87" s="145"/>
      <c r="BQ87" s="145"/>
      <c r="BR87" s="145"/>
      <c r="BS87" s="145"/>
      <c r="BT87" s="145"/>
      <c r="BU87" s="145"/>
      <c r="BV87" s="1"/>
      <c r="BW87" s="1"/>
      <c r="BX87" s="1"/>
      <c r="BY87" s="1"/>
      <c r="BZ87" s="1"/>
      <c r="CA87" s="1"/>
      <c r="CB87" s="1"/>
      <c r="CC87" s="1"/>
      <c r="CD87" s="1"/>
      <c r="CE87" s="1"/>
      <c r="CF87" s="1"/>
      <c r="CG87" s="1"/>
      <c r="CH87" s="1"/>
      <c r="CI87" s="1"/>
      <c r="CJ87" s="1"/>
      <c r="CK87" s="1"/>
      <c r="CL87" s="161" t="s">
        <v>52</v>
      </c>
      <c r="CM87" s="145"/>
      <c r="CN87" s="145"/>
      <c r="CO87" s="30"/>
      <c r="CP87" s="30"/>
      <c r="CQ87" s="30"/>
      <c r="CR87" s="30"/>
      <c r="CS87" s="1"/>
      <c r="CT87" s="1"/>
      <c r="CU87" s="161" t="s">
        <v>51</v>
      </c>
      <c r="CV87" s="145"/>
      <c r="CW87" s="145"/>
      <c r="CX87" s="29"/>
      <c r="CY87" s="1"/>
    </row>
    <row r="88" spans="1:103" ht="12.75">
      <c r="A88" s="1"/>
      <c r="B88" s="37"/>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5"/>
      <c r="BK88" s="1"/>
      <c r="BL88" s="31"/>
      <c r="BM88" s="101"/>
      <c r="BN88" s="98"/>
      <c r="BO88" s="98"/>
      <c r="BP88" s="98"/>
      <c r="BQ88" s="98"/>
      <c r="BR88" s="98"/>
      <c r="BS88" s="98"/>
      <c r="BT88" s="98"/>
      <c r="BU88" s="1"/>
      <c r="BV88" s="101"/>
      <c r="BW88" s="98"/>
      <c r="BX88" s="98"/>
      <c r="BY88" s="98"/>
      <c r="BZ88" s="98"/>
      <c r="CA88" s="98"/>
      <c r="CB88" s="98"/>
      <c r="CC88" s="1"/>
      <c r="CD88" s="101"/>
      <c r="CE88" s="98"/>
      <c r="CF88" s="98"/>
      <c r="CG88" s="98"/>
      <c r="CH88" s="98"/>
      <c r="CI88" s="98"/>
      <c r="CJ88" s="98"/>
      <c r="CK88" s="1"/>
      <c r="CL88" s="99"/>
      <c r="CM88" s="98"/>
      <c r="CN88" s="98"/>
      <c r="CO88" s="98"/>
      <c r="CP88" s="32"/>
      <c r="CQ88" s="99"/>
      <c r="CR88" s="98"/>
      <c r="CS88" s="98"/>
      <c r="CT88" s="1"/>
      <c r="CU88" s="1"/>
      <c r="CV88" s="1"/>
      <c r="CW88" s="1"/>
      <c r="CX88" s="29"/>
      <c r="CY88" s="1"/>
    </row>
    <row r="89" spans="1:103" ht="12.7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31"/>
      <c r="BM89" s="161" t="s">
        <v>50</v>
      </c>
      <c r="BN89" s="145"/>
      <c r="BO89" s="145"/>
      <c r="BP89" s="145"/>
      <c r="BQ89" s="145"/>
      <c r="BR89" s="145"/>
      <c r="BS89" s="145"/>
      <c r="BT89" s="145"/>
      <c r="BU89" s="1"/>
      <c r="BV89" s="161" t="s">
        <v>49</v>
      </c>
      <c r="BW89" s="145"/>
      <c r="BX89" s="145"/>
      <c r="BY89" s="145"/>
      <c r="BZ89" s="30"/>
      <c r="CA89" s="30"/>
      <c r="CB89" s="30"/>
      <c r="CC89" s="1"/>
      <c r="CD89" s="161" t="s">
        <v>48</v>
      </c>
      <c r="CE89" s="145"/>
      <c r="CF89" s="145"/>
      <c r="CG89" s="145"/>
      <c r="CH89" s="145"/>
      <c r="CI89" s="1"/>
      <c r="CJ89" s="1"/>
      <c r="CK89" s="1"/>
      <c r="CL89" s="161" t="s">
        <v>47</v>
      </c>
      <c r="CM89" s="145"/>
      <c r="CN89" s="145"/>
      <c r="CO89" s="30"/>
      <c r="CP89" s="1"/>
      <c r="CQ89" s="161" t="s">
        <v>46</v>
      </c>
      <c r="CR89" s="145"/>
      <c r="CS89" s="145"/>
      <c r="CT89" s="1"/>
      <c r="CU89" s="1"/>
      <c r="CV89" s="1"/>
      <c r="CW89" s="1"/>
      <c r="CX89" s="29"/>
      <c r="CY89" s="1"/>
    </row>
    <row r="90" spans="1:103" ht="12.75">
      <c r="A90" s="1"/>
      <c r="B90" s="12"/>
      <c r="C90" s="156" t="s">
        <v>60</v>
      </c>
      <c r="D90" s="86"/>
      <c r="E90" s="86"/>
      <c r="F90" s="86"/>
      <c r="G90" s="86"/>
      <c r="H90" s="86"/>
      <c r="I90" s="86"/>
      <c r="J90" s="86"/>
      <c r="K90" s="86"/>
      <c r="L90" s="86"/>
      <c r="M90" s="86"/>
      <c r="N90" s="86"/>
      <c r="O90" s="86"/>
      <c r="P90" s="86"/>
      <c r="Q90" s="86"/>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
      <c r="BL90" s="3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29"/>
      <c r="CY90" s="1"/>
    </row>
    <row r="91" spans="1:103" ht="12.75">
      <c r="A91" s="1"/>
      <c r="B91" s="12"/>
      <c r="C91" s="86"/>
      <c r="D91" s="86"/>
      <c r="E91" s="86"/>
      <c r="F91" s="86"/>
      <c r="G91" s="86"/>
      <c r="H91" s="86"/>
      <c r="I91" s="86"/>
      <c r="J91" s="86"/>
      <c r="K91" s="86"/>
      <c r="L91" s="86"/>
      <c r="M91" s="86"/>
      <c r="N91" s="86"/>
      <c r="O91" s="86"/>
      <c r="P91" s="86"/>
      <c r="Q91" s="86"/>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
      <c r="BL91" s="31"/>
      <c r="BM91" s="176" t="s">
        <v>65</v>
      </c>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c r="CT91" s="86"/>
      <c r="CU91" s="86"/>
      <c r="CV91" s="86"/>
      <c r="CW91" s="86"/>
      <c r="CX91" s="29"/>
      <c r="CY91" s="1"/>
    </row>
    <row r="92" spans="1:103" ht="12.75">
      <c r="A92" s="1"/>
      <c r="B92" s="9"/>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32"/>
      <c r="AF92" s="32"/>
      <c r="AG92" s="32"/>
      <c r="AH92" s="32"/>
      <c r="AI92" s="32"/>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8"/>
      <c r="BK92" s="1"/>
      <c r="BL92" s="31"/>
      <c r="BM92" s="101"/>
      <c r="BN92" s="98"/>
      <c r="BO92" s="98"/>
      <c r="BP92" s="98"/>
      <c r="BQ92" s="98"/>
      <c r="BR92" s="98"/>
      <c r="BS92" s="98"/>
      <c r="BT92" s="98"/>
      <c r="BU92" s="98"/>
      <c r="BV92" s="98"/>
      <c r="BW92" s="98"/>
      <c r="BX92" s="98"/>
      <c r="BY92" s="98"/>
      <c r="BZ92" s="98"/>
      <c r="CA92" s="98"/>
      <c r="CB92" s="98"/>
      <c r="CC92" s="98"/>
      <c r="CD92" s="98"/>
      <c r="CE92" s="98"/>
      <c r="CF92" s="98"/>
      <c r="CG92" s="98"/>
      <c r="CH92" s="98"/>
      <c r="CI92" s="98"/>
      <c r="CJ92" s="98"/>
      <c r="CK92" s="1"/>
      <c r="CL92" s="101"/>
      <c r="CM92" s="98"/>
      <c r="CN92" s="98"/>
      <c r="CO92" s="98"/>
      <c r="CP92" s="98"/>
      <c r="CQ92" s="98"/>
      <c r="CR92" s="98"/>
      <c r="CS92" s="98"/>
      <c r="CT92" s="1"/>
      <c r="CU92" s="100"/>
      <c r="CV92" s="98"/>
      <c r="CW92" s="98"/>
      <c r="CX92" s="29"/>
      <c r="CY92" s="1"/>
    </row>
    <row r="93" spans="1:103">
      <c r="A93" s="1"/>
      <c r="B93" s="9"/>
      <c r="C93" s="102" t="s">
        <v>64</v>
      </c>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
      <c r="BK93" s="1"/>
      <c r="BL93" s="31"/>
      <c r="BM93" s="161" t="s">
        <v>53</v>
      </c>
      <c r="BN93" s="145"/>
      <c r="BO93" s="145"/>
      <c r="BP93" s="145"/>
      <c r="BQ93" s="145"/>
      <c r="BR93" s="145"/>
      <c r="BS93" s="145"/>
      <c r="BT93" s="145"/>
      <c r="BU93" s="145"/>
      <c r="BV93" s="1"/>
      <c r="BW93" s="1"/>
      <c r="BX93" s="1"/>
      <c r="BY93" s="1"/>
      <c r="BZ93" s="1"/>
      <c r="CA93" s="1"/>
      <c r="CB93" s="1"/>
      <c r="CC93" s="1"/>
      <c r="CD93" s="1"/>
      <c r="CE93" s="1"/>
      <c r="CF93" s="1"/>
      <c r="CG93" s="1"/>
      <c r="CH93" s="1"/>
      <c r="CI93" s="1"/>
      <c r="CJ93" s="1"/>
      <c r="CK93" s="1"/>
      <c r="CL93" s="161" t="s">
        <v>52</v>
      </c>
      <c r="CM93" s="145"/>
      <c r="CN93" s="145"/>
      <c r="CO93" s="30"/>
      <c r="CP93" s="30"/>
      <c r="CQ93" s="30"/>
      <c r="CR93" s="30"/>
      <c r="CS93" s="1"/>
      <c r="CT93" s="1"/>
      <c r="CU93" s="161" t="s">
        <v>51</v>
      </c>
      <c r="CV93" s="145"/>
      <c r="CW93" s="145"/>
      <c r="CX93" s="29"/>
      <c r="CY93" s="1"/>
    </row>
    <row r="94" spans="1:103" ht="12.75">
      <c r="A94" s="1"/>
      <c r="B94" s="9"/>
      <c r="C94" s="33" t="s">
        <v>63</v>
      </c>
      <c r="D94" s="33"/>
      <c r="E94" s="33"/>
      <c r="F94" s="33"/>
      <c r="G94" s="33"/>
      <c r="H94" s="33"/>
      <c r="I94" s="33"/>
      <c r="J94" s="33"/>
      <c r="K94" s="33"/>
      <c r="L94" s="33"/>
      <c r="M94" s="33"/>
      <c r="N94" s="33"/>
      <c r="O94" s="33"/>
      <c r="P94" s="33"/>
      <c r="Q94" s="121" t="s">
        <v>62</v>
      </c>
      <c r="R94" s="86"/>
      <c r="S94" s="86"/>
      <c r="T94" s="86"/>
      <c r="U94" s="86"/>
      <c r="V94" s="86"/>
      <c r="W94" s="86"/>
      <c r="X94" s="34"/>
      <c r="Y94" s="33" t="s">
        <v>47</v>
      </c>
      <c r="Z94" s="33"/>
      <c r="AA94" s="33"/>
      <c r="AB94" s="33"/>
      <c r="AC94" s="96" t="s">
        <v>46</v>
      </c>
      <c r="AD94" s="86"/>
      <c r="AE94" s="86"/>
      <c r="AF94" s="34"/>
      <c r="AG94" s="33" t="s">
        <v>63</v>
      </c>
      <c r="AH94" s="33"/>
      <c r="AI94" s="33"/>
      <c r="AJ94" s="33"/>
      <c r="AK94" s="33"/>
      <c r="AL94" s="33"/>
      <c r="AM94" s="33"/>
      <c r="AN94" s="33"/>
      <c r="AO94" s="33"/>
      <c r="AP94" s="33"/>
      <c r="AQ94" s="33"/>
      <c r="AR94" s="33"/>
      <c r="AS94" s="33"/>
      <c r="AT94" s="33"/>
      <c r="AU94" s="121" t="s">
        <v>62</v>
      </c>
      <c r="AV94" s="86"/>
      <c r="AW94" s="86"/>
      <c r="AX94" s="86"/>
      <c r="AY94" s="86"/>
      <c r="AZ94" s="86"/>
      <c r="BA94" s="86"/>
      <c r="BB94" s="34"/>
      <c r="BC94" s="33" t="s">
        <v>47</v>
      </c>
      <c r="BD94" s="33"/>
      <c r="BE94" s="33"/>
      <c r="BF94" s="33"/>
      <c r="BG94" s="96" t="s">
        <v>46</v>
      </c>
      <c r="BH94" s="86"/>
      <c r="BI94" s="86"/>
      <c r="BJ94" s="8"/>
      <c r="BK94" s="1"/>
      <c r="BL94" s="31"/>
      <c r="BM94" s="101"/>
      <c r="BN94" s="98"/>
      <c r="BO94" s="98"/>
      <c r="BP94" s="98"/>
      <c r="BQ94" s="98"/>
      <c r="BR94" s="98"/>
      <c r="BS94" s="98"/>
      <c r="BT94" s="98"/>
      <c r="BU94" s="1"/>
      <c r="BV94" s="101"/>
      <c r="BW94" s="98"/>
      <c r="BX94" s="98"/>
      <c r="BY94" s="98"/>
      <c r="BZ94" s="98"/>
      <c r="CA94" s="98"/>
      <c r="CB94" s="98"/>
      <c r="CC94" s="1"/>
      <c r="CD94" s="101"/>
      <c r="CE94" s="98"/>
      <c r="CF94" s="98"/>
      <c r="CG94" s="98"/>
      <c r="CH94" s="98"/>
      <c r="CI94" s="98"/>
      <c r="CJ94" s="98"/>
      <c r="CK94" s="1"/>
      <c r="CL94" s="99"/>
      <c r="CM94" s="98"/>
      <c r="CN94" s="98"/>
      <c r="CO94" s="98"/>
      <c r="CP94" s="32"/>
      <c r="CQ94" s="99"/>
      <c r="CR94" s="98"/>
      <c r="CS94" s="98"/>
      <c r="CT94" s="1"/>
      <c r="CU94" s="1"/>
      <c r="CV94" s="1"/>
      <c r="CW94" s="1"/>
      <c r="CX94" s="29"/>
      <c r="CY94" s="1"/>
    </row>
    <row r="95" spans="1:103" ht="12.75">
      <c r="A95" s="1"/>
      <c r="B95" s="9"/>
      <c r="C95" s="99"/>
      <c r="D95" s="98"/>
      <c r="E95" s="98"/>
      <c r="F95" s="98"/>
      <c r="G95" s="98"/>
      <c r="H95" s="98"/>
      <c r="I95" s="98"/>
      <c r="J95" s="98"/>
      <c r="K95" s="98"/>
      <c r="L95" s="98"/>
      <c r="M95" s="98"/>
      <c r="N95" s="98"/>
      <c r="O95" s="98"/>
      <c r="P95" s="1"/>
      <c r="Q95" s="101"/>
      <c r="R95" s="98"/>
      <c r="S95" s="98"/>
      <c r="T95" s="98"/>
      <c r="U95" s="98"/>
      <c r="V95" s="98"/>
      <c r="W95" s="98"/>
      <c r="X95" s="1"/>
      <c r="Y95" s="100"/>
      <c r="Z95" s="98"/>
      <c r="AA95" s="98"/>
      <c r="AB95" s="2"/>
      <c r="AC95" s="97"/>
      <c r="AD95" s="98"/>
      <c r="AE95" s="98"/>
      <c r="AF95" s="1"/>
      <c r="AG95" s="99"/>
      <c r="AH95" s="98"/>
      <c r="AI95" s="98"/>
      <c r="AJ95" s="98"/>
      <c r="AK95" s="98"/>
      <c r="AL95" s="98"/>
      <c r="AM95" s="98"/>
      <c r="AN95" s="98"/>
      <c r="AO95" s="98"/>
      <c r="AP95" s="98"/>
      <c r="AQ95" s="98"/>
      <c r="AR95" s="98"/>
      <c r="AS95" s="98"/>
      <c r="AT95" s="1"/>
      <c r="AU95" s="101"/>
      <c r="AV95" s="98"/>
      <c r="AW95" s="98"/>
      <c r="AX95" s="98"/>
      <c r="AY95" s="98"/>
      <c r="AZ95" s="98"/>
      <c r="BA95" s="98"/>
      <c r="BB95" s="1"/>
      <c r="BC95" s="100"/>
      <c r="BD95" s="98"/>
      <c r="BE95" s="98"/>
      <c r="BF95" s="2"/>
      <c r="BG95" s="97"/>
      <c r="BH95" s="98"/>
      <c r="BI95" s="98"/>
      <c r="BJ95" s="8"/>
      <c r="BK95" s="1"/>
      <c r="BL95" s="31"/>
      <c r="BM95" s="161" t="s">
        <v>50</v>
      </c>
      <c r="BN95" s="145"/>
      <c r="BO95" s="145"/>
      <c r="BP95" s="145"/>
      <c r="BQ95" s="145"/>
      <c r="BR95" s="145"/>
      <c r="BS95" s="145"/>
      <c r="BT95" s="145"/>
      <c r="BU95" s="1"/>
      <c r="BV95" s="161" t="s">
        <v>49</v>
      </c>
      <c r="BW95" s="145"/>
      <c r="BX95" s="145"/>
      <c r="BY95" s="145"/>
      <c r="BZ95" s="30"/>
      <c r="CA95" s="30"/>
      <c r="CB95" s="30"/>
      <c r="CC95" s="1"/>
      <c r="CD95" s="161" t="s">
        <v>48</v>
      </c>
      <c r="CE95" s="145"/>
      <c r="CF95" s="145"/>
      <c r="CG95" s="145"/>
      <c r="CH95" s="145"/>
      <c r="CI95" s="1"/>
      <c r="CJ95" s="1"/>
      <c r="CK95" s="1"/>
      <c r="CL95" s="161" t="s">
        <v>47</v>
      </c>
      <c r="CM95" s="145"/>
      <c r="CN95" s="145"/>
      <c r="CO95" s="30"/>
      <c r="CP95" s="1"/>
      <c r="CQ95" s="161" t="s">
        <v>46</v>
      </c>
      <c r="CR95" s="145"/>
      <c r="CS95" s="145"/>
      <c r="CT95" s="1"/>
      <c r="CU95" s="1"/>
      <c r="CV95" s="1"/>
      <c r="CW95" s="1"/>
      <c r="CX95" s="29"/>
      <c r="CY95" s="1"/>
    </row>
    <row r="96" spans="1:103" ht="12.75">
      <c r="A96" s="1"/>
      <c r="B96" s="9"/>
      <c r="C96" s="99"/>
      <c r="D96" s="98"/>
      <c r="E96" s="98"/>
      <c r="F96" s="98"/>
      <c r="G96" s="98"/>
      <c r="H96" s="98"/>
      <c r="I96" s="98"/>
      <c r="J96" s="98"/>
      <c r="K96" s="98"/>
      <c r="L96" s="98"/>
      <c r="M96" s="98"/>
      <c r="N96" s="98"/>
      <c r="O96" s="98"/>
      <c r="P96" s="1"/>
      <c r="Q96" s="101"/>
      <c r="R96" s="98"/>
      <c r="S96" s="98"/>
      <c r="T96" s="98"/>
      <c r="U96" s="98"/>
      <c r="V96" s="98"/>
      <c r="W96" s="98"/>
      <c r="X96" s="1"/>
      <c r="Y96" s="100"/>
      <c r="Z96" s="98"/>
      <c r="AA96" s="98"/>
      <c r="AB96" s="2"/>
      <c r="AC96" s="97"/>
      <c r="AD96" s="98"/>
      <c r="AE96" s="98"/>
      <c r="AF96" s="1"/>
      <c r="AG96" s="99"/>
      <c r="AH96" s="98"/>
      <c r="AI96" s="98"/>
      <c r="AJ96" s="98"/>
      <c r="AK96" s="98"/>
      <c r="AL96" s="98"/>
      <c r="AM96" s="98"/>
      <c r="AN96" s="98"/>
      <c r="AO96" s="98"/>
      <c r="AP96" s="98"/>
      <c r="AQ96" s="98"/>
      <c r="AR96" s="98"/>
      <c r="AS96" s="98"/>
      <c r="AT96" s="1"/>
      <c r="AU96" s="101"/>
      <c r="AV96" s="98"/>
      <c r="AW96" s="98"/>
      <c r="AX96" s="98"/>
      <c r="AY96" s="98"/>
      <c r="AZ96" s="98"/>
      <c r="BA96" s="98"/>
      <c r="BB96" s="1"/>
      <c r="BC96" s="100"/>
      <c r="BD96" s="98"/>
      <c r="BE96" s="98"/>
      <c r="BF96" s="2"/>
      <c r="BG96" s="97"/>
      <c r="BH96" s="98"/>
      <c r="BI96" s="98"/>
      <c r="BJ96" s="8"/>
      <c r="BK96" s="1"/>
      <c r="BL96" s="3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29"/>
      <c r="CY96" s="1"/>
    </row>
    <row r="97" spans="1:103" ht="12.75">
      <c r="A97" s="1"/>
      <c r="B97" s="9"/>
      <c r="C97" s="101"/>
      <c r="D97" s="98"/>
      <c r="E97" s="98"/>
      <c r="F97" s="98"/>
      <c r="G97" s="98"/>
      <c r="H97" s="98"/>
      <c r="I97" s="98"/>
      <c r="J97" s="98"/>
      <c r="K97" s="98"/>
      <c r="L97" s="98"/>
      <c r="M97" s="98"/>
      <c r="N97" s="98"/>
      <c r="O97" s="98"/>
      <c r="P97" s="1"/>
      <c r="Q97" s="101"/>
      <c r="R97" s="98"/>
      <c r="S97" s="98"/>
      <c r="T97" s="98"/>
      <c r="U97" s="98"/>
      <c r="V97" s="98"/>
      <c r="W97" s="98"/>
      <c r="X97" s="1"/>
      <c r="Y97" s="100"/>
      <c r="Z97" s="98"/>
      <c r="AA97" s="98"/>
      <c r="AB97" s="1"/>
      <c r="AC97" s="97"/>
      <c r="AD97" s="98"/>
      <c r="AE97" s="98"/>
      <c r="AF97" s="1"/>
      <c r="AG97" s="101"/>
      <c r="AH97" s="98"/>
      <c r="AI97" s="98"/>
      <c r="AJ97" s="98"/>
      <c r="AK97" s="98"/>
      <c r="AL97" s="98"/>
      <c r="AM97" s="98"/>
      <c r="AN97" s="98"/>
      <c r="AO97" s="98"/>
      <c r="AP97" s="98"/>
      <c r="AQ97" s="98"/>
      <c r="AR97" s="98"/>
      <c r="AS97" s="98"/>
      <c r="AT97" s="1"/>
      <c r="AU97" s="101"/>
      <c r="AV97" s="98"/>
      <c r="AW97" s="98"/>
      <c r="AX97" s="98"/>
      <c r="AY97" s="98"/>
      <c r="AZ97" s="98"/>
      <c r="BA97" s="98"/>
      <c r="BB97" s="1"/>
      <c r="BC97" s="100"/>
      <c r="BD97" s="98"/>
      <c r="BE97" s="98"/>
      <c r="BF97" s="1"/>
      <c r="BG97" s="97"/>
      <c r="BH97" s="98"/>
      <c r="BI97" s="98"/>
      <c r="BJ97" s="8"/>
      <c r="BK97" s="1"/>
      <c r="BL97" s="31"/>
      <c r="BM97" s="176" t="s">
        <v>61</v>
      </c>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c r="CT97" s="86"/>
      <c r="CU97" s="86"/>
      <c r="CV97" s="86"/>
      <c r="CW97" s="86"/>
      <c r="CX97" s="29"/>
      <c r="CY97" s="1"/>
    </row>
    <row r="98" spans="1:103" ht="12.75">
      <c r="A98" s="1"/>
      <c r="B98" s="9"/>
      <c r="C98" s="101"/>
      <c r="D98" s="98"/>
      <c r="E98" s="98"/>
      <c r="F98" s="98"/>
      <c r="G98" s="98"/>
      <c r="H98" s="98"/>
      <c r="I98" s="98"/>
      <c r="J98" s="98"/>
      <c r="K98" s="98"/>
      <c r="L98" s="98"/>
      <c r="M98" s="98"/>
      <c r="N98" s="98"/>
      <c r="O98" s="98"/>
      <c r="P98" s="1"/>
      <c r="Q98" s="101"/>
      <c r="R98" s="98"/>
      <c r="S98" s="98"/>
      <c r="T98" s="98"/>
      <c r="U98" s="98"/>
      <c r="V98" s="98"/>
      <c r="W98" s="98"/>
      <c r="X98" s="1"/>
      <c r="Y98" s="100"/>
      <c r="Z98" s="98"/>
      <c r="AA98" s="98"/>
      <c r="AB98" s="1"/>
      <c r="AC98" s="97"/>
      <c r="AD98" s="98"/>
      <c r="AE98" s="98"/>
      <c r="AF98" s="1"/>
      <c r="AG98" s="101"/>
      <c r="AH98" s="98"/>
      <c r="AI98" s="98"/>
      <c r="AJ98" s="98"/>
      <c r="AK98" s="98"/>
      <c r="AL98" s="98"/>
      <c r="AM98" s="98"/>
      <c r="AN98" s="98"/>
      <c r="AO98" s="98"/>
      <c r="AP98" s="98"/>
      <c r="AQ98" s="98"/>
      <c r="AR98" s="98"/>
      <c r="AS98" s="98"/>
      <c r="AT98" s="1"/>
      <c r="AU98" s="101"/>
      <c r="AV98" s="98"/>
      <c r="AW98" s="98"/>
      <c r="AX98" s="98"/>
      <c r="AY98" s="98"/>
      <c r="AZ98" s="98"/>
      <c r="BA98" s="98"/>
      <c r="BB98" s="1"/>
      <c r="BC98" s="100"/>
      <c r="BD98" s="98"/>
      <c r="BE98" s="98"/>
      <c r="BF98" s="1"/>
      <c r="BG98" s="97"/>
      <c r="BH98" s="98"/>
      <c r="BI98" s="98"/>
      <c r="BJ98" s="8"/>
      <c r="BK98" s="1"/>
      <c r="BL98" s="31"/>
      <c r="BM98" s="101"/>
      <c r="BN98" s="98"/>
      <c r="BO98" s="98"/>
      <c r="BP98" s="98"/>
      <c r="BQ98" s="98"/>
      <c r="BR98" s="98"/>
      <c r="BS98" s="98"/>
      <c r="BT98" s="98"/>
      <c r="BU98" s="98"/>
      <c r="BV98" s="98"/>
      <c r="BW98" s="98"/>
      <c r="BX98" s="98"/>
      <c r="BY98" s="98"/>
      <c r="BZ98" s="98"/>
      <c r="CA98" s="98"/>
      <c r="CB98" s="98"/>
      <c r="CC98" s="98"/>
      <c r="CD98" s="98"/>
      <c r="CE98" s="98"/>
      <c r="CF98" s="98"/>
      <c r="CG98" s="98"/>
      <c r="CH98" s="98"/>
      <c r="CI98" s="98"/>
      <c r="CJ98" s="98"/>
      <c r="CK98" s="1"/>
      <c r="CL98" s="101"/>
      <c r="CM98" s="98"/>
      <c r="CN98" s="98"/>
      <c r="CO98" s="98"/>
      <c r="CP98" s="98"/>
      <c r="CQ98" s="98"/>
      <c r="CR98" s="98"/>
      <c r="CS98" s="98"/>
      <c r="CT98" s="1"/>
      <c r="CU98" s="100"/>
      <c r="CV98" s="98"/>
      <c r="CW98" s="98"/>
      <c r="CX98" s="29"/>
      <c r="CY98" s="1"/>
    </row>
    <row r="99" spans="1:103" ht="12.75">
      <c r="A99" s="1"/>
      <c r="B99" s="9"/>
      <c r="C99" s="101"/>
      <c r="D99" s="98"/>
      <c r="E99" s="98"/>
      <c r="F99" s="98"/>
      <c r="G99" s="98"/>
      <c r="H99" s="98"/>
      <c r="I99" s="98"/>
      <c r="J99" s="98"/>
      <c r="K99" s="98"/>
      <c r="L99" s="98"/>
      <c r="M99" s="98"/>
      <c r="N99" s="98"/>
      <c r="O99" s="98"/>
      <c r="P99" s="1"/>
      <c r="Q99" s="101"/>
      <c r="R99" s="98"/>
      <c r="S99" s="98"/>
      <c r="T99" s="98"/>
      <c r="U99" s="98"/>
      <c r="V99" s="98"/>
      <c r="W99" s="98"/>
      <c r="X99" s="1"/>
      <c r="Y99" s="100"/>
      <c r="Z99" s="98"/>
      <c r="AA99" s="98"/>
      <c r="AB99" s="1"/>
      <c r="AC99" s="97"/>
      <c r="AD99" s="98"/>
      <c r="AE99" s="98"/>
      <c r="AF99" s="1"/>
      <c r="AG99" s="101"/>
      <c r="AH99" s="98"/>
      <c r="AI99" s="98"/>
      <c r="AJ99" s="98"/>
      <c r="AK99" s="98"/>
      <c r="AL99" s="98"/>
      <c r="AM99" s="98"/>
      <c r="AN99" s="98"/>
      <c r="AO99" s="98"/>
      <c r="AP99" s="98"/>
      <c r="AQ99" s="98"/>
      <c r="AR99" s="98"/>
      <c r="AS99" s="98"/>
      <c r="AT99" s="1"/>
      <c r="AU99" s="101"/>
      <c r="AV99" s="98"/>
      <c r="AW99" s="98"/>
      <c r="AX99" s="98"/>
      <c r="AY99" s="98"/>
      <c r="AZ99" s="98"/>
      <c r="BA99" s="98"/>
      <c r="BB99" s="1"/>
      <c r="BC99" s="100"/>
      <c r="BD99" s="98"/>
      <c r="BE99" s="98"/>
      <c r="BF99" s="1"/>
      <c r="BG99" s="97"/>
      <c r="BH99" s="98"/>
      <c r="BI99" s="98"/>
      <c r="BJ99" s="8"/>
      <c r="BK99" s="1"/>
      <c r="BL99" s="31"/>
      <c r="BM99" s="161" t="s">
        <v>53</v>
      </c>
      <c r="BN99" s="145"/>
      <c r="BO99" s="145"/>
      <c r="BP99" s="145"/>
      <c r="BQ99" s="145"/>
      <c r="BR99" s="145"/>
      <c r="BS99" s="145"/>
      <c r="BT99" s="145"/>
      <c r="BU99" s="145"/>
      <c r="BV99" s="1"/>
      <c r="BW99" s="1"/>
      <c r="BX99" s="1"/>
      <c r="BY99" s="1"/>
      <c r="BZ99" s="1"/>
      <c r="CA99" s="1"/>
      <c r="CB99" s="1"/>
      <c r="CC99" s="1"/>
      <c r="CD99" s="1"/>
      <c r="CE99" s="1"/>
      <c r="CF99" s="1"/>
      <c r="CG99" s="1"/>
      <c r="CH99" s="1"/>
      <c r="CI99" s="1"/>
      <c r="CJ99" s="1"/>
      <c r="CK99" s="1"/>
      <c r="CL99" s="161" t="s">
        <v>52</v>
      </c>
      <c r="CM99" s="145"/>
      <c r="CN99" s="145"/>
      <c r="CO99" s="30"/>
      <c r="CP99" s="30"/>
      <c r="CQ99" s="30"/>
      <c r="CR99" s="30"/>
      <c r="CS99" s="1"/>
      <c r="CT99" s="1"/>
      <c r="CU99" s="161" t="s">
        <v>51</v>
      </c>
      <c r="CV99" s="145"/>
      <c r="CW99" s="145"/>
      <c r="CX99" s="29"/>
      <c r="CY99" s="1"/>
    </row>
    <row r="100" spans="1:103" ht="12.75">
      <c r="A100" s="1"/>
      <c r="B100" s="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8"/>
      <c r="BK100" s="1"/>
      <c r="BL100" s="31"/>
      <c r="BM100" s="101"/>
      <c r="BN100" s="98"/>
      <c r="BO100" s="98"/>
      <c r="BP100" s="98"/>
      <c r="BQ100" s="98"/>
      <c r="BR100" s="98"/>
      <c r="BS100" s="98"/>
      <c r="BT100" s="98"/>
      <c r="BU100" s="1"/>
      <c r="BV100" s="101"/>
      <c r="BW100" s="98"/>
      <c r="BX100" s="98"/>
      <c r="BY100" s="98"/>
      <c r="BZ100" s="98"/>
      <c r="CA100" s="98"/>
      <c r="CB100" s="98"/>
      <c r="CC100" s="1"/>
      <c r="CD100" s="101"/>
      <c r="CE100" s="98"/>
      <c r="CF100" s="98"/>
      <c r="CG100" s="98"/>
      <c r="CH100" s="98"/>
      <c r="CI100" s="98"/>
      <c r="CJ100" s="98"/>
      <c r="CK100" s="1"/>
      <c r="CL100" s="99"/>
      <c r="CM100" s="98"/>
      <c r="CN100" s="98"/>
      <c r="CO100" s="98"/>
      <c r="CP100" s="32"/>
      <c r="CQ100" s="99"/>
      <c r="CR100" s="98"/>
      <c r="CS100" s="98"/>
      <c r="CT100" s="1"/>
      <c r="CU100" s="1"/>
      <c r="CV100" s="1"/>
      <c r="CW100" s="1"/>
      <c r="CX100" s="29"/>
      <c r="CY100" s="1"/>
    </row>
    <row r="101" spans="1:103">
      <c r="A101" s="1"/>
      <c r="B101" s="9"/>
      <c r="C101" s="102" t="s">
        <v>60</v>
      </c>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
      <c r="BK101" s="1"/>
      <c r="BL101" s="31"/>
      <c r="BM101" s="161" t="s">
        <v>50</v>
      </c>
      <c r="BN101" s="145"/>
      <c r="BO101" s="145"/>
      <c r="BP101" s="145"/>
      <c r="BQ101" s="145"/>
      <c r="BR101" s="145"/>
      <c r="BS101" s="145"/>
      <c r="BT101" s="145"/>
      <c r="BU101" s="1"/>
      <c r="BV101" s="161" t="s">
        <v>49</v>
      </c>
      <c r="BW101" s="145"/>
      <c r="BX101" s="145"/>
      <c r="BY101" s="145"/>
      <c r="BZ101" s="30"/>
      <c r="CA101" s="30"/>
      <c r="CB101" s="30"/>
      <c r="CC101" s="1"/>
      <c r="CD101" s="161" t="s">
        <v>48</v>
      </c>
      <c r="CE101" s="145"/>
      <c r="CF101" s="145"/>
      <c r="CG101" s="145"/>
      <c r="CH101" s="145"/>
      <c r="CI101" s="1"/>
      <c r="CJ101" s="1"/>
      <c r="CK101" s="1"/>
      <c r="CL101" s="161" t="s">
        <v>47</v>
      </c>
      <c r="CM101" s="145"/>
      <c r="CN101" s="145"/>
      <c r="CO101" s="30"/>
      <c r="CP101" s="1"/>
      <c r="CQ101" s="161" t="s">
        <v>46</v>
      </c>
      <c r="CR101" s="145"/>
      <c r="CS101" s="145"/>
      <c r="CT101" s="1"/>
      <c r="CU101" s="1"/>
      <c r="CV101" s="1"/>
      <c r="CW101" s="1"/>
      <c r="CX101" s="29"/>
      <c r="CY101" s="1"/>
    </row>
    <row r="102" spans="1:103" ht="12.75">
      <c r="A102" s="1"/>
      <c r="B102" s="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8"/>
      <c r="BK102" s="1"/>
      <c r="BL102" s="3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29"/>
      <c r="CY102" s="1"/>
    </row>
    <row r="103" spans="1:103" ht="12.75">
      <c r="A103" s="1"/>
      <c r="B103" s="9"/>
      <c r="C103" s="103" t="str">
        <f>[1]Final!$E$44</f>
        <v>RACIAL ABILITIES
• Vision: Normal
• Humans gain no special abililties.
BACKGROUND FEATURE
Mercenary Life (SCAG 152)
You are able to identify mercenary companies by their emblems, and you know a little about any such company, including the names and reputations of its commanders and leaders, and who has hired them recently. You can find the taverns and festhalls where mercenaries abide in any area, as long as you speak the language. You can find mercenary work between adventures sufficient to maintain a comfortable lifestyle.
CLASS ABILITIES
FIGHTER
• Fighting Style (Dueling): Gain +2 bonus to damage rolls when wielding a melee weapon in one hand and no other weapon.
• Second Wind: On your turn, use a bonus action to regain 1d10+6 hit points. Regain ability after a short or long rest.
• Action Surge (One Use): On your turn, take one additional action. Regain ability after a short or long rest.
• Ability Score Improvement/Feat: Level 4, 6
• Extra Attack
• Eldritch Knight Feature (SPELLCASTING). Must choose from the abjuration and evocation spells on the wizard spell list, except spells learnt at 8th, 14th &amp; 20th level, which can come from any school of magic. When gaining a level in this class, you can replace one of the wizard spells you know with another spell of choice from the wizard spell list. The new spell must be of a level for which you have spell slots, and must be an abjuration or evocation spell, unless replacing the spell gained at 8th, 14th, or 20th level.
• Eldritch Knight Feature (Weapon Bond): You can’t be disarmed of a bonded weapon and can summon it as a bonus action, causing it to teleport instantly in hand. You can have up to two bonded weapons, but can summon only one at a time with your bonus action.
WIZARD
• SPELLCASTING. Spell slots: finishing a long rest restores any expended spell slots. Spellbook: at 1st leveI you have a spellbook containing six 1st level wizard spells of your choice. You can cast a wizard spell as a ritual if that spell has the ritual tag and you have the spell in your spellbook. You don't need to have the spell prepared. Spellcasting focus: arcane focus
• Arcane Recovery: 1/day, during a short rest recover up to 1 levels of expended spell slots (5th level or lower).
• War Magic Feature (Arcane Deflection): When you are hit by an attack or you fail a save, you can use your reaction to gain a +2 bonus to your AC against that attack or a +4 bonus to that save. When you use this feature, you can’t cast spells other than cantrips until the end of your next turn.
• War Magic Feature (Tactical Wit): You gain a bonus to initiative equal to your Intelligence modifier (automatically calculated).
FEATS
• Inspiring Leader: Up to 6 creatures within 30ft. gain temporary HP equal to your level + CHA modifier. Takes 10 minutes to grant this benefit.
• Ability Score Improvement: Raise one Ability Score by 2, or two Ability Scores by 1. Base Ability Scores cannot be raised above 20 in this way (without magical augmentation).</v>
      </c>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
      <c r="BK103" s="1"/>
      <c r="BL103" s="31"/>
      <c r="BM103" s="176" t="s">
        <v>59</v>
      </c>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c r="CT103" s="86"/>
      <c r="CU103" s="86"/>
      <c r="CV103" s="86"/>
      <c r="CW103" s="86"/>
      <c r="CX103" s="29"/>
      <c r="CY103" s="1"/>
    </row>
    <row r="104" spans="1:103" ht="12.75">
      <c r="A104" s="1"/>
      <c r="B104" s="9"/>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
      <c r="BK104" s="1"/>
      <c r="BL104" s="31"/>
      <c r="BM104" s="101"/>
      <c r="BN104" s="98"/>
      <c r="BO104" s="98"/>
      <c r="BP104" s="98"/>
      <c r="BQ104" s="98"/>
      <c r="BR104" s="98"/>
      <c r="BS104" s="98"/>
      <c r="BT104" s="98"/>
      <c r="BU104" s="98"/>
      <c r="BV104" s="98"/>
      <c r="BW104" s="98"/>
      <c r="BX104" s="98"/>
      <c r="BY104" s="98"/>
      <c r="BZ104" s="98"/>
      <c r="CA104" s="98"/>
      <c r="CB104" s="98"/>
      <c r="CC104" s="98"/>
      <c r="CD104" s="98"/>
      <c r="CE104" s="98"/>
      <c r="CF104" s="98"/>
      <c r="CG104" s="98"/>
      <c r="CH104" s="98"/>
      <c r="CI104" s="98"/>
      <c r="CJ104" s="98"/>
      <c r="CK104" s="1"/>
      <c r="CL104" s="101"/>
      <c r="CM104" s="98"/>
      <c r="CN104" s="98"/>
      <c r="CO104" s="98"/>
      <c r="CP104" s="98"/>
      <c r="CQ104" s="98"/>
      <c r="CR104" s="98"/>
      <c r="CS104" s="98"/>
      <c r="CT104" s="1"/>
      <c r="CU104" s="100"/>
      <c r="CV104" s="98"/>
      <c r="CW104" s="98"/>
      <c r="CX104" s="29"/>
      <c r="CY104" s="1"/>
    </row>
    <row r="105" spans="1:103" ht="12.75">
      <c r="A105" s="1"/>
      <c r="B105" s="9"/>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
      <c r="BK105" s="1"/>
      <c r="BL105" s="31"/>
      <c r="BM105" s="161" t="s">
        <v>53</v>
      </c>
      <c r="BN105" s="145"/>
      <c r="BO105" s="145"/>
      <c r="BP105" s="145"/>
      <c r="BQ105" s="145"/>
      <c r="BR105" s="145"/>
      <c r="BS105" s="145"/>
      <c r="BT105" s="145"/>
      <c r="BU105" s="145"/>
      <c r="BV105" s="1"/>
      <c r="BW105" s="1"/>
      <c r="BX105" s="1"/>
      <c r="BY105" s="1"/>
      <c r="BZ105" s="1"/>
      <c r="CA105" s="1"/>
      <c r="CB105" s="1"/>
      <c r="CC105" s="1"/>
      <c r="CD105" s="1"/>
      <c r="CE105" s="1"/>
      <c r="CF105" s="1"/>
      <c r="CG105" s="1"/>
      <c r="CH105" s="1"/>
      <c r="CI105" s="1"/>
      <c r="CJ105" s="1"/>
      <c r="CK105" s="1"/>
      <c r="CL105" s="161" t="s">
        <v>52</v>
      </c>
      <c r="CM105" s="145"/>
      <c r="CN105" s="145"/>
      <c r="CO105" s="30"/>
      <c r="CP105" s="30"/>
      <c r="CQ105" s="30"/>
      <c r="CR105" s="30"/>
      <c r="CS105" s="1"/>
      <c r="CT105" s="1"/>
      <c r="CU105" s="161" t="s">
        <v>51</v>
      </c>
      <c r="CV105" s="145"/>
      <c r="CW105" s="145"/>
      <c r="CX105" s="29"/>
      <c r="CY105" s="1"/>
    </row>
    <row r="106" spans="1:103" ht="12.75">
      <c r="A106" s="1"/>
      <c r="B106" s="9"/>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
      <c r="BK106" s="1"/>
      <c r="BL106" s="31"/>
      <c r="BM106" s="101"/>
      <c r="BN106" s="98"/>
      <c r="BO106" s="98"/>
      <c r="BP106" s="98"/>
      <c r="BQ106" s="98"/>
      <c r="BR106" s="98"/>
      <c r="BS106" s="98"/>
      <c r="BT106" s="98"/>
      <c r="BU106" s="1"/>
      <c r="BV106" s="101"/>
      <c r="BW106" s="98"/>
      <c r="BX106" s="98"/>
      <c r="BY106" s="98"/>
      <c r="BZ106" s="98"/>
      <c r="CA106" s="98"/>
      <c r="CB106" s="98"/>
      <c r="CC106" s="1"/>
      <c r="CD106" s="101"/>
      <c r="CE106" s="98"/>
      <c r="CF106" s="98"/>
      <c r="CG106" s="98"/>
      <c r="CH106" s="98"/>
      <c r="CI106" s="98"/>
      <c r="CJ106" s="98"/>
      <c r="CK106" s="1"/>
      <c r="CL106" s="99"/>
      <c r="CM106" s="98"/>
      <c r="CN106" s="98"/>
      <c r="CO106" s="98"/>
      <c r="CP106" s="32"/>
      <c r="CQ106" s="99"/>
      <c r="CR106" s="98"/>
      <c r="CS106" s="98"/>
      <c r="CT106" s="1"/>
      <c r="CU106" s="1"/>
      <c r="CV106" s="1"/>
      <c r="CW106" s="1"/>
      <c r="CX106" s="29"/>
      <c r="CY106" s="1"/>
    </row>
    <row r="107" spans="1:103" ht="12.75">
      <c r="A107" s="1"/>
      <c r="B107" s="9"/>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
      <c r="BK107" s="1"/>
      <c r="BL107" s="31"/>
      <c r="BM107" s="161" t="s">
        <v>50</v>
      </c>
      <c r="BN107" s="145"/>
      <c r="BO107" s="145"/>
      <c r="BP107" s="145"/>
      <c r="BQ107" s="145"/>
      <c r="BR107" s="145"/>
      <c r="BS107" s="145"/>
      <c r="BT107" s="145"/>
      <c r="BU107" s="1"/>
      <c r="BV107" s="161" t="s">
        <v>49</v>
      </c>
      <c r="BW107" s="145"/>
      <c r="BX107" s="145"/>
      <c r="BY107" s="145"/>
      <c r="BZ107" s="30"/>
      <c r="CA107" s="30"/>
      <c r="CB107" s="30"/>
      <c r="CC107" s="1"/>
      <c r="CD107" s="161" t="s">
        <v>48</v>
      </c>
      <c r="CE107" s="145"/>
      <c r="CF107" s="145"/>
      <c r="CG107" s="145"/>
      <c r="CH107" s="145"/>
      <c r="CI107" s="1"/>
      <c r="CJ107" s="1"/>
      <c r="CK107" s="1"/>
      <c r="CL107" s="161" t="s">
        <v>47</v>
      </c>
      <c r="CM107" s="145"/>
      <c r="CN107" s="145"/>
      <c r="CO107" s="30"/>
      <c r="CP107" s="1"/>
      <c r="CQ107" s="161" t="s">
        <v>46</v>
      </c>
      <c r="CR107" s="145"/>
      <c r="CS107" s="145"/>
      <c r="CT107" s="1"/>
      <c r="CU107" s="1"/>
      <c r="CV107" s="1"/>
      <c r="CW107" s="1"/>
      <c r="CX107" s="29"/>
      <c r="CY107" s="1"/>
    </row>
    <row r="108" spans="1:103" ht="12.75">
      <c r="A108" s="1"/>
      <c r="B108" s="9"/>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
      <c r="BK108" s="1"/>
      <c r="BL108" s="3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29"/>
      <c r="CY108" s="1"/>
    </row>
    <row r="109" spans="1:103" ht="12.75">
      <c r="A109" s="1"/>
      <c r="B109" s="9"/>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
      <c r="BK109" s="1"/>
      <c r="BL109" s="31"/>
      <c r="BM109" s="176" t="s">
        <v>58</v>
      </c>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c r="CT109" s="86"/>
      <c r="CU109" s="86"/>
      <c r="CV109" s="86"/>
      <c r="CW109" s="86"/>
      <c r="CX109" s="29"/>
      <c r="CY109" s="1"/>
    </row>
    <row r="110" spans="1:103" ht="12.75">
      <c r="A110" s="1"/>
      <c r="B110" s="9"/>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
      <c r="BK110" s="1"/>
      <c r="BL110" s="31"/>
      <c r="BM110" s="101"/>
      <c r="BN110" s="98"/>
      <c r="BO110" s="98"/>
      <c r="BP110" s="98"/>
      <c r="BQ110" s="98"/>
      <c r="BR110" s="98"/>
      <c r="BS110" s="98"/>
      <c r="BT110" s="98"/>
      <c r="BU110" s="98"/>
      <c r="BV110" s="98"/>
      <c r="BW110" s="98"/>
      <c r="BX110" s="98"/>
      <c r="BY110" s="98"/>
      <c r="BZ110" s="98"/>
      <c r="CA110" s="98"/>
      <c r="CB110" s="98"/>
      <c r="CC110" s="98"/>
      <c r="CD110" s="98"/>
      <c r="CE110" s="98"/>
      <c r="CF110" s="98"/>
      <c r="CG110" s="98"/>
      <c r="CH110" s="98"/>
      <c r="CI110" s="98"/>
      <c r="CJ110" s="98"/>
      <c r="CK110" s="1"/>
      <c r="CL110" s="101"/>
      <c r="CM110" s="98"/>
      <c r="CN110" s="98"/>
      <c r="CO110" s="98"/>
      <c r="CP110" s="98"/>
      <c r="CQ110" s="98"/>
      <c r="CR110" s="98"/>
      <c r="CS110" s="98"/>
      <c r="CT110" s="1"/>
      <c r="CU110" s="100"/>
      <c r="CV110" s="98"/>
      <c r="CW110" s="98"/>
      <c r="CX110" s="29"/>
      <c r="CY110" s="1"/>
    </row>
    <row r="111" spans="1:103" ht="12.75">
      <c r="A111" s="1"/>
      <c r="B111" s="9"/>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
      <c r="BK111" s="1"/>
      <c r="BL111" s="31"/>
      <c r="BM111" s="161" t="s">
        <v>53</v>
      </c>
      <c r="BN111" s="145"/>
      <c r="BO111" s="145"/>
      <c r="BP111" s="145"/>
      <c r="BQ111" s="145"/>
      <c r="BR111" s="145"/>
      <c r="BS111" s="145"/>
      <c r="BT111" s="145"/>
      <c r="BU111" s="145"/>
      <c r="BV111" s="1"/>
      <c r="BW111" s="1"/>
      <c r="BX111" s="1"/>
      <c r="BY111" s="1"/>
      <c r="BZ111" s="1"/>
      <c r="CA111" s="1"/>
      <c r="CB111" s="1"/>
      <c r="CC111" s="1"/>
      <c r="CD111" s="1"/>
      <c r="CE111" s="1"/>
      <c r="CF111" s="1"/>
      <c r="CG111" s="1"/>
      <c r="CH111" s="1"/>
      <c r="CI111" s="1"/>
      <c r="CJ111" s="1"/>
      <c r="CK111" s="1"/>
      <c r="CL111" s="161" t="s">
        <v>52</v>
      </c>
      <c r="CM111" s="145"/>
      <c r="CN111" s="145"/>
      <c r="CO111" s="30"/>
      <c r="CP111" s="30"/>
      <c r="CQ111" s="30"/>
      <c r="CR111" s="30"/>
      <c r="CS111" s="1"/>
      <c r="CT111" s="1"/>
      <c r="CU111" s="161" t="s">
        <v>51</v>
      </c>
      <c r="CV111" s="145"/>
      <c r="CW111" s="145"/>
      <c r="CX111" s="29"/>
      <c r="CY111" s="1"/>
    </row>
    <row r="112" spans="1:103" ht="12.75">
      <c r="A112" s="1"/>
      <c r="B112" s="9"/>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
      <c r="BK112" s="1"/>
      <c r="BL112" s="31"/>
      <c r="BM112" s="101"/>
      <c r="BN112" s="98"/>
      <c r="BO112" s="98"/>
      <c r="BP112" s="98"/>
      <c r="BQ112" s="98"/>
      <c r="BR112" s="98"/>
      <c r="BS112" s="98"/>
      <c r="BT112" s="98"/>
      <c r="BU112" s="1"/>
      <c r="BV112" s="101"/>
      <c r="BW112" s="98"/>
      <c r="BX112" s="98"/>
      <c r="BY112" s="98"/>
      <c r="BZ112" s="98"/>
      <c r="CA112" s="98"/>
      <c r="CB112" s="98"/>
      <c r="CC112" s="1"/>
      <c r="CD112" s="101"/>
      <c r="CE112" s="98"/>
      <c r="CF112" s="98"/>
      <c r="CG112" s="98"/>
      <c r="CH112" s="98"/>
      <c r="CI112" s="98"/>
      <c r="CJ112" s="98"/>
      <c r="CK112" s="1"/>
      <c r="CL112" s="99"/>
      <c r="CM112" s="98"/>
      <c r="CN112" s="98"/>
      <c r="CO112" s="98"/>
      <c r="CP112" s="32"/>
      <c r="CQ112" s="99"/>
      <c r="CR112" s="98"/>
      <c r="CS112" s="98"/>
      <c r="CT112" s="1"/>
      <c r="CU112" s="1"/>
      <c r="CV112" s="1"/>
      <c r="CW112" s="1"/>
      <c r="CX112" s="29"/>
      <c r="CY112" s="1"/>
    </row>
    <row r="113" spans="1:103" ht="12.75">
      <c r="A113" s="1"/>
      <c r="B113" s="9"/>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
      <c r="BK113" s="1"/>
      <c r="BL113" s="31"/>
      <c r="BM113" s="161" t="s">
        <v>50</v>
      </c>
      <c r="BN113" s="145"/>
      <c r="BO113" s="145"/>
      <c r="BP113" s="145"/>
      <c r="BQ113" s="145"/>
      <c r="BR113" s="145"/>
      <c r="BS113" s="145"/>
      <c r="BT113" s="145"/>
      <c r="BU113" s="1"/>
      <c r="BV113" s="161" t="s">
        <v>49</v>
      </c>
      <c r="BW113" s="145"/>
      <c r="BX113" s="145"/>
      <c r="BY113" s="145"/>
      <c r="BZ113" s="30"/>
      <c r="CA113" s="30"/>
      <c r="CB113" s="30"/>
      <c r="CC113" s="1"/>
      <c r="CD113" s="161" t="s">
        <v>48</v>
      </c>
      <c r="CE113" s="145"/>
      <c r="CF113" s="145"/>
      <c r="CG113" s="145"/>
      <c r="CH113" s="145"/>
      <c r="CI113" s="1"/>
      <c r="CJ113" s="1"/>
      <c r="CK113" s="1"/>
      <c r="CL113" s="161" t="s">
        <v>47</v>
      </c>
      <c r="CM113" s="145"/>
      <c r="CN113" s="145"/>
      <c r="CO113" s="30"/>
      <c r="CP113" s="1"/>
      <c r="CQ113" s="161" t="s">
        <v>46</v>
      </c>
      <c r="CR113" s="145"/>
      <c r="CS113" s="145"/>
      <c r="CT113" s="1"/>
      <c r="CU113" s="1"/>
      <c r="CV113" s="1"/>
      <c r="CW113" s="1"/>
      <c r="CX113" s="29"/>
      <c r="CY113" s="1"/>
    </row>
    <row r="114" spans="1:103" ht="12.75">
      <c r="A114" s="1"/>
      <c r="B114" s="9"/>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
      <c r="BK114" s="1"/>
      <c r="BL114" s="3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29"/>
      <c r="CY114" s="1"/>
    </row>
    <row r="115" spans="1:103" ht="12.75">
      <c r="A115" s="1"/>
      <c r="B115" s="9"/>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
      <c r="BK115" s="1"/>
      <c r="BL115" s="31"/>
      <c r="BM115" s="176" t="s">
        <v>57</v>
      </c>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c r="CT115" s="86"/>
      <c r="CU115" s="86"/>
      <c r="CV115" s="86"/>
      <c r="CW115" s="86"/>
      <c r="CX115" s="29"/>
      <c r="CY115" s="1"/>
    </row>
    <row r="116" spans="1:103" ht="12.75">
      <c r="A116" s="1"/>
      <c r="B116" s="9"/>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
      <c r="BK116" s="1"/>
      <c r="BL116" s="31"/>
      <c r="BM116" s="101"/>
      <c r="BN116" s="98"/>
      <c r="BO116" s="98"/>
      <c r="BP116" s="98"/>
      <c r="BQ116" s="98"/>
      <c r="BR116" s="98"/>
      <c r="BS116" s="98"/>
      <c r="BT116" s="98"/>
      <c r="BU116" s="98"/>
      <c r="BV116" s="98"/>
      <c r="BW116" s="98"/>
      <c r="BX116" s="98"/>
      <c r="BY116" s="98"/>
      <c r="BZ116" s="98"/>
      <c r="CA116" s="98"/>
      <c r="CB116" s="98"/>
      <c r="CC116" s="98"/>
      <c r="CD116" s="98"/>
      <c r="CE116" s="98"/>
      <c r="CF116" s="98"/>
      <c r="CG116" s="98"/>
      <c r="CH116" s="98"/>
      <c r="CI116" s="98"/>
      <c r="CJ116" s="98"/>
      <c r="CK116" s="1"/>
      <c r="CL116" s="101"/>
      <c r="CM116" s="98"/>
      <c r="CN116" s="98"/>
      <c r="CO116" s="98"/>
      <c r="CP116" s="98"/>
      <c r="CQ116" s="98"/>
      <c r="CR116" s="98"/>
      <c r="CS116" s="98"/>
      <c r="CT116" s="1"/>
      <c r="CU116" s="100"/>
      <c r="CV116" s="98"/>
      <c r="CW116" s="98"/>
      <c r="CX116" s="29"/>
      <c r="CY116" s="1"/>
    </row>
    <row r="117" spans="1:103" ht="12.75">
      <c r="A117" s="1"/>
      <c r="B117" s="9"/>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
      <c r="BK117" s="1"/>
      <c r="BL117" s="31"/>
      <c r="BM117" s="161" t="s">
        <v>53</v>
      </c>
      <c r="BN117" s="145"/>
      <c r="BO117" s="145"/>
      <c r="BP117" s="145"/>
      <c r="BQ117" s="145"/>
      <c r="BR117" s="145"/>
      <c r="BS117" s="145"/>
      <c r="BT117" s="145"/>
      <c r="BU117" s="145"/>
      <c r="BV117" s="1"/>
      <c r="BW117" s="1"/>
      <c r="BX117" s="1"/>
      <c r="BY117" s="1"/>
      <c r="BZ117" s="1"/>
      <c r="CA117" s="1"/>
      <c r="CB117" s="1"/>
      <c r="CC117" s="1"/>
      <c r="CD117" s="1"/>
      <c r="CE117" s="1"/>
      <c r="CF117" s="1"/>
      <c r="CG117" s="1"/>
      <c r="CH117" s="1"/>
      <c r="CI117" s="1"/>
      <c r="CJ117" s="1"/>
      <c r="CK117" s="1"/>
      <c r="CL117" s="161" t="s">
        <v>52</v>
      </c>
      <c r="CM117" s="145"/>
      <c r="CN117" s="145"/>
      <c r="CO117" s="30"/>
      <c r="CP117" s="30"/>
      <c r="CQ117" s="30"/>
      <c r="CR117" s="30"/>
      <c r="CS117" s="1"/>
      <c r="CT117" s="1"/>
      <c r="CU117" s="161" t="s">
        <v>51</v>
      </c>
      <c r="CV117" s="145"/>
      <c r="CW117" s="145"/>
      <c r="CX117" s="29"/>
      <c r="CY117" s="1"/>
    </row>
    <row r="118" spans="1:103" ht="12.75">
      <c r="A118" s="1"/>
      <c r="B118" s="9"/>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
      <c r="BK118" s="1"/>
      <c r="BL118" s="31"/>
      <c r="BM118" s="101"/>
      <c r="BN118" s="98"/>
      <c r="BO118" s="98"/>
      <c r="BP118" s="98"/>
      <c r="BQ118" s="98"/>
      <c r="BR118" s="98"/>
      <c r="BS118" s="98"/>
      <c r="BT118" s="98"/>
      <c r="BU118" s="1"/>
      <c r="BV118" s="101"/>
      <c r="BW118" s="98"/>
      <c r="BX118" s="98"/>
      <c r="BY118" s="98"/>
      <c r="BZ118" s="98"/>
      <c r="CA118" s="98"/>
      <c r="CB118" s="98"/>
      <c r="CC118" s="1"/>
      <c r="CD118" s="101"/>
      <c r="CE118" s="98"/>
      <c r="CF118" s="98"/>
      <c r="CG118" s="98"/>
      <c r="CH118" s="98"/>
      <c r="CI118" s="98"/>
      <c r="CJ118" s="98"/>
      <c r="CK118" s="1"/>
      <c r="CL118" s="99"/>
      <c r="CM118" s="98"/>
      <c r="CN118" s="98"/>
      <c r="CO118" s="98"/>
      <c r="CP118" s="32"/>
      <c r="CQ118" s="99"/>
      <c r="CR118" s="98"/>
      <c r="CS118" s="98"/>
      <c r="CT118" s="1"/>
      <c r="CU118" s="1"/>
      <c r="CV118" s="1"/>
      <c r="CW118" s="1"/>
      <c r="CX118" s="29"/>
      <c r="CY118" s="1"/>
    </row>
    <row r="119" spans="1:103" ht="12.75">
      <c r="A119" s="1"/>
      <c r="B119" s="9"/>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
      <c r="BK119" s="1"/>
      <c r="BL119" s="31"/>
      <c r="BM119" s="161" t="s">
        <v>50</v>
      </c>
      <c r="BN119" s="145"/>
      <c r="BO119" s="145"/>
      <c r="BP119" s="145"/>
      <c r="BQ119" s="145"/>
      <c r="BR119" s="145"/>
      <c r="BS119" s="145"/>
      <c r="BT119" s="145"/>
      <c r="BU119" s="1"/>
      <c r="BV119" s="161" t="s">
        <v>49</v>
      </c>
      <c r="BW119" s="145"/>
      <c r="BX119" s="145"/>
      <c r="BY119" s="145"/>
      <c r="BZ119" s="30"/>
      <c r="CA119" s="30"/>
      <c r="CB119" s="30"/>
      <c r="CC119" s="1"/>
      <c r="CD119" s="161" t="s">
        <v>48</v>
      </c>
      <c r="CE119" s="145"/>
      <c r="CF119" s="145"/>
      <c r="CG119" s="145"/>
      <c r="CH119" s="145"/>
      <c r="CI119" s="1"/>
      <c r="CJ119" s="1"/>
      <c r="CK119" s="1"/>
      <c r="CL119" s="161" t="s">
        <v>47</v>
      </c>
      <c r="CM119" s="145"/>
      <c r="CN119" s="145"/>
      <c r="CO119" s="30"/>
      <c r="CP119" s="1"/>
      <c r="CQ119" s="161" t="s">
        <v>46</v>
      </c>
      <c r="CR119" s="145"/>
      <c r="CS119" s="145"/>
      <c r="CT119" s="1"/>
      <c r="CU119" s="1"/>
      <c r="CV119" s="1"/>
      <c r="CW119" s="1"/>
      <c r="CX119" s="29"/>
      <c r="CY119" s="1"/>
    </row>
    <row r="120" spans="1:103" ht="12.75">
      <c r="A120" s="1"/>
      <c r="B120" s="9"/>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
      <c r="BK120" s="1"/>
      <c r="BL120" s="3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29"/>
      <c r="CY120" s="1"/>
    </row>
    <row r="121" spans="1:103" ht="12.75">
      <c r="A121" s="1"/>
      <c r="B121" s="9"/>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
      <c r="BK121" s="1"/>
      <c r="BL121" s="31"/>
      <c r="BM121" s="176" t="s">
        <v>56</v>
      </c>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c r="CT121" s="86"/>
      <c r="CU121" s="86"/>
      <c r="CV121" s="86"/>
      <c r="CW121" s="86"/>
      <c r="CX121" s="29"/>
      <c r="CY121" s="1"/>
    </row>
    <row r="122" spans="1:103" ht="12.75">
      <c r="A122" s="1"/>
      <c r="B122" s="9"/>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
      <c r="BK122" s="1"/>
      <c r="BL122" s="31"/>
      <c r="BM122" s="101"/>
      <c r="BN122" s="98"/>
      <c r="BO122" s="98"/>
      <c r="BP122" s="98"/>
      <c r="BQ122" s="98"/>
      <c r="BR122" s="98"/>
      <c r="BS122" s="98"/>
      <c r="BT122" s="98"/>
      <c r="BU122" s="98"/>
      <c r="BV122" s="98"/>
      <c r="BW122" s="98"/>
      <c r="BX122" s="98"/>
      <c r="BY122" s="98"/>
      <c r="BZ122" s="98"/>
      <c r="CA122" s="98"/>
      <c r="CB122" s="98"/>
      <c r="CC122" s="98"/>
      <c r="CD122" s="98"/>
      <c r="CE122" s="98"/>
      <c r="CF122" s="98"/>
      <c r="CG122" s="98"/>
      <c r="CH122" s="98"/>
      <c r="CI122" s="98"/>
      <c r="CJ122" s="98"/>
      <c r="CK122" s="1"/>
      <c r="CL122" s="101"/>
      <c r="CM122" s="98"/>
      <c r="CN122" s="98"/>
      <c r="CO122" s="98"/>
      <c r="CP122" s="98"/>
      <c r="CQ122" s="98"/>
      <c r="CR122" s="98"/>
      <c r="CS122" s="98"/>
      <c r="CT122" s="1"/>
      <c r="CU122" s="100"/>
      <c r="CV122" s="98"/>
      <c r="CW122" s="98"/>
      <c r="CX122" s="29"/>
      <c r="CY122" s="1"/>
    </row>
    <row r="123" spans="1:103" ht="12.75">
      <c r="A123" s="1"/>
      <c r="B123" s="9"/>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
      <c r="BK123" s="1"/>
      <c r="BL123" s="31"/>
      <c r="BM123" s="161" t="s">
        <v>53</v>
      </c>
      <c r="BN123" s="145"/>
      <c r="BO123" s="145"/>
      <c r="BP123" s="145"/>
      <c r="BQ123" s="145"/>
      <c r="BR123" s="145"/>
      <c r="BS123" s="145"/>
      <c r="BT123" s="145"/>
      <c r="BU123" s="145"/>
      <c r="BV123" s="1"/>
      <c r="BW123" s="1"/>
      <c r="BX123" s="1"/>
      <c r="BY123" s="1"/>
      <c r="BZ123" s="1"/>
      <c r="CA123" s="1"/>
      <c r="CB123" s="1"/>
      <c r="CC123" s="1"/>
      <c r="CD123" s="1"/>
      <c r="CE123" s="1"/>
      <c r="CF123" s="1"/>
      <c r="CG123" s="1"/>
      <c r="CH123" s="1"/>
      <c r="CI123" s="1"/>
      <c r="CJ123" s="1"/>
      <c r="CK123" s="1"/>
      <c r="CL123" s="161" t="s">
        <v>52</v>
      </c>
      <c r="CM123" s="145"/>
      <c r="CN123" s="145"/>
      <c r="CO123" s="30"/>
      <c r="CP123" s="30"/>
      <c r="CQ123" s="30"/>
      <c r="CR123" s="30"/>
      <c r="CS123" s="1"/>
      <c r="CT123" s="1"/>
      <c r="CU123" s="161" t="s">
        <v>51</v>
      </c>
      <c r="CV123" s="145"/>
      <c r="CW123" s="145"/>
      <c r="CX123" s="29"/>
      <c r="CY123" s="1"/>
    </row>
    <row r="124" spans="1:103" ht="12.75">
      <c r="A124" s="1"/>
      <c r="B124" s="9"/>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
      <c r="BK124" s="1"/>
      <c r="BL124" s="31"/>
      <c r="BM124" s="101"/>
      <c r="BN124" s="98"/>
      <c r="BO124" s="98"/>
      <c r="BP124" s="98"/>
      <c r="BQ124" s="98"/>
      <c r="BR124" s="98"/>
      <c r="BS124" s="98"/>
      <c r="BT124" s="98"/>
      <c r="BU124" s="1"/>
      <c r="BV124" s="101"/>
      <c r="BW124" s="98"/>
      <c r="BX124" s="98"/>
      <c r="BY124" s="98"/>
      <c r="BZ124" s="98"/>
      <c r="CA124" s="98"/>
      <c r="CB124" s="98"/>
      <c r="CC124" s="1"/>
      <c r="CD124" s="101"/>
      <c r="CE124" s="98"/>
      <c r="CF124" s="98"/>
      <c r="CG124" s="98"/>
      <c r="CH124" s="98"/>
      <c r="CI124" s="98"/>
      <c r="CJ124" s="98"/>
      <c r="CK124" s="1"/>
      <c r="CL124" s="99"/>
      <c r="CM124" s="98"/>
      <c r="CN124" s="98"/>
      <c r="CO124" s="98"/>
      <c r="CP124" s="32"/>
      <c r="CQ124" s="99"/>
      <c r="CR124" s="98"/>
      <c r="CS124" s="98"/>
      <c r="CT124" s="1"/>
      <c r="CU124" s="1"/>
      <c r="CV124" s="1"/>
      <c r="CW124" s="1"/>
      <c r="CX124" s="29"/>
      <c r="CY124" s="1"/>
    </row>
    <row r="125" spans="1:103" ht="12.75">
      <c r="A125" s="1"/>
      <c r="B125" s="9"/>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
      <c r="BK125" s="1"/>
      <c r="BL125" s="31"/>
      <c r="BM125" s="161" t="s">
        <v>50</v>
      </c>
      <c r="BN125" s="145"/>
      <c r="BO125" s="145"/>
      <c r="BP125" s="145"/>
      <c r="BQ125" s="145"/>
      <c r="BR125" s="145"/>
      <c r="BS125" s="145"/>
      <c r="BT125" s="145"/>
      <c r="BU125" s="1"/>
      <c r="BV125" s="161" t="s">
        <v>49</v>
      </c>
      <c r="BW125" s="145"/>
      <c r="BX125" s="145"/>
      <c r="BY125" s="145"/>
      <c r="BZ125" s="30"/>
      <c r="CA125" s="30"/>
      <c r="CB125" s="30"/>
      <c r="CC125" s="1"/>
      <c r="CD125" s="161" t="s">
        <v>48</v>
      </c>
      <c r="CE125" s="145"/>
      <c r="CF125" s="145"/>
      <c r="CG125" s="145"/>
      <c r="CH125" s="145"/>
      <c r="CI125" s="1"/>
      <c r="CJ125" s="1"/>
      <c r="CK125" s="1"/>
      <c r="CL125" s="161" t="s">
        <v>47</v>
      </c>
      <c r="CM125" s="145"/>
      <c r="CN125" s="145"/>
      <c r="CO125" s="30"/>
      <c r="CP125" s="1"/>
      <c r="CQ125" s="161" t="s">
        <v>46</v>
      </c>
      <c r="CR125" s="145"/>
      <c r="CS125" s="145"/>
      <c r="CT125" s="1"/>
      <c r="CU125" s="1"/>
      <c r="CV125" s="1"/>
      <c r="CW125" s="1"/>
      <c r="CX125" s="29"/>
      <c r="CY125" s="1"/>
    </row>
    <row r="126" spans="1:103" ht="12.75">
      <c r="A126" s="1"/>
      <c r="B126" s="9"/>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
      <c r="BK126" s="1"/>
      <c r="BL126" s="3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9"/>
      <c r="CY126" s="1"/>
    </row>
    <row r="127" spans="1:103" ht="12.75">
      <c r="A127" s="1"/>
      <c r="B127" s="9"/>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
      <c r="BK127" s="1"/>
      <c r="BL127" s="31"/>
      <c r="BM127" s="176" t="s">
        <v>55</v>
      </c>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c r="CT127" s="86"/>
      <c r="CU127" s="86"/>
      <c r="CV127" s="86"/>
      <c r="CW127" s="86"/>
      <c r="CX127" s="29"/>
      <c r="CY127" s="1"/>
    </row>
    <row r="128" spans="1:103" ht="12.75">
      <c r="A128" s="1"/>
      <c r="B128" s="9"/>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
      <c r="BK128" s="1"/>
      <c r="BL128" s="31"/>
      <c r="BM128" s="101"/>
      <c r="BN128" s="98"/>
      <c r="BO128" s="98"/>
      <c r="BP128" s="98"/>
      <c r="BQ128" s="98"/>
      <c r="BR128" s="98"/>
      <c r="BS128" s="98"/>
      <c r="BT128" s="98"/>
      <c r="BU128" s="98"/>
      <c r="BV128" s="98"/>
      <c r="BW128" s="98"/>
      <c r="BX128" s="98"/>
      <c r="BY128" s="98"/>
      <c r="BZ128" s="98"/>
      <c r="CA128" s="98"/>
      <c r="CB128" s="98"/>
      <c r="CC128" s="98"/>
      <c r="CD128" s="98"/>
      <c r="CE128" s="98"/>
      <c r="CF128" s="98"/>
      <c r="CG128" s="98"/>
      <c r="CH128" s="98"/>
      <c r="CI128" s="98"/>
      <c r="CJ128" s="98"/>
      <c r="CK128" s="1"/>
      <c r="CL128" s="101"/>
      <c r="CM128" s="98"/>
      <c r="CN128" s="98"/>
      <c r="CO128" s="98"/>
      <c r="CP128" s="98"/>
      <c r="CQ128" s="98"/>
      <c r="CR128" s="98"/>
      <c r="CS128" s="98"/>
      <c r="CT128" s="1"/>
      <c r="CU128" s="100"/>
      <c r="CV128" s="98"/>
      <c r="CW128" s="98"/>
      <c r="CX128" s="29"/>
      <c r="CY128" s="1"/>
    </row>
    <row r="129" spans="1:103" ht="12.75">
      <c r="A129" s="1"/>
      <c r="B129" s="9"/>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
      <c r="BK129" s="1"/>
      <c r="BL129" s="31"/>
      <c r="BM129" s="161" t="s">
        <v>53</v>
      </c>
      <c r="BN129" s="145"/>
      <c r="BO129" s="145"/>
      <c r="BP129" s="145"/>
      <c r="BQ129" s="145"/>
      <c r="BR129" s="145"/>
      <c r="BS129" s="145"/>
      <c r="BT129" s="145"/>
      <c r="BU129" s="145"/>
      <c r="BV129" s="1"/>
      <c r="BW129" s="1"/>
      <c r="BX129" s="1"/>
      <c r="BY129" s="1"/>
      <c r="BZ129" s="1"/>
      <c r="CA129" s="1"/>
      <c r="CB129" s="1"/>
      <c r="CC129" s="1"/>
      <c r="CD129" s="1"/>
      <c r="CE129" s="1"/>
      <c r="CF129" s="1"/>
      <c r="CG129" s="1"/>
      <c r="CH129" s="1"/>
      <c r="CI129" s="1"/>
      <c r="CJ129" s="1"/>
      <c r="CK129" s="1"/>
      <c r="CL129" s="161" t="s">
        <v>52</v>
      </c>
      <c r="CM129" s="145"/>
      <c r="CN129" s="145"/>
      <c r="CO129" s="30"/>
      <c r="CP129" s="30"/>
      <c r="CQ129" s="30"/>
      <c r="CR129" s="30"/>
      <c r="CS129" s="1"/>
      <c r="CT129" s="1"/>
      <c r="CU129" s="161" t="s">
        <v>51</v>
      </c>
      <c r="CV129" s="145"/>
      <c r="CW129" s="145"/>
      <c r="CX129" s="29"/>
      <c r="CY129" s="1"/>
    </row>
    <row r="130" spans="1:103" ht="12.75">
      <c r="A130" s="1"/>
      <c r="B130" s="9"/>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
      <c r="BK130" s="1"/>
      <c r="BL130" s="31"/>
      <c r="BM130" s="101"/>
      <c r="BN130" s="98"/>
      <c r="BO130" s="98"/>
      <c r="BP130" s="98"/>
      <c r="BQ130" s="98"/>
      <c r="BR130" s="98"/>
      <c r="BS130" s="98"/>
      <c r="BT130" s="98"/>
      <c r="BU130" s="1"/>
      <c r="BV130" s="101"/>
      <c r="BW130" s="98"/>
      <c r="BX130" s="98"/>
      <c r="BY130" s="98"/>
      <c r="BZ130" s="98"/>
      <c r="CA130" s="98"/>
      <c r="CB130" s="98"/>
      <c r="CC130" s="1"/>
      <c r="CD130" s="101"/>
      <c r="CE130" s="98"/>
      <c r="CF130" s="98"/>
      <c r="CG130" s="98"/>
      <c r="CH130" s="98"/>
      <c r="CI130" s="98"/>
      <c r="CJ130" s="98"/>
      <c r="CK130" s="1"/>
      <c r="CL130" s="99"/>
      <c r="CM130" s="98"/>
      <c r="CN130" s="98"/>
      <c r="CO130" s="98"/>
      <c r="CP130" s="32"/>
      <c r="CQ130" s="99"/>
      <c r="CR130" s="98"/>
      <c r="CS130" s="98"/>
      <c r="CT130" s="1"/>
      <c r="CU130" s="1"/>
      <c r="CV130" s="1"/>
      <c r="CW130" s="1"/>
      <c r="CX130" s="29"/>
      <c r="CY130" s="1"/>
    </row>
    <row r="131" spans="1:103" ht="12.75">
      <c r="A131" s="1"/>
      <c r="B131" s="9"/>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
      <c r="BK131" s="1"/>
      <c r="BL131" s="31"/>
      <c r="BM131" s="161" t="s">
        <v>50</v>
      </c>
      <c r="BN131" s="145"/>
      <c r="BO131" s="145"/>
      <c r="BP131" s="145"/>
      <c r="BQ131" s="145"/>
      <c r="BR131" s="145"/>
      <c r="BS131" s="145"/>
      <c r="BT131" s="145"/>
      <c r="BU131" s="1"/>
      <c r="BV131" s="161" t="s">
        <v>49</v>
      </c>
      <c r="BW131" s="145"/>
      <c r="BX131" s="145"/>
      <c r="BY131" s="145"/>
      <c r="BZ131" s="30"/>
      <c r="CA131" s="30"/>
      <c r="CB131" s="30"/>
      <c r="CC131" s="1"/>
      <c r="CD131" s="161" t="s">
        <v>48</v>
      </c>
      <c r="CE131" s="145"/>
      <c r="CF131" s="145"/>
      <c r="CG131" s="145"/>
      <c r="CH131" s="145"/>
      <c r="CI131" s="1"/>
      <c r="CJ131" s="1"/>
      <c r="CK131" s="1"/>
      <c r="CL131" s="161" t="s">
        <v>47</v>
      </c>
      <c r="CM131" s="145"/>
      <c r="CN131" s="145"/>
      <c r="CO131" s="30"/>
      <c r="CP131" s="1"/>
      <c r="CQ131" s="161" t="s">
        <v>46</v>
      </c>
      <c r="CR131" s="145"/>
      <c r="CS131" s="145"/>
      <c r="CT131" s="1"/>
      <c r="CU131" s="1"/>
      <c r="CV131" s="1"/>
      <c r="CW131" s="1"/>
      <c r="CX131" s="29"/>
      <c r="CY131" s="1"/>
    </row>
    <row r="132" spans="1:103" ht="12.75">
      <c r="A132" s="1"/>
      <c r="B132" s="9"/>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
      <c r="BK132" s="1"/>
      <c r="BL132" s="3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29"/>
      <c r="CY132" s="1"/>
    </row>
    <row r="133" spans="1:103" ht="12.75">
      <c r="A133" s="1"/>
      <c r="B133" s="9"/>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
      <c r="BK133" s="1"/>
      <c r="BL133" s="31"/>
      <c r="BM133" s="176" t="s">
        <v>54</v>
      </c>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c r="CT133" s="86"/>
      <c r="CU133" s="86"/>
      <c r="CV133" s="86"/>
      <c r="CW133" s="86"/>
      <c r="CX133" s="29"/>
      <c r="CY133" s="1"/>
    </row>
    <row r="134" spans="1:103" ht="12.75">
      <c r="A134" s="1"/>
      <c r="B134" s="9"/>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
      <c r="BK134" s="1"/>
      <c r="BL134" s="31"/>
      <c r="BM134" s="101"/>
      <c r="BN134" s="98"/>
      <c r="BO134" s="98"/>
      <c r="BP134" s="98"/>
      <c r="BQ134" s="98"/>
      <c r="BR134" s="98"/>
      <c r="BS134" s="98"/>
      <c r="BT134" s="98"/>
      <c r="BU134" s="98"/>
      <c r="BV134" s="98"/>
      <c r="BW134" s="98"/>
      <c r="BX134" s="98"/>
      <c r="BY134" s="98"/>
      <c r="BZ134" s="98"/>
      <c r="CA134" s="98"/>
      <c r="CB134" s="98"/>
      <c r="CC134" s="98"/>
      <c r="CD134" s="98"/>
      <c r="CE134" s="98"/>
      <c r="CF134" s="98"/>
      <c r="CG134" s="98"/>
      <c r="CH134" s="98"/>
      <c r="CI134" s="98"/>
      <c r="CJ134" s="98"/>
      <c r="CK134" s="1"/>
      <c r="CL134" s="101"/>
      <c r="CM134" s="98"/>
      <c r="CN134" s="98"/>
      <c r="CO134" s="98"/>
      <c r="CP134" s="98"/>
      <c r="CQ134" s="98"/>
      <c r="CR134" s="98"/>
      <c r="CS134" s="98"/>
      <c r="CT134" s="1"/>
      <c r="CU134" s="100"/>
      <c r="CV134" s="98"/>
      <c r="CW134" s="98"/>
      <c r="CX134" s="29"/>
      <c r="CY134" s="1"/>
    </row>
    <row r="135" spans="1:103" ht="12.75">
      <c r="A135" s="1"/>
      <c r="B135" s="9"/>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
      <c r="BK135" s="1"/>
      <c r="BL135" s="31"/>
      <c r="BM135" s="161" t="s">
        <v>53</v>
      </c>
      <c r="BN135" s="145"/>
      <c r="BO135" s="145"/>
      <c r="BP135" s="145"/>
      <c r="BQ135" s="145"/>
      <c r="BR135" s="145"/>
      <c r="BS135" s="145"/>
      <c r="BT135" s="145"/>
      <c r="BU135" s="145"/>
      <c r="BV135" s="1"/>
      <c r="BW135" s="1"/>
      <c r="BX135" s="1"/>
      <c r="BY135" s="1"/>
      <c r="BZ135" s="1"/>
      <c r="CA135" s="1"/>
      <c r="CB135" s="1"/>
      <c r="CC135" s="1"/>
      <c r="CD135" s="1"/>
      <c r="CE135" s="1"/>
      <c r="CF135" s="1"/>
      <c r="CG135" s="1"/>
      <c r="CH135" s="1"/>
      <c r="CI135" s="1"/>
      <c r="CJ135" s="1"/>
      <c r="CK135" s="1"/>
      <c r="CL135" s="161" t="s">
        <v>52</v>
      </c>
      <c r="CM135" s="145"/>
      <c r="CN135" s="145"/>
      <c r="CO135" s="30"/>
      <c r="CP135" s="30"/>
      <c r="CQ135" s="30"/>
      <c r="CR135" s="30"/>
      <c r="CS135" s="1"/>
      <c r="CT135" s="1"/>
      <c r="CU135" s="161" t="s">
        <v>51</v>
      </c>
      <c r="CV135" s="145"/>
      <c r="CW135" s="145"/>
      <c r="CX135" s="29"/>
      <c r="CY135" s="1"/>
    </row>
    <row r="136" spans="1:103" ht="12.75">
      <c r="A136" s="1"/>
      <c r="B136" s="9"/>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
      <c r="BK136" s="1"/>
      <c r="BL136" s="31"/>
      <c r="BM136" s="101"/>
      <c r="BN136" s="98"/>
      <c r="BO136" s="98"/>
      <c r="BP136" s="98"/>
      <c r="BQ136" s="98"/>
      <c r="BR136" s="98"/>
      <c r="BS136" s="98"/>
      <c r="BT136" s="98"/>
      <c r="BU136" s="1"/>
      <c r="BV136" s="101"/>
      <c r="BW136" s="98"/>
      <c r="BX136" s="98"/>
      <c r="BY136" s="98"/>
      <c r="BZ136" s="98"/>
      <c r="CA136" s="98"/>
      <c r="CB136" s="98"/>
      <c r="CC136" s="1"/>
      <c r="CD136" s="101"/>
      <c r="CE136" s="98"/>
      <c r="CF136" s="98"/>
      <c r="CG136" s="98"/>
      <c r="CH136" s="98"/>
      <c r="CI136" s="98"/>
      <c r="CJ136" s="98"/>
      <c r="CK136" s="1"/>
      <c r="CL136" s="99"/>
      <c r="CM136" s="98"/>
      <c r="CN136" s="98"/>
      <c r="CO136" s="98"/>
      <c r="CP136" s="32"/>
      <c r="CQ136" s="99"/>
      <c r="CR136" s="98"/>
      <c r="CS136" s="98"/>
      <c r="CT136" s="1"/>
      <c r="CU136" s="1"/>
      <c r="CV136" s="1"/>
      <c r="CW136" s="1"/>
      <c r="CX136" s="29"/>
      <c r="CY136" s="1"/>
    </row>
    <row r="137" spans="1:103" ht="12.75">
      <c r="A137" s="1"/>
      <c r="B137" s="9"/>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
      <c r="BK137" s="1"/>
      <c r="BL137" s="31"/>
      <c r="BM137" s="161" t="s">
        <v>50</v>
      </c>
      <c r="BN137" s="145"/>
      <c r="BO137" s="145"/>
      <c r="BP137" s="145"/>
      <c r="BQ137" s="145"/>
      <c r="BR137" s="145"/>
      <c r="BS137" s="145"/>
      <c r="BT137" s="145"/>
      <c r="BU137" s="1"/>
      <c r="BV137" s="161" t="s">
        <v>49</v>
      </c>
      <c r="BW137" s="145"/>
      <c r="BX137" s="145"/>
      <c r="BY137" s="145"/>
      <c r="BZ137" s="30"/>
      <c r="CA137" s="30"/>
      <c r="CB137" s="30"/>
      <c r="CC137" s="1"/>
      <c r="CD137" s="161" t="s">
        <v>48</v>
      </c>
      <c r="CE137" s="145"/>
      <c r="CF137" s="145"/>
      <c r="CG137" s="145"/>
      <c r="CH137" s="145"/>
      <c r="CI137" s="1"/>
      <c r="CJ137" s="1"/>
      <c r="CK137" s="1"/>
      <c r="CL137" s="161" t="s">
        <v>47</v>
      </c>
      <c r="CM137" s="145"/>
      <c r="CN137" s="145"/>
      <c r="CO137" s="30"/>
      <c r="CP137" s="1"/>
      <c r="CQ137" s="161" t="s">
        <v>46</v>
      </c>
      <c r="CR137" s="145"/>
      <c r="CS137" s="145"/>
      <c r="CT137" s="1"/>
      <c r="CU137" s="1"/>
      <c r="CV137" s="1"/>
      <c r="CW137" s="1"/>
      <c r="CX137" s="29"/>
      <c r="CY137" s="1"/>
    </row>
    <row r="138" spans="1:103" ht="12.75">
      <c r="A138" s="1"/>
      <c r="B138" s="9"/>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
      <c r="BK138" s="1"/>
      <c r="BL138" s="28"/>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6"/>
      <c r="CY138" s="1"/>
    </row>
    <row r="139" spans="1:103" ht="12.75">
      <c r="A139" s="1"/>
      <c r="B139" s="9"/>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row>
    <row r="140" spans="1:103" ht="12.75">
      <c r="A140" s="1"/>
      <c r="B140" s="9"/>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
      <c r="BK140" s="1"/>
      <c r="BL140" s="25"/>
      <c r="BM140" s="166" t="s">
        <v>45</v>
      </c>
      <c r="BN140" s="86"/>
      <c r="BO140" s="86"/>
      <c r="BP140" s="86"/>
      <c r="BQ140" s="86"/>
      <c r="BR140" s="86"/>
      <c r="BS140" s="86"/>
      <c r="BT140" s="86"/>
      <c r="BU140" s="86"/>
      <c r="BV140" s="86"/>
      <c r="BW140" s="86"/>
      <c r="BX140" s="86"/>
      <c r="BY140" s="86"/>
      <c r="BZ140" s="86"/>
      <c r="CA140" s="86"/>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1"/>
    </row>
    <row r="141" spans="1:103" ht="12.75">
      <c r="A141" s="1"/>
      <c r="B141" s="9"/>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
      <c r="BK141" s="1"/>
      <c r="BL141" s="25"/>
      <c r="BM141" s="86"/>
      <c r="BN141" s="86"/>
      <c r="BO141" s="86"/>
      <c r="BP141" s="86"/>
      <c r="BQ141" s="86"/>
      <c r="BR141" s="86"/>
      <c r="BS141" s="86"/>
      <c r="BT141" s="86"/>
      <c r="BU141" s="86"/>
      <c r="BV141" s="86"/>
      <c r="BW141" s="86"/>
      <c r="BX141" s="86"/>
      <c r="BY141" s="86"/>
      <c r="BZ141" s="86"/>
      <c r="CA141" s="86"/>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1"/>
    </row>
    <row r="142" spans="1:103" ht="12.75">
      <c r="A142" s="1"/>
      <c r="B142" s="9"/>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
      <c r="BK142" s="1"/>
      <c r="BL142" s="173" t="s">
        <v>44</v>
      </c>
      <c r="BM142" s="112"/>
      <c r="BN142" s="112"/>
      <c r="BO142" s="112"/>
      <c r="BP142" s="112"/>
      <c r="BQ142" s="112"/>
      <c r="BR142" s="112"/>
      <c r="BS142" s="112"/>
      <c r="BT142" s="112"/>
      <c r="BU142" s="112"/>
      <c r="BV142" s="112"/>
      <c r="BW142" s="112"/>
      <c r="BX142" s="112"/>
      <c r="BY142" s="112"/>
      <c r="BZ142" s="112"/>
      <c r="CA142" s="112"/>
      <c r="CB142" s="112"/>
      <c r="CC142" s="112"/>
      <c r="CD142" s="112"/>
      <c r="CE142" s="112"/>
      <c r="CF142" s="112"/>
      <c r="CG142" s="112"/>
      <c r="CH142" s="112"/>
      <c r="CI142" s="112"/>
      <c r="CJ142" s="112"/>
      <c r="CK142" s="112"/>
      <c r="CL142" s="112"/>
      <c r="CM142" s="112"/>
      <c r="CN142" s="112"/>
      <c r="CO142" s="112"/>
      <c r="CP142" s="112"/>
      <c r="CQ142" s="112"/>
      <c r="CR142" s="112"/>
      <c r="CS142" s="112"/>
      <c r="CT142" s="112"/>
      <c r="CU142" s="112"/>
      <c r="CV142" s="112"/>
      <c r="CW142" s="112"/>
      <c r="CX142" s="112"/>
      <c r="CY142" s="1"/>
    </row>
    <row r="143" spans="1:103" ht="12.75">
      <c r="A143" s="1"/>
      <c r="B143" s="9"/>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
      <c r="BK143" s="1"/>
      <c r="BL143" s="136" t="s">
        <v>43</v>
      </c>
      <c r="BM143" s="86"/>
      <c r="BN143" s="86"/>
      <c r="BO143" s="86"/>
      <c r="BP143" s="86"/>
      <c r="BQ143" s="24"/>
      <c r="BR143" s="24"/>
      <c r="BS143" s="24"/>
      <c r="BT143" s="24"/>
      <c r="BU143" s="24"/>
      <c r="BV143" s="24"/>
      <c r="BW143" s="1"/>
      <c r="BX143" s="1"/>
      <c r="BY143" s="1"/>
      <c r="BZ143" s="1"/>
      <c r="CA143" s="136" t="s">
        <v>42</v>
      </c>
      <c r="CB143" s="86"/>
      <c r="CC143" s="86"/>
      <c r="CD143" s="86"/>
      <c r="CE143" s="86"/>
      <c r="CF143" s="24"/>
      <c r="CG143" s="24"/>
      <c r="CH143" s="24"/>
      <c r="CI143" s="23"/>
      <c r="CJ143" s="172"/>
      <c r="CK143" s="86"/>
      <c r="CL143" s="1"/>
      <c r="CM143" s="172"/>
      <c r="CN143" s="86"/>
      <c r="CO143" s="23"/>
      <c r="CP143" s="172"/>
      <c r="CQ143" s="86"/>
      <c r="CR143" s="86"/>
      <c r="CS143" s="1"/>
      <c r="CT143" s="1"/>
      <c r="CU143" s="1"/>
      <c r="CV143" s="1"/>
      <c r="CW143" s="1"/>
      <c r="CX143" s="1"/>
      <c r="CY143" s="1"/>
    </row>
    <row r="144" spans="1:103" ht="12.75">
      <c r="A144" s="1"/>
      <c r="B144" s="9"/>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
      <c r="BK144" s="1"/>
      <c r="BL144" s="101"/>
      <c r="BM144" s="98"/>
      <c r="BN144" s="98"/>
      <c r="BO144" s="98"/>
      <c r="BP144" s="98"/>
      <c r="BQ144" s="98"/>
      <c r="BR144" s="98"/>
      <c r="BS144" s="98"/>
      <c r="BT144" s="98"/>
      <c r="BU144" s="98"/>
      <c r="BV144" s="98"/>
      <c r="BW144" s="98"/>
      <c r="BX144" s="98"/>
      <c r="BY144" s="98"/>
      <c r="BZ144" s="1"/>
      <c r="CA144" s="101"/>
      <c r="CB144" s="98"/>
      <c r="CC144" s="98"/>
      <c r="CD144" s="98"/>
      <c r="CE144" s="98"/>
      <c r="CF144" s="98"/>
      <c r="CG144" s="98"/>
      <c r="CH144" s="98"/>
      <c r="CI144" s="98"/>
      <c r="CJ144" s="98"/>
      <c r="CK144" s="98"/>
      <c r="CL144" s="98"/>
      <c r="CM144" s="98"/>
      <c r="CN144" s="98"/>
      <c r="CO144" s="98"/>
      <c r="CP144" s="98"/>
      <c r="CQ144" s="98"/>
      <c r="CR144" s="98"/>
      <c r="CS144" s="98"/>
      <c r="CT144" s="98"/>
      <c r="CU144" s="98"/>
      <c r="CV144" s="98"/>
      <c r="CW144" s="98"/>
      <c r="CX144" s="98"/>
      <c r="CY144" s="1"/>
    </row>
    <row r="145" spans="1:103" ht="12.75">
      <c r="A145" s="1"/>
      <c r="B145" s="9"/>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
      <c r="BK145" s="1"/>
      <c r="BL145" s="101"/>
      <c r="BM145" s="98"/>
      <c r="BN145" s="98"/>
      <c r="BO145" s="98"/>
      <c r="BP145" s="98"/>
      <c r="BQ145" s="98"/>
      <c r="BR145" s="98"/>
      <c r="BS145" s="98"/>
      <c r="BT145" s="98"/>
      <c r="BU145" s="98"/>
      <c r="BV145" s="98"/>
      <c r="BW145" s="98"/>
      <c r="BX145" s="98"/>
      <c r="BY145" s="98"/>
      <c r="BZ145" s="1"/>
      <c r="CA145" s="101"/>
      <c r="CB145" s="98"/>
      <c r="CC145" s="98"/>
      <c r="CD145" s="98"/>
      <c r="CE145" s="98"/>
      <c r="CF145" s="98"/>
      <c r="CG145" s="98"/>
      <c r="CH145" s="98"/>
      <c r="CI145" s="98"/>
      <c r="CJ145" s="98"/>
      <c r="CK145" s="98"/>
      <c r="CL145" s="98"/>
      <c r="CM145" s="98"/>
      <c r="CN145" s="98"/>
      <c r="CO145" s="98"/>
      <c r="CP145" s="98"/>
      <c r="CQ145" s="98"/>
      <c r="CR145" s="98"/>
      <c r="CS145" s="98"/>
      <c r="CT145" s="98"/>
      <c r="CU145" s="98"/>
      <c r="CV145" s="98"/>
      <c r="CW145" s="98"/>
      <c r="CX145" s="98"/>
      <c r="CY145" s="1"/>
    </row>
    <row r="146" spans="1:103" ht="12.75">
      <c r="A146" s="1"/>
      <c r="B146" s="9"/>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
      <c r="BK146" s="1"/>
      <c r="BL146" s="101"/>
      <c r="BM146" s="98"/>
      <c r="BN146" s="98"/>
      <c r="BO146" s="98"/>
      <c r="BP146" s="98"/>
      <c r="BQ146" s="98"/>
      <c r="BR146" s="98"/>
      <c r="BS146" s="98"/>
      <c r="BT146" s="98"/>
      <c r="BU146" s="98"/>
      <c r="BV146" s="98"/>
      <c r="BW146" s="98"/>
      <c r="BX146" s="98"/>
      <c r="BY146" s="98"/>
      <c r="BZ146" s="1"/>
      <c r="CA146" s="101"/>
      <c r="CB146" s="98"/>
      <c r="CC146" s="98"/>
      <c r="CD146" s="98"/>
      <c r="CE146" s="98"/>
      <c r="CF146" s="98"/>
      <c r="CG146" s="98"/>
      <c r="CH146" s="98"/>
      <c r="CI146" s="98"/>
      <c r="CJ146" s="98"/>
      <c r="CK146" s="98"/>
      <c r="CL146" s="98"/>
      <c r="CM146" s="98"/>
      <c r="CN146" s="98"/>
      <c r="CO146" s="98"/>
      <c r="CP146" s="98"/>
      <c r="CQ146" s="98"/>
      <c r="CR146" s="98"/>
      <c r="CS146" s="98"/>
      <c r="CT146" s="98"/>
      <c r="CU146" s="98"/>
      <c r="CV146" s="98"/>
      <c r="CW146" s="98"/>
      <c r="CX146" s="98"/>
      <c r="CY146" s="1"/>
    </row>
    <row r="147" spans="1:103" ht="12.75">
      <c r="A147" s="1"/>
      <c r="B147" s="9"/>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
      <c r="BK147" s="1"/>
      <c r="BL147" s="101"/>
      <c r="BM147" s="98"/>
      <c r="BN147" s="98"/>
      <c r="BO147" s="98"/>
      <c r="BP147" s="98"/>
      <c r="BQ147" s="98"/>
      <c r="BR147" s="98"/>
      <c r="BS147" s="98"/>
      <c r="BT147" s="98"/>
      <c r="BU147" s="98"/>
      <c r="BV147" s="98"/>
      <c r="BW147" s="98"/>
      <c r="BX147" s="98"/>
      <c r="BY147" s="98"/>
      <c r="BZ147" s="1"/>
      <c r="CA147" s="101"/>
      <c r="CB147" s="98"/>
      <c r="CC147" s="98"/>
      <c r="CD147" s="98"/>
      <c r="CE147" s="98"/>
      <c r="CF147" s="98"/>
      <c r="CG147" s="98"/>
      <c r="CH147" s="98"/>
      <c r="CI147" s="98"/>
      <c r="CJ147" s="98"/>
      <c r="CK147" s="98"/>
      <c r="CL147" s="98"/>
      <c r="CM147" s="98"/>
      <c r="CN147" s="98"/>
      <c r="CO147" s="98"/>
      <c r="CP147" s="98"/>
      <c r="CQ147" s="98"/>
      <c r="CR147" s="98"/>
      <c r="CS147" s="98"/>
      <c r="CT147" s="98"/>
      <c r="CU147" s="98"/>
      <c r="CV147" s="98"/>
      <c r="CW147" s="98"/>
      <c r="CX147" s="98"/>
      <c r="CY147" s="1"/>
    </row>
    <row r="148" spans="1:103" ht="12.75">
      <c r="A148" s="1"/>
      <c r="B148" s="9"/>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
      <c r="BK148" s="1"/>
      <c r="BL148" s="101"/>
      <c r="BM148" s="98"/>
      <c r="BN148" s="98"/>
      <c r="BO148" s="98"/>
      <c r="BP148" s="98"/>
      <c r="BQ148" s="98"/>
      <c r="BR148" s="98"/>
      <c r="BS148" s="98"/>
      <c r="BT148" s="98"/>
      <c r="BU148" s="98"/>
      <c r="BV148" s="98"/>
      <c r="BW148" s="98"/>
      <c r="BX148" s="98"/>
      <c r="BY148" s="98"/>
      <c r="BZ148" s="1"/>
      <c r="CA148" s="101"/>
      <c r="CB148" s="98"/>
      <c r="CC148" s="98"/>
      <c r="CD148" s="98"/>
      <c r="CE148" s="98"/>
      <c r="CF148" s="98"/>
      <c r="CG148" s="98"/>
      <c r="CH148" s="98"/>
      <c r="CI148" s="98"/>
      <c r="CJ148" s="98"/>
      <c r="CK148" s="98"/>
      <c r="CL148" s="98"/>
      <c r="CM148" s="98"/>
      <c r="CN148" s="98"/>
      <c r="CO148" s="98"/>
      <c r="CP148" s="98"/>
      <c r="CQ148" s="98"/>
      <c r="CR148" s="98"/>
      <c r="CS148" s="98"/>
      <c r="CT148" s="98"/>
      <c r="CU148" s="98"/>
      <c r="CV148" s="98"/>
      <c r="CW148" s="98"/>
      <c r="CX148" s="98"/>
      <c r="CY148" s="1"/>
    </row>
    <row r="149" spans="1:103" ht="12.75">
      <c r="A149" s="1"/>
      <c r="B149" s="9"/>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
      <c r="BK149" s="1"/>
      <c r="BL149" s="101"/>
      <c r="BM149" s="98"/>
      <c r="BN149" s="98"/>
      <c r="BO149" s="98"/>
      <c r="BP149" s="98"/>
      <c r="BQ149" s="98"/>
      <c r="BR149" s="98"/>
      <c r="BS149" s="98"/>
      <c r="BT149" s="98"/>
      <c r="BU149" s="98"/>
      <c r="BV149" s="98"/>
      <c r="BW149" s="98"/>
      <c r="BX149" s="98"/>
      <c r="BY149" s="98"/>
      <c r="BZ149" s="1"/>
      <c r="CA149" s="101"/>
      <c r="CB149" s="98"/>
      <c r="CC149" s="98"/>
      <c r="CD149" s="98"/>
      <c r="CE149" s="98"/>
      <c r="CF149" s="98"/>
      <c r="CG149" s="98"/>
      <c r="CH149" s="98"/>
      <c r="CI149" s="98"/>
      <c r="CJ149" s="98"/>
      <c r="CK149" s="98"/>
      <c r="CL149" s="98"/>
      <c r="CM149" s="98"/>
      <c r="CN149" s="98"/>
      <c r="CO149" s="98"/>
      <c r="CP149" s="98"/>
      <c r="CQ149" s="98"/>
      <c r="CR149" s="98"/>
      <c r="CS149" s="98"/>
      <c r="CT149" s="98"/>
      <c r="CU149" s="98"/>
      <c r="CV149" s="98"/>
      <c r="CW149" s="98"/>
      <c r="CX149" s="98"/>
      <c r="CY149" s="1"/>
    </row>
    <row r="150" spans="1:103" ht="12.75">
      <c r="A150" s="1"/>
      <c r="B150" s="9"/>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
      <c r="BK150" s="1"/>
      <c r="BL150" s="101"/>
      <c r="BM150" s="98"/>
      <c r="BN150" s="98"/>
      <c r="BO150" s="98"/>
      <c r="BP150" s="98"/>
      <c r="BQ150" s="98"/>
      <c r="BR150" s="98"/>
      <c r="BS150" s="98"/>
      <c r="BT150" s="98"/>
      <c r="BU150" s="98"/>
      <c r="BV150" s="98"/>
      <c r="BW150" s="98"/>
      <c r="BX150" s="98"/>
      <c r="BY150" s="98"/>
      <c r="BZ150" s="1"/>
      <c r="CA150" s="101"/>
      <c r="CB150" s="98"/>
      <c r="CC150" s="98"/>
      <c r="CD150" s="98"/>
      <c r="CE150" s="98"/>
      <c r="CF150" s="98"/>
      <c r="CG150" s="98"/>
      <c r="CH150" s="98"/>
      <c r="CI150" s="98"/>
      <c r="CJ150" s="98"/>
      <c r="CK150" s="98"/>
      <c r="CL150" s="98"/>
      <c r="CM150" s="98"/>
      <c r="CN150" s="98"/>
      <c r="CO150" s="98"/>
      <c r="CP150" s="98"/>
      <c r="CQ150" s="98"/>
      <c r="CR150" s="98"/>
      <c r="CS150" s="98"/>
      <c r="CT150" s="98"/>
      <c r="CU150" s="98"/>
      <c r="CV150" s="98"/>
      <c r="CW150" s="98"/>
      <c r="CX150" s="98"/>
      <c r="CY150" s="1"/>
    </row>
    <row r="151" spans="1:103" ht="12.75">
      <c r="A151" s="1"/>
      <c r="B151" s="9"/>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
      <c r="BK151" s="1"/>
      <c r="BL151" s="101"/>
      <c r="BM151" s="98"/>
      <c r="BN151" s="98"/>
      <c r="BO151" s="98"/>
      <c r="BP151" s="98"/>
      <c r="BQ151" s="98"/>
      <c r="BR151" s="98"/>
      <c r="BS151" s="98"/>
      <c r="BT151" s="98"/>
      <c r="BU151" s="98"/>
      <c r="BV151" s="98"/>
      <c r="BW151" s="98"/>
      <c r="BX151" s="98"/>
      <c r="BY151" s="98"/>
      <c r="BZ151" s="1"/>
      <c r="CA151" s="101"/>
      <c r="CB151" s="98"/>
      <c r="CC151" s="98"/>
      <c r="CD151" s="98"/>
      <c r="CE151" s="98"/>
      <c r="CF151" s="98"/>
      <c r="CG151" s="98"/>
      <c r="CH151" s="98"/>
      <c r="CI151" s="98"/>
      <c r="CJ151" s="98"/>
      <c r="CK151" s="98"/>
      <c r="CL151" s="98"/>
      <c r="CM151" s="98"/>
      <c r="CN151" s="98"/>
      <c r="CO151" s="98"/>
      <c r="CP151" s="98"/>
      <c r="CQ151" s="98"/>
      <c r="CR151" s="98"/>
      <c r="CS151" s="98"/>
      <c r="CT151" s="98"/>
      <c r="CU151" s="98"/>
      <c r="CV151" s="98"/>
      <c r="CW151" s="98"/>
      <c r="CX151" s="98"/>
      <c r="CY151" s="1"/>
    </row>
    <row r="152" spans="1:103" ht="12.75">
      <c r="A152" s="1"/>
      <c r="B152" s="9"/>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
      <c r="BK152" s="1"/>
      <c r="BL152" s="101"/>
      <c r="BM152" s="98"/>
      <c r="BN152" s="98"/>
      <c r="BO152" s="98"/>
      <c r="BP152" s="98"/>
      <c r="BQ152" s="98"/>
      <c r="BR152" s="98"/>
      <c r="BS152" s="98"/>
      <c r="BT152" s="98"/>
      <c r="BU152" s="98"/>
      <c r="BV152" s="98"/>
      <c r="BW152" s="98"/>
      <c r="BX152" s="98"/>
      <c r="BY152" s="98"/>
      <c r="BZ152" s="1"/>
      <c r="CA152" s="101"/>
      <c r="CB152" s="98"/>
      <c r="CC152" s="98"/>
      <c r="CD152" s="98"/>
      <c r="CE152" s="98"/>
      <c r="CF152" s="98"/>
      <c r="CG152" s="98"/>
      <c r="CH152" s="98"/>
      <c r="CI152" s="98"/>
      <c r="CJ152" s="98"/>
      <c r="CK152" s="98"/>
      <c r="CL152" s="98"/>
      <c r="CM152" s="98"/>
      <c r="CN152" s="98"/>
      <c r="CO152" s="98"/>
      <c r="CP152" s="98"/>
      <c r="CQ152" s="98"/>
      <c r="CR152" s="98"/>
      <c r="CS152" s="98"/>
      <c r="CT152" s="98"/>
      <c r="CU152" s="98"/>
      <c r="CV152" s="98"/>
      <c r="CW152" s="98"/>
      <c r="CX152" s="98"/>
      <c r="CY152" s="1"/>
    </row>
    <row r="153" spans="1:103" ht="12.75">
      <c r="A153" s="1"/>
      <c r="B153" s="9"/>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
      <c r="BK153" s="1"/>
      <c r="BL153" s="171"/>
      <c r="BM153" s="86"/>
      <c r="BN153" s="86"/>
      <c r="BO153" s="86"/>
      <c r="BP153" s="86"/>
      <c r="BQ153" s="86"/>
      <c r="BR153" s="86"/>
      <c r="BS153" s="86"/>
      <c r="BT153" s="86"/>
      <c r="BU153" s="86"/>
      <c r="BV153" s="86"/>
      <c r="BW153" s="86"/>
      <c r="BX153" s="86"/>
      <c r="BY153" s="86"/>
      <c r="BZ153" s="86"/>
      <c r="CA153" s="86"/>
      <c r="CB153" s="86"/>
      <c r="CC153" s="86"/>
      <c r="CD153" s="86"/>
      <c r="CE153" s="23"/>
      <c r="CF153" s="172"/>
      <c r="CG153" s="86"/>
      <c r="CH153" s="1"/>
      <c r="CI153" s="172"/>
      <c r="CJ153" s="86"/>
      <c r="CK153" s="23"/>
      <c r="CL153" s="172"/>
      <c r="CM153" s="86"/>
      <c r="CN153" s="86"/>
      <c r="CO153" s="1"/>
      <c r="CP153" s="1"/>
      <c r="CQ153" s="1"/>
      <c r="CR153" s="1"/>
      <c r="CS153" s="1"/>
      <c r="CT153" s="1"/>
      <c r="CU153" s="1"/>
      <c r="CV153" s="1"/>
      <c r="CW153" s="1"/>
      <c r="CX153" s="1"/>
      <c r="CY153" s="1"/>
    </row>
    <row r="154" spans="1:103" ht="12.75">
      <c r="A154" s="1"/>
      <c r="B154" s="9"/>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
      <c r="BK154" s="1"/>
      <c r="BL154" s="174" t="s">
        <v>41</v>
      </c>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c r="CT154" s="86"/>
      <c r="CU154" s="86"/>
      <c r="CV154" s="86"/>
      <c r="CW154" s="86"/>
      <c r="CX154" s="86"/>
      <c r="CY154" s="1"/>
    </row>
    <row r="155" spans="1:103" ht="12.75">
      <c r="A155" s="1"/>
      <c r="B155" s="9"/>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
      <c r="BK155" s="1"/>
      <c r="BL155" s="175" t="s">
        <v>40</v>
      </c>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c r="CT155" s="86"/>
      <c r="CU155" s="86"/>
      <c r="CV155" s="86"/>
      <c r="CW155" s="86"/>
      <c r="CX155" s="86"/>
      <c r="CY155" s="1"/>
    </row>
    <row r="156" spans="1:103" ht="12.75">
      <c r="A156" s="1"/>
      <c r="B156" s="9"/>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
      <c r="BK156" s="1"/>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c r="CT156" s="86"/>
      <c r="CU156" s="86"/>
      <c r="CV156" s="86"/>
      <c r="CW156" s="86"/>
      <c r="CX156" s="86"/>
      <c r="CY156" s="1"/>
    </row>
    <row r="157" spans="1:103" ht="12.75">
      <c r="A157" s="1"/>
      <c r="B157" s="9"/>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
      <c r="BK157" s="1"/>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c r="CT157" s="86"/>
      <c r="CU157" s="86"/>
      <c r="CV157" s="86"/>
      <c r="CW157" s="86"/>
      <c r="CX157" s="86"/>
      <c r="CY157" s="1"/>
    </row>
    <row r="158" spans="1:103" ht="12.75">
      <c r="A158" s="1"/>
      <c r="B158" s="9"/>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
      <c r="BK158" s="1"/>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c r="CT158" s="86"/>
      <c r="CU158" s="86"/>
      <c r="CV158" s="86"/>
      <c r="CW158" s="86"/>
      <c r="CX158" s="86"/>
      <c r="CY158" s="1"/>
    </row>
    <row r="159" spans="1:103" ht="12.75">
      <c r="A159" s="1"/>
      <c r="B159" s="9"/>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
      <c r="BK159" s="1"/>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c r="CT159" s="86"/>
      <c r="CU159" s="86"/>
      <c r="CV159" s="86"/>
      <c r="CW159" s="86"/>
      <c r="CX159" s="86"/>
      <c r="CY159" s="1"/>
    </row>
    <row r="160" spans="1:103" ht="12.75">
      <c r="A160" s="1"/>
      <c r="B160" s="9"/>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
      <c r="BK160" s="1"/>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c r="CT160" s="86"/>
      <c r="CU160" s="86"/>
      <c r="CV160" s="86"/>
      <c r="CW160" s="86"/>
      <c r="CX160" s="86"/>
      <c r="CY160" s="1"/>
    </row>
    <row r="161" spans="1:103" ht="12.75">
      <c r="A161" s="1"/>
      <c r="B161" s="9"/>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
      <c r="BK161" s="1"/>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c r="CT161" s="86"/>
      <c r="CU161" s="86"/>
      <c r="CV161" s="86"/>
      <c r="CW161" s="86"/>
      <c r="CX161" s="86"/>
      <c r="CY161" s="1"/>
    </row>
    <row r="162" spans="1:103" ht="12.75">
      <c r="A162" s="1"/>
      <c r="B162" s="9"/>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
      <c r="BK162" s="1"/>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c r="CT162" s="86"/>
      <c r="CU162" s="86"/>
      <c r="CV162" s="86"/>
      <c r="CW162" s="86"/>
      <c r="CX162" s="86"/>
      <c r="CY162" s="1"/>
    </row>
    <row r="163" spans="1:103" ht="12.75">
      <c r="A163" s="1"/>
      <c r="B163" s="9"/>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
      <c r="BK163" s="1"/>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c r="CT163" s="86"/>
      <c r="CU163" s="86"/>
      <c r="CV163" s="86"/>
      <c r="CW163" s="86"/>
      <c r="CX163" s="86"/>
      <c r="CY163" s="1"/>
    </row>
    <row r="164" spans="1:103" ht="12.75">
      <c r="A164" s="1"/>
      <c r="B164" s="9"/>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
      <c r="BK164" s="1"/>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c r="CT164" s="86"/>
      <c r="CU164" s="86"/>
      <c r="CV164" s="86"/>
      <c r="CW164" s="86"/>
      <c r="CX164" s="86"/>
      <c r="CY164" s="1"/>
    </row>
    <row r="165" spans="1:103" ht="12.75">
      <c r="A165" s="1"/>
      <c r="B165" s="9"/>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
      <c r="BK165" s="1"/>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c r="CT165" s="86"/>
      <c r="CU165" s="86"/>
      <c r="CV165" s="86"/>
      <c r="CW165" s="86"/>
      <c r="CX165" s="86"/>
      <c r="CY165" s="1"/>
    </row>
    <row r="166" spans="1:103" ht="12.75">
      <c r="A166" s="1"/>
      <c r="B166" s="9"/>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
      <c r="BK166" s="1"/>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c r="CT166" s="86"/>
      <c r="CU166" s="86"/>
      <c r="CV166" s="86"/>
      <c r="CW166" s="86"/>
      <c r="CX166" s="86"/>
      <c r="CY166" s="1"/>
    </row>
    <row r="167" spans="1:103" ht="12.75">
      <c r="A167" s="1"/>
      <c r="B167" s="9"/>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
      <c r="BK167" s="1"/>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c r="CT167" s="86"/>
      <c r="CU167" s="86"/>
      <c r="CV167" s="86"/>
      <c r="CW167" s="86"/>
      <c r="CX167" s="86"/>
      <c r="CY167" s="1"/>
    </row>
    <row r="168" spans="1:103" ht="12.75">
      <c r="A168" s="1"/>
      <c r="B168" s="9"/>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
      <c r="BK168" s="1"/>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c r="CT168" s="86"/>
      <c r="CU168" s="86"/>
      <c r="CV168" s="86"/>
      <c r="CW168" s="86"/>
      <c r="CX168" s="86"/>
      <c r="CY168" s="1"/>
    </row>
    <row r="169" spans="1:103" ht="12.75">
      <c r="A169" s="1"/>
      <c r="B169" s="9"/>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
      <c r="BK169" s="1"/>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c r="CT169" s="86"/>
      <c r="CU169" s="86"/>
      <c r="CV169" s="86"/>
      <c r="CW169" s="86"/>
      <c r="CX169" s="86"/>
      <c r="CY169" s="1"/>
    </row>
    <row r="170" spans="1:103" ht="12.75">
      <c r="A170" s="1"/>
      <c r="B170" s="9"/>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
      <c r="BK170" s="1"/>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c r="CT170" s="86"/>
      <c r="CU170" s="86"/>
      <c r="CV170" s="86"/>
      <c r="CW170" s="86"/>
      <c r="CX170" s="86"/>
      <c r="CY170" s="1"/>
    </row>
    <row r="171" spans="1:103" ht="12.75">
      <c r="A171" s="1"/>
      <c r="B171" s="9"/>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
      <c r="BK171" s="1"/>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c r="CT171" s="86"/>
      <c r="CU171" s="86"/>
      <c r="CV171" s="86"/>
      <c r="CW171" s="86"/>
      <c r="CX171" s="86"/>
      <c r="CY171" s="1"/>
    </row>
    <row r="172" spans="1:103" ht="12.75">
      <c r="A172" s="1"/>
      <c r="B172" s="9"/>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
      <c r="BK172" s="1"/>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c r="CT172" s="86"/>
      <c r="CU172" s="86"/>
      <c r="CV172" s="86"/>
      <c r="CW172" s="86"/>
      <c r="CX172" s="86"/>
      <c r="CY172" s="1"/>
    </row>
    <row r="173" spans="1:103" ht="12.75">
      <c r="A173" s="1"/>
      <c r="B173" s="9"/>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
      <c r="BK173" s="1"/>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c r="CT173" s="86"/>
      <c r="CU173" s="86"/>
      <c r="CV173" s="86"/>
      <c r="CW173" s="86"/>
      <c r="CX173" s="86"/>
      <c r="CY173" s="1"/>
    </row>
    <row r="174" spans="1:103" ht="12.75">
      <c r="A174" s="1"/>
      <c r="B174" s="9"/>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
      <c r="BK174" s="1"/>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c r="CT174" s="86"/>
      <c r="CU174" s="86"/>
      <c r="CV174" s="86"/>
      <c r="CW174" s="86"/>
      <c r="CX174" s="86"/>
      <c r="CY174" s="1"/>
    </row>
    <row r="175" spans="1:103" ht="12.75">
      <c r="A175" s="1"/>
      <c r="B175" s="9"/>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
      <c r="BK175" s="1"/>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c r="CT175" s="86"/>
      <c r="CU175" s="86"/>
      <c r="CV175" s="86"/>
      <c r="CW175" s="86"/>
      <c r="CX175" s="86"/>
      <c r="CY175" s="1"/>
    </row>
    <row r="176" spans="1:103" ht="12.75">
      <c r="A176" s="1"/>
      <c r="B176" s="9"/>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
      <c r="BK176" s="1"/>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c r="CT176" s="86"/>
      <c r="CU176" s="86"/>
      <c r="CV176" s="86"/>
      <c r="CW176" s="86"/>
      <c r="CX176" s="86"/>
      <c r="CY176" s="1"/>
    </row>
    <row r="177" spans="1:103" ht="12.75">
      <c r="A177" s="1"/>
      <c r="B177" s="9"/>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
      <c r="BK177" s="1"/>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c r="CT177" s="86"/>
      <c r="CU177" s="86"/>
      <c r="CV177" s="86"/>
      <c r="CW177" s="86"/>
      <c r="CX177" s="86"/>
      <c r="CY177" s="1"/>
    </row>
    <row r="178" spans="1:103" ht="12.75">
      <c r="A178" s="1"/>
      <c r="B178" s="9"/>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
      <c r="BK178" s="1"/>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c r="CT178" s="86"/>
      <c r="CU178" s="86"/>
      <c r="CV178" s="86"/>
      <c r="CW178" s="86"/>
      <c r="CX178" s="86"/>
      <c r="CY178" s="1"/>
    </row>
    <row r="179" spans="1:103" ht="12.75">
      <c r="A179" s="1"/>
      <c r="B179" s="9"/>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
      <c r="BK179" s="1"/>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c r="CT179" s="86"/>
      <c r="CU179" s="86"/>
      <c r="CV179" s="86"/>
      <c r="CW179" s="86"/>
      <c r="CX179" s="86"/>
      <c r="CY179" s="1"/>
    </row>
    <row r="180" spans="1:103" ht="12.75">
      <c r="A180" s="1"/>
      <c r="B180" s="9"/>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
      <c r="BK180" s="1"/>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c r="CT180" s="86"/>
      <c r="CU180" s="86"/>
      <c r="CV180" s="86"/>
      <c r="CW180" s="86"/>
      <c r="CX180" s="86"/>
      <c r="CY180" s="1"/>
    </row>
    <row r="181" spans="1:103" ht="12.75">
      <c r="A181" s="1"/>
      <c r="B181" s="9"/>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
      <c r="BK181" s="1"/>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c r="CT181" s="86"/>
      <c r="CU181" s="86"/>
      <c r="CV181" s="86"/>
      <c r="CW181" s="86"/>
      <c r="CX181" s="86"/>
      <c r="CY181" s="1"/>
    </row>
    <row r="182" spans="1:103" ht="12.75">
      <c r="A182" s="1"/>
      <c r="B182" s="9"/>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
      <c r="BK182" s="1"/>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c r="CT182" s="86"/>
      <c r="CU182" s="86"/>
      <c r="CV182" s="86"/>
      <c r="CW182" s="86"/>
      <c r="CX182" s="86"/>
      <c r="CY182" s="1"/>
    </row>
    <row r="183" spans="1:103" ht="12.75">
      <c r="A183" s="1"/>
      <c r="B183" s="9"/>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
      <c r="BK183" s="1"/>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c r="CT183" s="86"/>
      <c r="CU183" s="86"/>
      <c r="CV183" s="86"/>
      <c r="CW183" s="86"/>
      <c r="CX183" s="86"/>
      <c r="CY183" s="1"/>
    </row>
    <row r="184" spans="1:103" ht="12.75">
      <c r="A184" s="1"/>
      <c r="B184" s="9"/>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
      <c r="BK184" s="1"/>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c r="CT184" s="86"/>
      <c r="CU184" s="86"/>
      <c r="CV184" s="86"/>
      <c r="CW184" s="86"/>
      <c r="CX184" s="86"/>
      <c r="CY184" s="1"/>
    </row>
    <row r="185" spans="1:103" ht="12.75">
      <c r="A185" s="1"/>
      <c r="B185" s="9"/>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
      <c r="BK185" s="1"/>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c r="CT185" s="86"/>
      <c r="CU185" s="86"/>
      <c r="CV185" s="86"/>
      <c r="CW185" s="86"/>
      <c r="CX185" s="86"/>
      <c r="CY185" s="1"/>
    </row>
    <row r="186" spans="1:103" ht="12.75">
      <c r="A186" s="1"/>
      <c r="B186" s="9"/>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
      <c r="BK186" s="1"/>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c r="CT186" s="86"/>
      <c r="CU186" s="86"/>
      <c r="CV186" s="86"/>
      <c r="CW186" s="86"/>
      <c r="CX186" s="86"/>
      <c r="CY186" s="1"/>
    </row>
    <row r="187" spans="1:103" ht="12.75">
      <c r="A187" s="1"/>
      <c r="B187" s="9"/>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
      <c r="BK187" s="1"/>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c r="CT187" s="86"/>
      <c r="CU187" s="86"/>
      <c r="CV187" s="86"/>
      <c r="CW187" s="86"/>
      <c r="CX187" s="86"/>
      <c r="CY187" s="1"/>
    </row>
    <row r="188" spans="1:103" ht="12.75">
      <c r="A188" s="1"/>
      <c r="B188" s="7"/>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3"/>
      <c r="BK188" s="1"/>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c r="CT188" s="86"/>
      <c r="CU188" s="86"/>
      <c r="CV188" s="86"/>
      <c r="CW188" s="86"/>
      <c r="CX188" s="86"/>
      <c r="CY188" s="1"/>
    </row>
    <row r="189" spans="1:103"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row>
    <row r="190" spans="1:103" ht="12.75">
      <c r="A190" s="1"/>
      <c r="B190" s="22"/>
      <c r="C190" s="104" t="s">
        <v>39</v>
      </c>
      <c r="D190" s="86"/>
      <c r="E190" s="86"/>
      <c r="F190" s="86"/>
      <c r="G190" s="86"/>
      <c r="H190" s="86"/>
      <c r="I190" s="86"/>
      <c r="J190" s="86"/>
      <c r="K190" s="86"/>
      <c r="L190" s="86"/>
      <c r="M190" s="105" t="s">
        <v>38</v>
      </c>
      <c r="N190" s="86"/>
      <c r="O190" s="86"/>
      <c r="P190" s="86"/>
      <c r="Q190" s="86"/>
      <c r="R190" s="86"/>
      <c r="S190" s="86"/>
      <c r="T190" s="86"/>
      <c r="U190" s="86"/>
      <c r="V190" s="86"/>
      <c r="W190" s="86"/>
      <c r="X190" s="86"/>
      <c r="Y190" s="86"/>
      <c r="Z190" s="86"/>
      <c r="AA190" s="86"/>
      <c r="AB190" s="86"/>
      <c r="AC190" s="86"/>
      <c r="AD190" s="86"/>
      <c r="AE190" s="86"/>
      <c r="AF190" s="86"/>
      <c r="AG190" s="86"/>
      <c r="AH190" s="86"/>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1"/>
    </row>
    <row r="191" spans="1:103" ht="12.75">
      <c r="A191" s="1"/>
      <c r="B191" s="22"/>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1"/>
    </row>
    <row r="192" spans="1:103" ht="12.75" hidden="1">
      <c r="A192" s="1"/>
      <c r="B192" s="19"/>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6"/>
      <c r="CY192" s="1"/>
    </row>
    <row r="193" spans="1:103" hidden="1">
      <c r="A193" s="1"/>
      <c r="B193" s="19"/>
      <c r="C193" s="95" t="str">
        <f>IF(ISBLANK('[1]Spell Sheets'!$A$201),"INVOCATION 1",'[1]Spell Sheets'!$A$201)</f>
        <v/>
      </c>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1"/>
      <c r="BA193" s="95" t="str">
        <f>IF(ISBLANK('[1]Spell Sheets'!$A$205),"INVOCATION 2",'[1]Spell Sheets'!$A$205)</f>
        <v/>
      </c>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c r="CT193" s="86"/>
      <c r="CU193" s="86"/>
      <c r="CV193" s="86"/>
      <c r="CW193" s="86"/>
      <c r="CX193" s="16"/>
      <c r="CY193" s="1"/>
    </row>
    <row r="194" spans="1:103" ht="12.75" hidden="1">
      <c r="A194" s="1"/>
      <c r="B194" s="19"/>
      <c r="C194" s="152" t="s">
        <v>37</v>
      </c>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21" t="s">
        <v>1</v>
      </c>
      <c r="AV194" s="1"/>
      <c r="AW194" s="1"/>
      <c r="AX194" s="1"/>
      <c r="AY194" s="20"/>
      <c r="AZ194" s="1"/>
      <c r="BA194" s="152" t="s">
        <v>37</v>
      </c>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21" t="s">
        <v>1</v>
      </c>
      <c r="CT194" s="1"/>
      <c r="CU194" s="1"/>
      <c r="CV194" s="1"/>
      <c r="CW194" s="20"/>
      <c r="CX194" s="16"/>
      <c r="CY194" s="1"/>
    </row>
    <row r="195" spans="1:103" ht="12.75" hidden="1">
      <c r="A195" s="1"/>
      <c r="B195" s="19"/>
      <c r="C195" s="153"/>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5" t="s">
        <v>37</v>
      </c>
      <c r="AV195" s="86"/>
      <c r="AW195" s="86"/>
      <c r="AX195" s="86"/>
      <c r="AY195" s="151"/>
      <c r="AZ195" s="1"/>
      <c r="BA195" s="153"/>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5" t="s">
        <v>37</v>
      </c>
      <c r="CT195" s="86"/>
      <c r="CU195" s="86"/>
      <c r="CV195" s="86"/>
      <c r="CW195" s="151"/>
      <c r="CX195" s="16"/>
      <c r="CY195" s="1"/>
    </row>
    <row r="196" spans="1:103" ht="12.75" hidden="1">
      <c r="A196" s="1"/>
      <c r="B196" s="19"/>
      <c r="C196" s="153"/>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1"/>
      <c r="AV196" s="1"/>
      <c r="AW196" s="1"/>
      <c r="AX196" s="1"/>
      <c r="AY196" s="20"/>
      <c r="AZ196" s="1"/>
      <c r="BA196" s="153"/>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1"/>
      <c r="CT196" s="1"/>
      <c r="CU196" s="1"/>
      <c r="CV196" s="1"/>
      <c r="CW196" s="20"/>
      <c r="CX196" s="16"/>
      <c r="CY196" s="1"/>
    </row>
    <row r="197" spans="1:103" ht="12.75" hidden="1">
      <c r="A197" s="1"/>
      <c r="B197" s="19"/>
      <c r="C197" s="154"/>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5"/>
      <c r="AD197" s="155"/>
      <c r="AE197" s="155"/>
      <c r="AF197" s="155"/>
      <c r="AG197" s="155"/>
      <c r="AH197" s="155"/>
      <c r="AI197" s="155"/>
      <c r="AJ197" s="155"/>
      <c r="AK197" s="155"/>
      <c r="AL197" s="155"/>
      <c r="AM197" s="155"/>
      <c r="AN197" s="155"/>
      <c r="AO197" s="155"/>
      <c r="AP197" s="155"/>
      <c r="AQ197" s="155"/>
      <c r="AR197" s="155"/>
      <c r="AS197" s="155"/>
      <c r="AT197" s="155"/>
      <c r="AU197" s="18"/>
      <c r="AV197" s="18"/>
      <c r="AW197" s="18"/>
      <c r="AX197" s="18"/>
      <c r="AY197" s="17"/>
      <c r="AZ197" s="1"/>
      <c r="BA197" s="154"/>
      <c r="BB197" s="155"/>
      <c r="BC197" s="155"/>
      <c r="BD197" s="155"/>
      <c r="BE197" s="155"/>
      <c r="BF197" s="155"/>
      <c r="BG197" s="155"/>
      <c r="BH197" s="155"/>
      <c r="BI197" s="155"/>
      <c r="BJ197" s="155"/>
      <c r="BK197" s="155"/>
      <c r="BL197" s="155"/>
      <c r="BM197" s="155"/>
      <c r="BN197" s="155"/>
      <c r="BO197" s="155"/>
      <c r="BP197" s="155"/>
      <c r="BQ197" s="155"/>
      <c r="BR197" s="155"/>
      <c r="BS197" s="155"/>
      <c r="BT197" s="155"/>
      <c r="BU197" s="155"/>
      <c r="BV197" s="155"/>
      <c r="BW197" s="155"/>
      <c r="BX197" s="155"/>
      <c r="BY197" s="155"/>
      <c r="BZ197" s="155"/>
      <c r="CA197" s="155"/>
      <c r="CB197" s="155"/>
      <c r="CC197" s="155"/>
      <c r="CD197" s="155"/>
      <c r="CE197" s="155"/>
      <c r="CF197" s="155"/>
      <c r="CG197" s="155"/>
      <c r="CH197" s="155"/>
      <c r="CI197" s="155"/>
      <c r="CJ197" s="155"/>
      <c r="CK197" s="155"/>
      <c r="CL197" s="155"/>
      <c r="CM197" s="155"/>
      <c r="CN197" s="155"/>
      <c r="CO197" s="155"/>
      <c r="CP197" s="155"/>
      <c r="CQ197" s="155"/>
      <c r="CR197" s="155"/>
      <c r="CS197" s="18"/>
      <c r="CT197" s="18"/>
      <c r="CU197" s="18"/>
      <c r="CV197" s="18"/>
      <c r="CW197" s="17"/>
      <c r="CX197" s="16"/>
      <c r="CY197" s="1"/>
    </row>
    <row r="198" spans="1:103" ht="12.75" hidden="1">
      <c r="A198" s="1"/>
      <c r="B198" s="19"/>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6"/>
      <c r="CY198" s="1"/>
    </row>
    <row r="199" spans="1:103" hidden="1">
      <c r="A199" s="1"/>
      <c r="B199" s="19"/>
      <c r="C199" s="95" t="str">
        <f>IF(ISBLANK('[1]Spell Sheets'!$A$209),"INVOCATION 3",'[1]Spell Sheets'!$A$209)</f>
        <v/>
      </c>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1"/>
      <c r="BA199" s="95" t="str">
        <f>IF(ISBLANK('[1]Spell Sheets'!$A$213),"INVOCATION 4",'[1]Spell Sheets'!$A$213)</f>
        <v/>
      </c>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c r="CT199" s="86"/>
      <c r="CU199" s="86"/>
      <c r="CV199" s="86"/>
      <c r="CW199" s="86"/>
      <c r="CX199" s="16"/>
      <c r="CY199" s="1"/>
    </row>
    <row r="200" spans="1:103" ht="12.75" hidden="1">
      <c r="A200" s="1"/>
      <c r="B200" s="19"/>
      <c r="C200" s="152" t="s">
        <v>37</v>
      </c>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21" t="s">
        <v>1</v>
      </c>
      <c r="AV200" s="1"/>
      <c r="AW200" s="1"/>
      <c r="AX200" s="1"/>
      <c r="AY200" s="20"/>
      <c r="AZ200" s="1"/>
      <c r="BA200" s="152" t="s">
        <v>37</v>
      </c>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21" t="s">
        <v>1</v>
      </c>
      <c r="CT200" s="1"/>
      <c r="CU200" s="1"/>
      <c r="CV200" s="1"/>
      <c r="CW200" s="20"/>
      <c r="CX200" s="16"/>
      <c r="CY200" s="1"/>
    </row>
    <row r="201" spans="1:103" ht="12.75" hidden="1">
      <c r="A201" s="1"/>
      <c r="B201" s="19"/>
      <c r="C201" s="153"/>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5" t="s">
        <v>37</v>
      </c>
      <c r="AV201" s="86"/>
      <c r="AW201" s="86"/>
      <c r="AX201" s="86"/>
      <c r="AY201" s="151"/>
      <c r="AZ201" s="1"/>
      <c r="BA201" s="153"/>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5" t="s">
        <v>37</v>
      </c>
      <c r="CT201" s="86"/>
      <c r="CU201" s="86"/>
      <c r="CV201" s="86"/>
      <c r="CW201" s="151"/>
      <c r="CX201" s="16"/>
      <c r="CY201" s="1"/>
    </row>
    <row r="202" spans="1:103" ht="12.75" hidden="1">
      <c r="A202" s="1"/>
      <c r="B202" s="19"/>
      <c r="C202" s="153"/>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1"/>
      <c r="AV202" s="1"/>
      <c r="AW202" s="1"/>
      <c r="AX202" s="1"/>
      <c r="AY202" s="20"/>
      <c r="AZ202" s="1"/>
      <c r="BA202" s="153"/>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1"/>
      <c r="CT202" s="1"/>
      <c r="CU202" s="1"/>
      <c r="CV202" s="1"/>
      <c r="CW202" s="20"/>
      <c r="CX202" s="16"/>
      <c r="CY202" s="1"/>
    </row>
    <row r="203" spans="1:103" ht="12.75" hidden="1">
      <c r="A203" s="1"/>
      <c r="B203" s="19"/>
      <c r="C203" s="154"/>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c r="AA203" s="155"/>
      <c r="AB203" s="155"/>
      <c r="AC203" s="155"/>
      <c r="AD203" s="155"/>
      <c r="AE203" s="155"/>
      <c r="AF203" s="155"/>
      <c r="AG203" s="155"/>
      <c r="AH203" s="155"/>
      <c r="AI203" s="155"/>
      <c r="AJ203" s="155"/>
      <c r="AK203" s="155"/>
      <c r="AL203" s="155"/>
      <c r="AM203" s="155"/>
      <c r="AN203" s="155"/>
      <c r="AO203" s="155"/>
      <c r="AP203" s="155"/>
      <c r="AQ203" s="155"/>
      <c r="AR203" s="155"/>
      <c r="AS203" s="155"/>
      <c r="AT203" s="155"/>
      <c r="AU203" s="18"/>
      <c r="AV203" s="18"/>
      <c r="AW203" s="18"/>
      <c r="AX203" s="18"/>
      <c r="AY203" s="17"/>
      <c r="AZ203" s="1"/>
      <c r="BA203" s="154"/>
      <c r="BB203" s="155"/>
      <c r="BC203" s="155"/>
      <c r="BD203" s="155"/>
      <c r="BE203" s="155"/>
      <c r="BF203" s="155"/>
      <c r="BG203" s="155"/>
      <c r="BH203" s="155"/>
      <c r="BI203" s="155"/>
      <c r="BJ203" s="155"/>
      <c r="BK203" s="155"/>
      <c r="BL203" s="155"/>
      <c r="BM203" s="155"/>
      <c r="BN203" s="155"/>
      <c r="BO203" s="155"/>
      <c r="BP203" s="155"/>
      <c r="BQ203" s="155"/>
      <c r="BR203" s="155"/>
      <c r="BS203" s="155"/>
      <c r="BT203" s="155"/>
      <c r="BU203" s="155"/>
      <c r="BV203" s="155"/>
      <c r="BW203" s="155"/>
      <c r="BX203" s="155"/>
      <c r="BY203" s="155"/>
      <c r="BZ203" s="155"/>
      <c r="CA203" s="155"/>
      <c r="CB203" s="155"/>
      <c r="CC203" s="155"/>
      <c r="CD203" s="155"/>
      <c r="CE203" s="155"/>
      <c r="CF203" s="155"/>
      <c r="CG203" s="155"/>
      <c r="CH203" s="155"/>
      <c r="CI203" s="155"/>
      <c r="CJ203" s="155"/>
      <c r="CK203" s="155"/>
      <c r="CL203" s="155"/>
      <c r="CM203" s="155"/>
      <c r="CN203" s="155"/>
      <c r="CO203" s="155"/>
      <c r="CP203" s="155"/>
      <c r="CQ203" s="155"/>
      <c r="CR203" s="155"/>
      <c r="CS203" s="18"/>
      <c r="CT203" s="18"/>
      <c r="CU203" s="18"/>
      <c r="CV203" s="18"/>
      <c r="CW203" s="17"/>
      <c r="CX203" s="16"/>
      <c r="CY203" s="1"/>
    </row>
    <row r="204" spans="1:103" ht="12.75" hidden="1">
      <c r="A204" s="1"/>
      <c r="B204" s="19"/>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6"/>
      <c r="CY204" s="1"/>
    </row>
    <row r="205" spans="1:103" hidden="1">
      <c r="A205" s="1"/>
      <c r="B205" s="19"/>
      <c r="C205" s="95" t="str">
        <f>IF(ISBLANK('[1]Spell Sheets'!$A$217),"INVOCATION 5",'[1]Spell Sheets'!$A$217)</f>
        <v/>
      </c>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1"/>
      <c r="BA205" s="95" t="str">
        <f>IF(ISBLANK('[1]Spell Sheets'!$A$221),"INVOCATION 6",'[1]Spell Sheets'!$A$221)</f>
        <v/>
      </c>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c r="CT205" s="86"/>
      <c r="CU205" s="86"/>
      <c r="CV205" s="86"/>
      <c r="CW205" s="86"/>
      <c r="CX205" s="16"/>
      <c r="CY205" s="1"/>
    </row>
    <row r="206" spans="1:103" ht="12.75" hidden="1">
      <c r="A206" s="1"/>
      <c r="B206" s="19"/>
      <c r="C206" s="152" t="s">
        <v>37</v>
      </c>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21" t="s">
        <v>1</v>
      </c>
      <c r="AV206" s="1"/>
      <c r="AW206" s="1"/>
      <c r="AX206" s="1"/>
      <c r="AY206" s="20"/>
      <c r="AZ206" s="1"/>
      <c r="BA206" s="152" t="s">
        <v>37</v>
      </c>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21" t="s">
        <v>1</v>
      </c>
      <c r="CT206" s="1"/>
      <c r="CU206" s="1"/>
      <c r="CV206" s="1"/>
      <c r="CW206" s="20"/>
      <c r="CX206" s="16"/>
      <c r="CY206" s="1"/>
    </row>
    <row r="207" spans="1:103" ht="12.75" hidden="1">
      <c r="A207" s="1"/>
      <c r="B207" s="19"/>
      <c r="C207" s="153"/>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5" t="s">
        <v>37</v>
      </c>
      <c r="AV207" s="86"/>
      <c r="AW207" s="86"/>
      <c r="AX207" s="86"/>
      <c r="AY207" s="151"/>
      <c r="AZ207" s="1"/>
      <c r="BA207" s="153"/>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5" t="s">
        <v>37</v>
      </c>
      <c r="CT207" s="86"/>
      <c r="CU207" s="86"/>
      <c r="CV207" s="86"/>
      <c r="CW207" s="151"/>
      <c r="CX207" s="16"/>
      <c r="CY207" s="1"/>
    </row>
    <row r="208" spans="1:103" ht="12.75" hidden="1">
      <c r="A208" s="1"/>
      <c r="B208" s="19"/>
      <c r="C208" s="153"/>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1"/>
      <c r="AV208" s="1"/>
      <c r="AW208" s="1"/>
      <c r="AX208" s="1"/>
      <c r="AY208" s="20"/>
      <c r="AZ208" s="1"/>
      <c r="BA208" s="153"/>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1"/>
      <c r="CT208" s="1"/>
      <c r="CU208" s="1"/>
      <c r="CV208" s="1"/>
      <c r="CW208" s="20"/>
      <c r="CX208" s="16"/>
      <c r="CY208" s="1"/>
    </row>
    <row r="209" spans="1:103" ht="12.75" hidden="1">
      <c r="A209" s="1"/>
      <c r="B209" s="19"/>
      <c r="C209" s="154"/>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c r="AA209" s="155"/>
      <c r="AB209" s="155"/>
      <c r="AC209" s="155"/>
      <c r="AD209" s="155"/>
      <c r="AE209" s="155"/>
      <c r="AF209" s="155"/>
      <c r="AG209" s="155"/>
      <c r="AH209" s="155"/>
      <c r="AI209" s="155"/>
      <c r="AJ209" s="155"/>
      <c r="AK209" s="155"/>
      <c r="AL209" s="155"/>
      <c r="AM209" s="155"/>
      <c r="AN209" s="155"/>
      <c r="AO209" s="155"/>
      <c r="AP209" s="155"/>
      <c r="AQ209" s="155"/>
      <c r="AR209" s="155"/>
      <c r="AS209" s="155"/>
      <c r="AT209" s="155"/>
      <c r="AU209" s="18"/>
      <c r="AV209" s="18"/>
      <c r="AW209" s="18"/>
      <c r="AX209" s="18"/>
      <c r="AY209" s="17"/>
      <c r="AZ209" s="1"/>
      <c r="BA209" s="154"/>
      <c r="BB209" s="155"/>
      <c r="BC209" s="155"/>
      <c r="BD209" s="155"/>
      <c r="BE209" s="155"/>
      <c r="BF209" s="155"/>
      <c r="BG209" s="155"/>
      <c r="BH209" s="155"/>
      <c r="BI209" s="155"/>
      <c r="BJ209" s="155"/>
      <c r="BK209" s="155"/>
      <c r="BL209" s="155"/>
      <c r="BM209" s="155"/>
      <c r="BN209" s="155"/>
      <c r="BO209" s="155"/>
      <c r="BP209" s="155"/>
      <c r="BQ209" s="155"/>
      <c r="BR209" s="155"/>
      <c r="BS209" s="155"/>
      <c r="BT209" s="155"/>
      <c r="BU209" s="155"/>
      <c r="BV209" s="155"/>
      <c r="BW209" s="155"/>
      <c r="BX209" s="155"/>
      <c r="BY209" s="155"/>
      <c r="BZ209" s="155"/>
      <c r="CA209" s="155"/>
      <c r="CB209" s="155"/>
      <c r="CC209" s="155"/>
      <c r="CD209" s="155"/>
      <c r="CE209" s="155"/>
      <c r="CF209" s="155"/>
      <c r="CG209" s="155"/>
      <c r="CH209" s="155"/>
      <c r="CI209" s="155"/>
      <c r="CJ209" s="155"/>
      <c r="CK209" s="155"/>
      <c r="CL209" s="155"/>
      <c r="CM209" s="155"/>
      <c r="CN209" s="155"/>
      <c r="CO209" s="155"/>
      <c r="CP209" s="155"/>
      <c r="CQ209" s="155"/>
      <c r="CR209" s="155"/>
      <c r="CS209" s="18"/>
      <c r="CT209" s="18"/>
      <c r="CU209" s="18"/>
      <c r="CV209" s="18"/>
      <c r="CW209" s="17"/>
      <c r="CX209" s="16"/>
      <c r="CY209" s="1"/>
    </row>
    <row r="210" spans="1:103" ht="12.75" hidden="1">
      <c r="A210" s="1"/>
      <c r="B210" s="19"/>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6"/>
      <c r="CY210" s="1"/>
    </row>
    <row r="211" spans="1:103" hidden="1">
      <c r="A211" s="1"/>
      <c r="B211" s="19"/>
      <c r="C211" s="95" t="str">
        <f>IF(ISBLANK('[1]Spell Sheets'!$A$225),"INVOCATION 7",'[1]Spell Sheets'!$A$225)</f>
        <v/>
      </c>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1"/>
      <c r="BA211" s="95" t="str">
        <f>IF(ISBLANK('[1]Spell Sheets'!$A$229),"INVOCATION 8",'[1]Spell Sheets'!$A$229)</f>
        <v/>
      </c>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c r="CT211" s="86"/>
      <c r="CU211" s="86"/>
      <c r="CV211" s="86"/>
      <c r="CW211" s="86"/>
      <c r="CX211" s="16"/>
      <c r="CY211" s="1"/>
    </row>
    <row r="212" spans="1:103" ht="12.75" hidden="1">
      <c r="A212" s="1"/>
      <c r="B212" s="19"/>
      <c r="C212" s="152" t="s">
        <v>37</v>
      </c>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21" t="s">
        <v>1</v>
      </c>
      <c r="AV212" s="1"/>
      <c r="AW212" s="1"/>
      <c r="AX212" s="1"/>
      <c r="AY212" s="20"/>
      <c r="AZ212" s="1"/>
      <c r="BA212" s="152" t="s">
        <v>37</v>
      </c>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21" t="s">
        <v>1</v>
      </c>
      <c r="CT212" s="1"/>
      <c r="CU212" s="1"/>
      <c r="CV212" s="1"/>
      <c r="CW212" s="20"/>
      <c r="CX212" s="16"/>
      <c r="CY212" s="1"/>
    </row>
    <row r="213" spans="1:103" ht="12.75" hidden="1">
      <c r="A213" s="1"/>
      <c r="B213" s="19"/>
      <c r="C213" s="153"/>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5" t="s">
        <v>37</v>
      </c>
      <c r="AV213" s="86"/>
      <c r="AW213" s="86"/>
      <c r="AX213" s="86"/>
      <c r="AY213" s="151"/>
      <c r="AZ213" s="1"/>
      <c r="BA213" s="153"/>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5" t="s">
        <v>37</v>
      </c>
      <c r="CT213" s="86"/>
      <c r="CU213" s="86"/>
      <c r="CV213" s="86"/>
      <c r="CW213" s="151"/>
      <c r="CX213" s="16"/>
      <c r="CY213" s="1"/>
    </row>
    <row r="214" spans="1:103" ht="12.75" hidden="1">
      <c r="A214" s="1"/>
      <c r="B214" s="19"/>
      <c r="C214" s="153"/>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1"/>
      <c r="AV214" s="1"/>
      <c r="AW214" s="1"/>
      <c r="AX214" s="1"/>
      <c r="AY214" s="20"/>
      <c r="AZ214" s="1"/>
      <c r="BA214" s="153"/>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1"/>
      <c r="CT214" s="1"/>
      <c r="CU214" s="1"/>
      <c r="CV214" s="1"/>
      <c r="CW214" s="20"/>
      <c r="CX214" s="16"/>
      <c r="CY214" s="1"/>
    </row>
    <row r="215" spans="1:103" ht="12.75" hidden="1">
      <c r="A215" s="1"/>
      <c r="B215" s="19"/>
      <c r="C215" s="154"/>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155"/>
      <c r="AB215" s="155"/>
      <c r="AC215" s="155"/>
      <c r="AD215" s="155"/>
      <c r="AE215" s="155"/>
      <c r="AF215" s="155"/>
      <c r="AG215" s="155"/>
      <c r="AH215" s="155"/>
      <c r="AI215" s="155"/>
      <c r="AJ215" s="155"/>
      <c r="AK215" s="155"/>
      <c r="AL215" s="155"/>
      <c r="AM215" s="155"/>
      <c r="AN215" s="155"/>
      <c r="AO215" s="155"/>
      <c r="AP215" s="155"/>
      <c r="AQ215" s="155"/>
      <c r="AR215" s="155"/>
      <c r="AS215" s="155"/>
      <c r="AT215" s="155"/>
      <c r="AU215" s="18"/>
      <c r="AV215" s="18"/>
      <c r="AW215" s="18"/>
      <c r="AX215" s="18"/>
      <c r="AY215" s="17"/>
      <c r="AZ215" s="1"/>
      <c r="BA215" s="154"/>
      <c r="BB215" s="155"/>
      <c r="BC215" s="155"/>
      <c r="BD215" s="155"/>
      <c r="BE215" s="155"/>
      <c r="BF215" s="155"/>
      <c r="BG215" s="155"/>
      <c r="BH215" s="155"/>
      <c r="BI215" s="155"/>
      <c r="BJ215" s="155"/>
      <c r="BK215" s="155"/>
      <c r="BL215" s="155"/>
      <c r="BM215" s="155"/>
      <c r="BN215" s="155"/>
      <c r="BO215" s="155"/>
      <c r="BP215" s="155"/>
      <c r="BQ215" s="155"/>
      <c r="BR215" s="155"/>
      <c r="BS215" s="155"/>
      <c r="BT215" s="155"/>
      <c r="BU215" s="155"/>
      <c r="BV215" s="155"/>
      <c r="BW215" s="155"/>
      <c r="BX215" s="155"/>
      <c r="BY215" s="155"/>
      <c r="BZ215" s="155"/>
      <c r="CA215" s="155"/>
      <c r="CB215" s="155"/>
      <c r="CC215" s="155"/>
      <c r="CD215" s="155"/>
      <c r="CE215" s="155"/>
      <c r="CF215" s="155"/>
      <c r="CG215" s="155"/>
      <c r="CH215" s="155"/>
      <c r="CI215" s="155"/>
      <c r="CJ215" s="155"/>
      <c r="CK215" s="155"/>
      <c r="CL215" s="155"/>
      <c r="CM215" s="155"/>
      <c r="CN215" s="155"/>
      <c r="CO215" s="155"/>
      <c r="CP215" s="155"/>
      <c r="CQ215" s="155"/>
      <c r="CR215" s="155"/>
      <c r="CS215" s="18"/>
      <c r="CT215" s="18"/>
      <c r="CU215" s="18"/>
      <c r="CV215" s="18"/>
      <c r="CW215" s="17"/>
      <c r="CX215" s="16"/>
      <c r="CY215" s="1"/>
    </row>
    <row r="216" spans="1:103" ht="12.75" hidden="1">
      <c r="A216" s="1"/>
      <c r="B216" s="15"/>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3"/>
      <c r="CY216" s="1"/>
    </row>
    <row r="217" spans="1:103"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row>
    <row r="218" spans="1:103" ht="12.75">
      <c r="A218" s="1"/>
      <c r="B218" s="12"/>
      <c r="C218" s="156" t="s">
        <v>36</v>
      </c>
      <c r="D218" s="86"/>
      <c r="E218" s="86"/>
      <c r="F218" s="86"/>
      <c r="G218" s="86"/>
      <c r="H218" s="86"/>
      <c r="I218" s="86"/>
      <c r="J218" s="86"/>
      <c r="K218" s="86"/>
      <c r="L218" s="86"/>
      <c r="M218" s="86"/>
      <c r="N218" s="86"/>
      <c r="O218" s="86"/>
      <c r="P218" s="86"/>
      <c r="Q218" s="86"/>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
    </row>
    <row r="219" spans="1:103" ht="12.75">
      <c r="A219" s="1"/>
      <c r="B219" s="12"/>
      <c r="C219" s="86"/>
      <c r="D219" s="86"/>
      <c r="E219" s="86"/>
      <c r="F219" s="86"/>
      <c r="G219" s="86"/>
      <c r="H219" s="86"/>
      <c r="I219" s="86"/>
      <c r="J219" s="86"/>
      <c r="K219" s="86"/>
      <c r="L219" s="86"/>
      <c r="M219" s="86"/>
      <c r="N219" s="86"/>
      <c r="O219" s="86"/>
      <c r="P219" s="86"/>
      <c r="Q219" s="86"/>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
    </row>
    <row r="220" spans="1:103" ht="12.75">
      <c r="A220" s="1"/>
      <c r="B220" s="9"/>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CX220" s="8"/>
      <c r="CY220" s="1"/>
    </row>
    <row r="221" spans="1:103" ht="24" thickBot="1">
      <c r="A221" s="1"/>
      <c r="B221" s="9"/>
      <c r="C221" s="99">
        <f>Lvl</f>
        <v>8</v>
      </c>
      <c r="D221" s="98"/>
      <c r="E221" s="1"/>
      <c r="F221" s="99" t="str">
        <f>IFERROR([1]Final!$AD$67,"Select a Class")</f>
        <v>Fighter 6/Wizard 2</v>
      </c>
      <c r="G221" s="98"/>
      <c r="H221" s="98"/>
      <c r="I221" s="98"/>
      <c r="J221" s="98"/>
      <c r="K221" s="98"/>
      <c r="L221" s="98"/>
      <c r="M221" s="98"/>
      <c r="N221" s="98"/>
      <c r="O221" s="98"/>
      <c r="P221" s="98"/>
      <c r="Q221" s="98"/>
      <c r="R221" s="98"/>
      <c r="S221" s="98"/>
      <c r="T221" s="98"/>
      <c r="U221" s="98"/>
      <c r="V221" s="98"/>
      <c r="W221" s="98"/>
      <c r="X221" s="98"/>
      <c r="Y221" s="98"/>
      <c r="Z221" s="98"/>
      <c r="AA221" s="1"/>
      <c r="AB221" s="150" t="str">
        <f>IFERROR([1]Final!$AG$67,"None")</f>
        <v>INT</v>
      </c>
      <c r="AC221" s="86"/>
      <c r="AD221" s="86"/>
      <c r="AE221" s="86"/>
      <c r="AF221" s="86"/>
      <c r="AG221" s="86"/>
      <c r="AH221" s="86"/>
      <c r="AI221" s="1"/>
      <c r="AJ221" s="146">
        <f>IF(ISBLANK([1]Overrides!$AK$40),[1]Overrides!$C$40+IFERROR([1]SpellData!$AX$22,0),[1]Overrides!$AK$40)</f>
        <v>6</v>
      </c>
      <c r="AK221" s="86"/>
      <c r="AL221" s="86"/>
      <c r="AM221" s="1"/>
      <c r="AN221" s="143" t="s">
        <v>35</v>
      </c>
      <c r="AO221" s="86"/>
      <c r="AP221" s="86"/>
      <c r="AQ221" s="86"/>
      <c r="AR221" s="86"/>
      <c r="AS221" s="86"/>
      <c r="AT221" s="86"/>
      <c r="AU221" s="1"/>
      <c r="AV221" s="143" t="s">
        <v>34</v>
      </c>
      <c r="AW221" s="86"/>
      <c r="AX221" s="86"/>
      <c r="AY221" s="86"/>
      <c r="AZ221" s="86"/>
      <c r="BA221" s="86"/>
      <c r="BB221" s="86"/>
      <c r="BC221" s="1"/>
      <c r="BD221" s="143" t="s">
        <v>33</v>
      </c>
      <c r="BE221" s="86"/>
      <c r="BF221" s="86"/>
      <c r="BG221" s="86"/>
      <c r="BH221" s="86"/>
      <c r="BI221" s="86"/>
      <c r="BJ221" s="1"/>
      <c r="BK221" s="162" t="s">
        <v>32</v>
      </c>
      <c r="BL221" s="138"/>
      <c r="BM221" s="138"/>
      <c r="BN221" s="138"/>
      <c r="BO221" s="138"/>
      <c r="BP221" s="138"/>
      <c r="BQ221" s="138"/>
      <c r="BR221" s="138"/>
      <c r="BS221" s="138"/>
      <c r="BT221" s="138"/>
      <c r="BU221" s="138"/>
      <c r="BV221" s="138"/>
      <c r="BW221" s="138"/>
      <c r="BX221" s="138"/>
      <c r="BY221" s="138"/>
      <c r="BZ221" s="138"/>
      <c r="CA221" s="138"/>
      <c r="CB221" s="138"/>
      <c r="CC221" s="138"/>
      <c r="CD221" s="138"/>
      <c r="CE221" s="138"/>
      <c r="CF221" s="138"/>
      <c r="CG221" s="138"/>
      <c r="CH221" s="1"/>
      <c r="CI221" s="143" t="s">
        <v>31</v>
      </c>
      <c r="CJ221" s="86"/>
      <c r="CK221" s="86"/>
      <c r="CL221" s="86"/>
      <c r="CM221" s="86"/>
      <c r="CN221" s="86"/>
      <c r="CO221" s="86"/>
      <c r="CP221" s="1"/>
      <c r="CQ221" s="143" t="s">
        <v>30</v>
      </c>
      <c r="CR221" s="86"/>
      <c r="CS221" s="86"/>
      <c r="CT221" s="86"/>
      <c r="CU221" s="86"/>
      <c r="CV221" s="86"/>
      <c r="CW221" s="86"/>
      <c r="CX221" s="8"/>
      <c r="CY221" s="1"/>
    </row>
    <row r="222" spans="1:103" ht="13.5" thickBot="1">
      <c r="A222" s="1"/>
      <c r="B222" s="9"/>
      <c r="C222" s="11" t="s">
        <v>0</v>
      </c>
      <c r="D222" s="11"/>
      <c r="E222" s="1"/>
      <c r="F222" s="139" t="s">
        <v>29</v>
      </c>
      <c r="G222" s="86"/>
      <c r="H222" s="86"/>
      <c r="I222" s="86"/>
      <c r="J222" s="86"/>
      <c r="K222" s="86"/>
      <c r="L222" s="86"/>
      <c r="M222" s="86"/>
      <c r="N222" s="86"/>
      <c r="O222" s="86"/>
      <c r="P222" s="86"/>
      <c r="Q222" s="86"/>
      <c r="R222" s="86"/>
      <c r="S222" s="86"/>
      <c r="T222" s="86"/>
      <c r="U222" s="86"/>
      <c r="V222" s="86"/>
      <c r="W222" s="86"/>
      <c r="X222" s="86"/>
      <c r="Y222" s="86"/>
      <c r="Z222" s="86"/>
      <c r="AA222" s="1"/>
      <c r="AB222" s="144" t="s">
        <v>28</v>
      </c>
      <c r="AC222" s="145"/>
      <c r="AD222" s="145"/>
      <c r="AE222" s="145"/>
      <c r="AF222" s="145"/>
      <c r="AG222" s="145"/>
      <c r="AH222" s="145"/>
      <c r="AI222" s="1"/>
      <c r="AJ222" s="144" t="s">
        <v>27</v>
      </c>
      <c r="AK222" s="145"/>
      <c r="AL222" s="145"/>
      <c r="AM222" s="1"/>
      <c r="AN222" s="138"/>
      <c r="AO222" s="138"/>
      <c r="AP222" s="138"/>
      <c r="AQ222" s="138"/>
      <c r="AR222" s="138"/>
      <c r="AS222" s="138"/>
      <c r="AT222" s="138"/>
      <c r="AU222" s="1"/>
      <c r="AV222" s="138"/>
      <c r="AW222" s="138"/>
      <c r="AX222" s="138"/>
      <c r="AY222" s="138"/>
      <c r="AZ222" s="138"/>
      <c r="BA222" s="138"/>
      <c r="BB222" s="138"/>
      <c r="BC222" s="1"/>
      <c r="BD222" s="138"/>
      <c r="BE222" s="138"/>
      <c r="BF222" s="138"/>
      <c r="BG222" s="138"/>
      <c r="BH222" s="138"/>
      <c r="BI222" s="138"/>
      <c r="BJ222" s="1"/>
      <c r="BK222" s="163" t="s">
        <v>0</v>
      </c>
      <c r="BL222" s="138"/>
      <c r="BM222" s="138"/>
      <c r="BN222" s="138"/>
      <c r="BO222" s="138"/>
      <c r="BP222" s="164" t="s">
        <v>26</v>
      </c>
      <c r="BQ222" s="138"/>
      <c r="BR222" s="164" t="s">
        <v>25</v>
      </c>
      <c r="BS222" s="138"/>
      <c r="BT222" s="164" t="s">
        <v>24</v>
      </c>
      <c r="BU222" s="138"/>
      <c r="BV222" s="164" t="s">
        <v>23</v>
      </c>
      <c r="BW222" s="138"/>
      <c r="BX222" s="164" t="s">
        <v>22</v>
      </c>
      <c r="BY222" s="138"/>
      <c r="BZ222" s="164" t="s">
        <v>21</v>
      </c>
      <c r="CA222" s="138"/>
      <c r="CB222" s="164" t="s">
        <v>20</v>
      </c>
      <c r="CC222" s="138"/>
      <c r="CD222" s="164" t="s">
        <v>19</v>
      </c>
      <c r="CE222" s="138"/>
      <c r="CF222" s="165" t="s">
        <v>18</v>
      </c>
      <c r="CG222" s="138"/>
      <c r="CH222" s="1"/>
      <c r="CI222" s="138"/>
      <c r="CJ222" s="138"/>
      <c r="CK222" s="138"/>
      <c r="CL222" s="138"/>
      <c r="CM222" s="138"/>
      <c r="CN222" s="138"/>
      <c r="CO222" s="138"/>
      <c r="CP222" s="10"/>
      <c r="CQ222" s="138"/>
      <c r="CR222" s="138"/>
      <c r="CS222" s="138"/>
      <c r="CT222" s="138"/>
      <c r="CU222" s="138"/>
      <c r="CV222" s="138"/>
      <c r="CW222" s="138"/>
      <c r="CX222" s="8"/>
      <c r="CY222" s="1"/>
    </row>
    <row r="223" spans="1:103" ht="13.5" thickBot="1">
      <c r="A223" s="1"/>
      <c r="B223" s="9"/>
      <c r="C223" s="99" t="str">
        <f>IFERROR([1]Final!$AE$67,"None")</f>
        <v>Eldritch Knight/War Mage</v>
      </c>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1"/>
      <c r="AJ223" s="146">
        <f>IF(ISBLANK([1]Overrides!$AU$40),[1]Overrides!$M$40+IFERROR([1]SpellData!$AY$22,0),[1]Overrides!$AU$40)</f>
        <v>2</v>
      </c>
      <c r="AK223" s="86"/>
      <c r="AL223" s="86"/>
      <c r="AM223" s="1"/>
      <c r="AN223" s="140" t="str">
        <f>'[1]Spell Sheets'!$AO$3</f>
        <v>+7</v>
      </c>
      <c r="AO223" s="86"/>
      <c r="AP223" s="86"/>
      <c r="AQ223" s="86"/>
      <c r="AR223" s="86"/>
      <c r="AS223" s="86"/>
      <c r="AT223" s="86"/>
      <c r="AU223" s="1"/>
      <c r="AV223" s="140" t="str">
        <f>'[1]Spell Sheets'!$AO$1</f>
        <v>15</v>
      </c>
      <c r="AW223" s="86"/>
      <c r="AX223" s="86"/>
      <c r="AY223" s="86"/>
      <c r="AZ223" s="86"/>
      <c r="BA223" s="86"/>
      <c r="BB223" s="86"/>
      <c r="BC223" s="1"/>
      <c r="BD223" s="141" t="s">
        <v>16</v>
      </c>
      <c r="BE223" s="138"/>
      <c r="BF223" s="138"/>
      <c r="BG223" s="142">
        <f>'[1]Spell Sheets'!$BD$3</f>
        <v>0</v>
      </c>
      <c r="BH223" s="138"/>
      <c r="BI223" s="138"/>
      <c r="BJ223" s="1"/>
      <c r="BK223" s="141" t="s">
        <v>17</v>
      </c>
      <c r="BL223" s="138"/>
      <c r="BM223" s="138"/>
      <c r="BN223" s="138"/>
      <c r="BO223" s="138"/>
      <c r="BP223" s="158">
        <f>IF(ISBLANK([1]Overrides!$AO$45),[1]SpellData!$AO$22+[1]Overrides!$G$45,[1]Overrides!$AO$45)</f>
        <v>4</v>
      </c>
      <c r="BQ223" s="159"/>
      <c r="BR223" s="158">
        <f>IF(ISBLANK([1]Overrides!$AR$45),[1]SpellData!$AP$22+[1]Overrides!$J$45,[1]Overrides!$AR$45)</f>
        <v>3</v>
      </c>
      <c r="BS223" s="159"/>
      <c r="BT223" s="158">
        <f>IF(ISBLANK([1]Overrides!$AU$45),[1]SpellData!$AQ$22+[1]Overrides!$M$45,[1]Overrides!$AU$45)</f>
        <v>0</v>
      </c>
      <c r="BU223" s="159"/>
      <c r="BV223" s="158">
        <f>IF(ISBLANK([1]Overrides!$AX$45),[1]SpellData!$AR$22+[1]Overrides!$P$45,[1]Overrides!$AX$45)</f>
        <v>0</v>
      </c>
      <c r="BW223" s="159"/>
      <c r="BX223" s="158">
        <f>IF(ISBLANK([1]Overrides!$BA$45),[1]SpellData!$AS$22+[1]Overrides!$S$45,[1]Overrides!$BA$45)</f>
        <v>0</v>
      </c>
      <c r="BY223" s="159"/>
      <c r="BZ223" s="158">
        <f>IF(ISBLANK([1]Overrides!$BD$45),[1]SpellData!$AT$22+[1]Overrides!$V$45,[1]Overrides!$BD$45)</f>
        <v>0</v>
      </c>
      <c r="CA223" s="159"/>
      <c r="CB223" s="158">
        <f>IF(ISBLANK([1]Overrides!$BG$45),[1]SpellData!$AU$22+[1]Overrides!$Y$45,[1]Overrides!$BG$45)</f>
        <v>0</v>
      </c>
      <c r="CC223" s="159"/>
      <c r="CD223" s="158">
        <f>IF(ISBLANK([1]Overrides!$BJ$45),[1]SpellData!$AV$22+[1]Overrides!$AB$45,[1]Overrides!$BJ$45)</f>
        <v>0</v>
      </c>
      <c r="CE223" s="159"/>
      <c r="CF223" s="158">
        <f>IF(ISBLANK([1]Overrides!$BM$45),[1]SpellData!$AW$22+[1]Overrides!$AE$45,[1]Overrides!$BM$45)</f>
        <v>0</v>
      </c>
      <c r="CG223" s="159"/>
      <c r="CH223" s="1"/>
      <c r="CI223" s="141" t="s">
        <v>16</v>
      </c>
      <c r="CJ223" s="138"/>
      <c r="CK223" s="138"/>
      <c r="CL223" s="138"/>
      <c r="CM223" s="142">
        <f>'[1]Spell Sheets'!$CZ$3</f>
        <v>0</v>
      </c>
      <c r="CN223" s="138"/>
      <c r="CO223" s="138"/>
      <c r="CP223" s="1"/>
      <c r="CQ223" s="160">
        <f>'[1]Spell Sheets'!$DH$3</f>
        <v>0</v>
      </c>
      <c r="CR223" s="86"/>
      <c r="CS223" s="86"/>
      <c r="CT223" s="86"/>
      <c r="CU223" s="86"/>
      <c r="CV223" s="86"/>
      <c r="CW223" s="86"/>
      <c r="CX223" s="8"/>
      <c r="CY223" s="1"/>
    </row>
    <row r="224" spans="1:103" ht="12.75">
      <c r="A224" s="1"/>
      <c r="B224" s="9"/>
      <c r="C224" s="139" t="s">
        <v>15</v>
      </c>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1"/>
      <c r="AJ224" s="144" t="s">
        <v>14</v>
      </c>
      <c r="AK224" s="145"/>
      <c r="AL224" s="145"/>
      <c r="AM224" s="1"/>
      <c r="AN224" s="86"/>
      <c r="AO224" s="86"/>
      <c r="AP224" s="86"/>
      <c r="AQ224" s="86"/>
      <c r="AR224" s="86"/>
      <c r="AS224" s="86"/>
      <c r="AT224" s="86"/>
      <c r="AU224" s="1"/>
      <c r="AV224" s="86"/>
      <c r="AW224" s="86"/>
      <c r="AX224" s="86"/>
      <c r="AY224" s="86"/>
      <c r="AZ224" s="86"/>
      <c r="BA224" s="86"/>
      <c r="BB224" s="86"/>
      <c r="BC224" s="1"/>
      <c r="BD224" s="147" t="s">
        <v>13</v>
      </c>
      <c r="BE224" s="86"/>
      <c r="BF224" s="86"/>
      <c r="BG224" s="148">
        <v>0</v>
      </c>
      <c r="BH224" s="86"/>
      <c r="BI224" s="86"/>
      <c r="BJ224" s="1"/>
      <c r="BK224" s="147" t="s">
        <v>13</v>
      </c>
      <c r="BL224" s="86"/>
      <c r="BM224" s="86"/>
      <c r="BN224" s="86"/>
      <c r="BO224" s="86"/>
      <c r="BP224" s="157">
        <v>0</v>
      </c>
      <c r="BQ224" s="86"/>
      <c r="BR224" s="157">
        <v>0</v>
      </c>
      <c r="BS224" s="86"/>
      <c r="BT224" s="157">
        <v>0</v>
      </c>
      <c r="BU224" s="86"/>
      <c r="BV224" s="157">
        <v>0</v>
      </c>
      <c r="BW224" s="86"/>
      <c r="BX224" s="157">
        <v>0</v>
      </c>
      <c r="BY224" s="86"/>
      <c r="BZ224" s="157">
        <v>0</v>
      </c>
      <c r="CA224" s="86"/>
      <c r="CB224" s="157">
        <v>0</v>
      </c>
      <c r="CC224" s="86"/>
      <c r="CD224" s="157">
        <v>0</v>
      </c>
      <c r="CE224" s="86"/>
      <c r="CF224" s="157">
        <v>0</v>
      </c>
      <c r="CG224" s="86"/>
      <c r="CH224" s="1"/>
      <c r="CI224" s="147" t="s">
        <v>13</v>
      </c>
      <c r="CJ224" s="86"/>
      <c r="CK224" s="86"/>
      <c r="CL224" s="86"/>
      <c r="CM224" s="148">
        <v>0</v>
      </c>
      <c r="CN224" s="86"/>
      <c r="CO224" s="86"/>
      <c r="CP224" s="1"/>
      <c r="CQ224" s="86"/>
      <c r="CR224" s="86"/>
      <c r="CS224" s="86"/>
      <c r="CT224" s="86"/>
      <c r="CU224" s="86"/>
      <c r="CV224" s="86"/>
      <c r="CW224" s="86"/>
      <c r="CX224" s="8"/>
      <c r="CY224" s="1"/>
    </row>
    <row r="225" spans="1:103" ht="12.75">
      <c r="A225" s="1"/>
      <c r="B225" s="9"/>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X225" s="8"/>
      <c r="CY225" s="1"/>
    </row>
    <row r="226" spans="1:103" ht="12.75">
      <c r="A226" s="1"/>
      <c r="B226" s="9"/>
      <c r="C226" s="167" t="s">
        <v>12</v>
      </c>
      <c r="D226" s="86"/>
      <c r="E226" s="86"/>
      <c r="F226" s="86"/>
      <c r="G226" s="86"/>
      <c r="H226" s="86"/>
      <c r="I226" s="86"/>
      <c r="J226" s="168">
        <f t="array" ref="J226">SUM(COUNTIF(C229:C425,TRUE))</f>
        <v>0</v>
      </c>
      <c r="K226" s="86"/>
      <c r="L226" s="87" t="s">
        <v>11</v>
      </c>
      <c r="M226" s="86"/>
      <c r="N226" s="169">
        <f>IFERROR('[1]Spell Sheets'!$AB$3+'[1]Spell Sheets'!$AI$3,0)</f>
        <v>8</v>
      </c>
      <c r="O226" s="86"/>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8"/>
      <c r="CY226" s="1"/>
    </row>
    <row r="227" spans="1:103" ht="12.75">
      <c r="A227" s="1"/>
      <c r="B227" s="9"/>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8"/>
      <c r="CY227" s="1"/>
    </row>
    <row r="228" spans="1:103" ht="13.5" thickBot="1">
      <c r="A228" s="1"/>
      <c r="B228" s="9"/>
      <c r="C228" s="149" t="s">
        <v>10</v>
      </c>
      <c r="D228" s="138"/>
      <c r="E228" s="138"/>
      <c r="F228" s="1"/>
      <c r="G228" s="137" t="s">
        <v>9</v>
      </c>
      <c r="H228" s="138"/>
      <c r="I228" s="138"/>
      <c r="J228" s="138"/>
      <c r="K228" s="138"/>
      <c r="L228" s="138"/>
      <c r="M228" s="138"/>
      <c r="N228" s="138"/>
      <c r="O228" s="138"/>
      <c r="P228" s="138"/>
      <c r="Q228" s="138"/>
      <c r="R228" s="10"/>
      <c r="S228" s="170" t="s">
        <v>0</v>
      </c>
      <c r="T228" s="138"/>
      <c r="U228" s="138"/>
      <c r="V228" s="10"/>
      <c r="W228" s="149" t="s">
        <v>8</v>
      </c>
      <c r="X228" s="138"/>
      <c r="Y228" s="138"/>
      <c r="Z228" s="138"/>
      <c r="AA228" s="138"/>
      <c r="AB228" s="138"/>
      <c r="AC228" s="10"/>
      <c r="AD228" s="170" t="s">
        <v>7</v>
      </c>
      <c r="AE228" s="138"/>
      <c r="AF228" s="138"/>
      <c r="AG228" s="10"/>
      <c r="AH228" s="170" t="s">
        <v>6</v>
      </c>
      <c r="AI228" s="138"/>
      <c r="AJ228" s="138"/>
      <c r="AK228" s="138"/>
      <c r="AL228" s="138"/>
      <c r="AM228" s="138"/>
      <c r="AN228" s="10"/>
      <c r="AO228" s="170" t="s">
        <v>5</v>
      </c>
      <c r="AP228" s="138"/>
      <c r="AQ228" s="138"/>
      <c r="AR228" s="138"/>
      <c r="AS228" s="138"/>
      <c r="AT228" s="138"/>
      <c r="AU228" s="138"/>
      <c r="AV228" s="10"/>
      <c r="AW228" s="170" t="s">
        <v>4</v>
      </c>
      <c r="AX228" s="138"/>
      <c r="AY228" s="138"/>
      <c r="AZ228" s="138"/>
      <c r="BA228" s="138"/>
      <c r="BB228" s="138"/>
      <c r="BC228" s="10"/>
      <c r="BD228" s="170" t="s">
        <v>3</v>
      </c>
      <c r="BE228" s="138"/>
      <c r="BF228" s="138"/>
      <c r="BG228" s="138"/>
      <c r="BH228" s="10"/>
      <c r="BI228" s="137" t="s">
        <v>2</v>
      </c>
      <c r="BJ228" s="138"/>
      <c r="BK228" s="138"/>
      <c r="BL228" s="138"/>
      <c r="BM228" s="138"/>
      <c r="BN228" s="138"/>
      <c r="BO228" s="138"/>
      <c r="BP228" s="138"/>
      <c r="BQ228" s="138"/>
      <c r="BR228" s="138"/>
      <c r="BS228" s="138"/>
      <c r="BT228" s="138"/>
      <c r="BU228" s="138"/>
      <c r="BV228" s="138"/>
      <c r="BW228" s="138"/>
      <c r="BX228" s="138"/>
      <c r="BY228" s="138"/>
      <c r="BZ228" s="138"/>
      <c r="CA228" s="138"/>
      <c r="CB228" s="138"/>
      <c r="CC228" s="138"/>
      <c r="CD228" s="138"/>
      <c r="CE228" s="138"/>
      <c r="CF228" s="138"/>
      <c r="CG228" s="138"/>
      <c r="CH228" s="138"/>
      <c r="CI228" s="138"/>
      <c r="CJ228" s="138"/>
      <c r="CK228" s="138"/>
      <c r="CL228" s="138"/>
      <c r="CM228" s="138"/>
      <c r="CN228" s="138"/>
      <c r="CO228" s="138"/>
      <c r="CP228" s="138"/>
      <c r="CQ228" s="10"/>
      <c r="CR228" s="170" t="s">
        <v>1</v>
      </c>
      <c r="CS228" s="138"/>
      <c r="CT228" s="138"/>
      <c r="CU228" s="138"/>
      <c r="CV228" s="138"/>
      <c r="CW228" s="138"/>
      <c r="CX228" s="8"/>
      <c r="CY228" s="1"/>
    </row>
    <row r="229" spans="1:103" ht="12.75">
      <c r="A229" s="1"/>
      <c r="B229" s="9"/>
      <c r="C229" s="91" t="b">
        <v>0</v>
      </c>
      <c r="D229" s="86"/>
      <c r="E229" s="86"/>
      <c r="F229" s="1"/>
      <c r="G229" s="101" t="str">
        <f ca="1">IFERROR(__xludf.DUMMYFUNCTION("ArrayFormula(FILTER('Spell Sheets'!$D$9:$D$197,NOT(ISBLANK('Spell Sheets'!$D$9:$D$197))))"),"1ST LEVEL SPELLS")</f>
        <v>1ST LEVEL SPELLS</v>
      </c>
      <c r="H229" s="98"/>
      <c r="I229" s="98"/>
      <c r="J229" s="98"/>
      <c r="K229" s="98"/>
      <c r="L229" s="98"/>
      <c r="M229" s="98"/>
      <c r="N229" s="98"/>
      <c r="O229" s="98"/>
      <c r="P229" s="98"/>
      <c r="Q229" s="98"/>
      <c r="R229" s="1"/>
      <c r="S229" s="100" t="s">
        <v>0</v>
      </c>
      <c r="T229" s="98"/>
      <c r="U229" s="98"/>
      <c r="V229" s="1"/>
      <c r="W229" s="100" t="str">
        <f ca="1">IFERROR(__xludf.DUMMYFUNCTION("ArrayFormula(FILTER('Spell Sheets'!$T$9:$T$197,NOT(ISBLANK('Spell Sheets'!$T$9:$T$197))))"),"CASTING TIME")</f>
        <v>CASTING TIME</v>
      </c>
      <c r="X229" s="98"/>
      <c r="Y229" s="98"/>
      <c r="Z229" s="98"/>
      <c r="AA229" s="98"/>
      <c r="AB229" s="98"/>
      <c r="AC229" s="1"/>
      <c r="AD229" s="100" t="str">
        <f ca="1">IFERROR(__xludf.DUMMYFUNCTION("ArrayFormula(FILTER('Spell Sheets'!$AA$9:$AA$197,NOT(ISBLANK('Spell Sheets'!$AA$9:$AA$197))))"),"RIT")</f>
        <v>RIT</v>
      </c>
      <c r="AE229" s="98"/>
      <c r="AF229" s="98"/>
      <c r="AG229" s="1"/>
      <c r="AH229" s="100" t="str">
        <f ca="1">IFERROR(__xludf.DUMMYFUNCTION("ArrayFormula(FILTER('Spell Sheets'!$AD$9:$AD$197,NOT(ISBLANK('Spell Sheets'!$AD$9:$AD$197))))"),"RANGE")</f>
        <v>RANGE</v>
      </c>
      <c r="AI229" s="98"/>
      <c r="AJ229" s="98"/>
      <c r="AK229" s="98"/>
      <c r="AL229" s="98"/>
      <c r="AM229" s="98"/>
      <c r="AN229" s="2"/>
      <c r="AO229" s="100" t="str">
        <f ca="1">IFERROR(__xludf.DUMMYFUNCTION("ArrayFormula(FILTER('Spell Sheets'!$AM$9:$AM$197,NOT(ISBLANK('Spell Sheets'!$AM$9:$AM$197))))"),"DURATION")</f>
        <v>DURATION</v>
      </c>
      <c r="AP229" s="98"/>
      <c r="AQ229" s="98"/>
      <c r="AR229" s="98"/>
      <c r="AS229" s="98"/>
      <c r="AT229" s="98"/>
      <c r="AU229" s="98"/>
      <c r="AV229" s="1"/>
      <c r="AW229" s="100" t="str">
        <f ca="1">IFERROR(__xludf.DUMMYFUNCTION("ArrayFormula(FILTER('Spell Sheets'!$AU$9:$AU$197,NOT(ISBLANK('Spell Sheets'!$AU$9:$AU$197))))"),"COMPONENTS")</f>
        <v>COMPONENTS</v>
      </c>
      <c r="AX229" s="98"/>
      <c r="AY229" s="98"/>
      <c r="AZ229" s="98"/>
      <c r="BA229" s="98"/>
      <c r="BB229" s="98"/>
      <c r="BC229" s="1"/>
      <c r="BD229" s="100" t="str">
        <f ca="1">IFERROR(__xludf.DUMMYFUNCTION("ArrayFormula(FILTER('Spell Sheets'!$BD$9:$BD$197,NOT(ISBLANK('Spell Sheets'!$BD$9:$BD$197))))"),"TYPE")</f>
        <v>TYPE</v>
      </c>
      <c r="BE229" s="98"/>
      <c r="BF229" s="98"/>
      <c r="BG229" s="98"/>
      <c r="BH229" s="1"/>
      <c r="BI229" s="99" t="str">
        <f ca="1">IFERROR(__xludf.DUMMYFUNCTION("ArrayFormula(FILTER('Spell Sheets'!$BJ$9:$BJ$197,NOT(ISBLANK('Spell Sheets'!$BJ$9:$BJ$197))))"),"SUMMARY")</f>
        <v>SUMMARY</v>
      </c>
      <c r="BJ229" s="98"/>
      <c r="BK229" s="98"/>
      <c r="BL229" s="98"/>
      <c r="BM229" s="98"/>
      <c r="BN229" s="98"/>
      <c r="BO229" s="98"/>
      <c r="BP229" s="98"/>
      <c r="BQ229" s="98"/>
      <c r="BR229" s="98"/>
      <c r="BS229" s="98"/>
      <c r="BT229" s="98"/>
      <c r="BU229" s="98"/>
      <c r="BV229" s="98"/>
      <c r="BW229" s="98"/>
      <c r="BX229" s="98"/>
      <c r="BY229" s="98"/>
      <c r="BZ229" s="98"/>
      <c r="CA229" s="98"/>
      <c r="CB229" s="98"/>
      <c r="CC229" s="98"/>
      <c r="CD229" s="98"/>
      <c r="CE229" s="98"/>
      <c r="CF229" s="98"/>
      <c r="CG229" s="98"/>
      <c r="CH229" s="98"/>
      <c r="CI229" s="98"/>
      <c r="CJ229" s="98"/>
      <c r="CK229" s="98"/>
      <c r="CL229" s="98"/>
      <c r="CM229" s="98"/>
      <c r="CN229" s="98"/>
      <c r="CO229" s="98"/>
      <c r="CP229" s="98"/>
      <c r="CQ229" s="1"/>
      <c r="CR229" s="100" t="str">
        <f ca="1">IFERROR(__xludf.DUMMYFUNCTION("ArrayFormula(FILTER('Spell Sheets'!$DG$9:$DG$197,NOT(ISBLANK('Spell Sheets'!$DG$9:$DG$197))))"),"REFERENCE")</f>
        <v>REFERENCE</v>
      </c>
      <c r="CS229" s="98"/>
      <c r="CT229" s="98"/>
      <c r="CU229" s="98"/>
      <c r="CV229" s="98"/>
      <c r="CW229" s="98"/>
      <c r="CX229" s="8"/>
      <c r="CY229" s="1"/>
    </row>
    <row r="230" spans="1:103" ht="12.75">
      <c r="A230" s="1"/>
      <c r="B230" s="9"/>
      <c r="C230" s="91" t="b">
        <v>0</v>
      </c>
      <c r="D230" s="86"/>
      <c r="E230" s="86"/>
      <c r="F230" s="1"/>
      <c r="G230" s="90" t="str">
        <f ca="1">IFERROR(__xludf.DUMMYFUNCTION("""COMPUTED_VALUE"""),"Absorb Elements")</f>
        <v>Absorb Elements</v>
      </c>
      <c r="H230" s="89"/>
      <c r="I230" s="89"/>
      <c r="J230" s="89"/>
      <c r="K230" s="89"/>
      <c r="L230" s="89"/>
      <c r="M230" s="89"/>
      <c r="N230" s="89"/>
      <c r="O230" s="89"/>
      <c r="P230" s="89"/>
      <c r="Q230" s="89"/>
      <c r="R230" s="1"/>
      <c r="S230" s="88">
        <v>1</v>
      </c>
      <c r="T230" s="89"/>
      <c r="U230" s="89"/>
      <c r="V230" s="1"/>
      <c r="W230" s="88" t="str">
        <f ca="1">IFERROR(__xludf.DUMMYFUNCTION("""COMPUTED_VALUE"""),"1 react")</f>
        <v>1 react</v>
      </c>
      <c r="X230" s="89"/>
      <c r="Y230" s="89"/>
      <c r="Z230" s="89"/>
      <c r="AA230" s="89"/>
      <c r="AB230" s="89"/>
      <c r="AC230" s="1"/>
      <c r="AD230" s="88" t="str">
        <f ca="1">IFERROR(__xludf.DUMMYFUNCTION("""COMPUTED_VALUE"""),"-")</f>
        <v>-</v>
      </c>
      <c r="AE230" s="89"/>
      <c r="AF230" s="89"/>
      <c r="AG230" s="1"/>
      <c r="AH230" s="88" t="str">
        <f ca="1">IFERROR(__xludf.DUMMYFUNCTION("""COMPUTED_VALUE"""),"Self")</f>
        <v>Self</v>
      </c>
      <c r="AI230" s="89"/>
      <c r="AJ230" s="89"/>
      <c r="AK230" s="89"/>
      <c r="AL230" s="89"/>
      <c r="AM230" s="89"/>
      <c r="AN230" s="2"/>
      <c r="AO230" s="88" t="str">
        <f ca="1">IFERROR(__xludf.DUMMYFUNCTION("""COMPUTED_VALUE"""),"1 round")</f>
        <v>1 round</v>
      </c>
      <c r="AP230" s="89"/>
      <c r="AQ230" s="89"/>
      <c r="AR230" s="89"/>
      <c r="AS230" s="89"/>
      <c r="AT230" s="89"/>
      <c r="AU230" s="89"/>
      <c r="AV230" s="1"/>
      <c r="AW230" s="88" t="str">
        <f ca="1">IFERROR(__xludf.DUMMYFUNCTION("""COMPUTED_VALUE"""),"S")</f>
        <v>S</v>
      </c>
      <c r="AX230" s="89"/>
      <c r="AY230" s="89"/>
      <c r="AZ230" s="89"/>
      <c r="BA230" s="89"/>
      <c r="BB230" s="89"/>
      <c r="BC230" s="1"/>
      <c r="BD230" s="88" t="str">
        <f ca="1">IFERROR(__xludf.DUMMYFUNCTION("""COMPUTED_VALUE"""),"Abj")</f>
        <v>Abj</v>
      </c>
      <c r="BE230" s="89"/>
      <c r="BF230" s="89"/>
      <c r="BG230" s="89"/>
      <c r="BH230" s="1"/>
      <c r="BI230" s="90" t="str">
        <f ca="1">IFERROR(__xludf.DUMMYFUNCTION("""COMPUTED_VALUE"""),"Resist acid, cold, fire, lightning, or thunder; deal damage of same type; +1d6/level above 1st")</f>
        <v>Resist acid, cold, fire, lightning, or thunder; deal damage of same type; +1d6/level above 1st</v>
      </c>
      <c r="BJ230" s="89"/>
      <c r="BK230" s="89"/>
      <c r="BL230" s="89"/>
      <c r="BM230" s="89"/>
      <c r="BN230" s="89"/>
      <c r="BO230" s="89"/>
      <c r="BP230" s="89"/>
      <c r="BQ230" s="89"/>
      <c r="BR230" s="89"/>
      <c r="BS230" s="89"/>
      <c r="BT230" s="89"/>
      <c r="BU230" s="89"/>
      <c r="BV230" s="89"/>
      <c r="BW230" s="89"/>
      <c r="BX230" s="89"/>
      <c r="BY230" s="89"/>
      <c r="BZ230" s="89"/>
      <c r="CA230" s="89"/>
      <c r="CB230" s="89"/>
      <c r="CC230" s="89"/>
      <c r="CD230" s="89"/>
      <c r="CE230" s="89"/>
      <c r="CF230" s="89"/>
      <c r="CG230" s="89"/>
      <c r="CH230" s="89"/>
      <c r="CI230" s="89"/>
      <c r="CJ230" s="89"/>
      <c r="CK230" s="89"/>
      <c r="CL230" s="89"/>
      <c r="CM230" s="89"/>
      <c r="CN230" s="89"/>
      <c r="CO230" s="89"/>
      <c r="CP230" s="89"/>
      <c r="CQ230" s="1"/>
      <c r="CR230" s="88" t="str">
        <f ca="1">IFERROR(__xludf.DUMMYFUNCTION("""COMPUTED_VALUE"""),"XGE 150")</f>
        <v>XGE 150</v>
      </c>
      <c r="CS230" s="89"/>
      <c r="CT230" s="89"/>
      <c r="CU230" s="89"/>
      <c r="CV230" s="89"/>
      <c r="CW230" s="89"/>
      <c r="CX230" s="8"/>
      <c r="CY230" s="1"/>
    </row>
    <row r="231" spans="1:103" ht="12.75">
      <c r="A231" s="1"/>
      <c r="B231" s="9"/>
      <c r="C231" s="91" t="b">
        <v>0</v>
      </c>
      <c r="D231" s="86"/>
      <c r="E231" s="86"/>
      <c r="F231" s="1"/>
      <c r="G231" s="90" t="str">
        <f ca="1">IFERROR(__xludf.DUMMYFUNCTION("""COMPUTED_VALUE"""),"Detect Magic")</f>
        <v>Detect Magic</v>
      </c>
      <c r="H231" s="89"/>
      <c r="I231" s="89"/>
      <c r="J231" s="89"/>
      <c r="K231" s="89"/>
      <c r="L231" s="89"/>
      <c r="M231" s="89"/>
      <c r="N231" s="89"/>
      <c r="O231" s="89"/>
      <c r="P231" s="89"/>
      <c r="Q231" s="89"/>
      <c r="R231" s="1"/>
      <c r="S231" s="88">
        <v>1</v>
      </c>
      <c r="T231" s="89"/>
      <c r="U231" s="89"/>
      <c r="V231" s="1"/>
      <c r="W231" s="88" t="str">
        <f ca="1">IFERROR(__xludf.DUMMYFUNCTION("""COMPUTED_VALUE"""),"1 act")</f>
        <v>1 act</v>
      </c>
      <c r="X231" s="89"/>
      <c r="Y231" s="89"/>
      <c r="Z231" s="89"/>
      <c r="AA231" s="89"/>
      <c r="AB231" s="89"/>
      <c r="AC231" s="1"/>
      <c r="AD231" s="88" t="str">
        <f ca="1">IFERROR(__xludf.DUMMYFUNCTION("""COMPUTED_VALUE"""),"R")</f>
        <v>R</v>
      </c>
      <c r="AE231" s="89"/>
      <c r="AF231" s="89"/>
      <c r="AG231" s="1"/>
      <c r="AH231" s="88" t="str">
        <f ca="1">IFERROR(__xludf.DUMMYFUNCTION("""COMPUTED_VALUE"""),"Self")</f>
        <v>Self</v>
      </c>
      <c r="AI231" s="89"/>
      <c r="AJ231" s="89"/>
      <c r="AK231" s="89"/>
      <c r="AL231" s="89"/>
      <c r="AM231" s="89"/>
      <c r="AN231" s="2"/>
      <c r="AO231" s="88" t="str">
        <f ca="1">IFERROR(__xludf.DUMMYFUNCTION("""COMPUTED_VALUE"""),"Con, 10 min")</f>
        <v>Con, 10 min</v>
      </c>
      <c r="AP231" s="89"/>
      <c r="AQ231" s="89"/>
      <c r="AR231" s="89"/>
      <c r="AS231" s="89"/>
      <c r="AT231" s="89"/>
      <c r="AU231" s="89"/>
      <c r="AV231" s="1"/>
      <c r="AW231" s="88" t="str">
        <f ca="1">IFERROR(__xludf.DUMMYFUNCTION("""COMPUTED_VALUE"""),"V,S")</f>
        <v>V,S</v>
      </c>
      <c r="AX231" s="89"/>
      <c r="AY231" s="89"/>
      <c r="AZ231" s="89"/>
      <c r="BA231" s="89"/>
      <c r="BB231" s="89"/>
      <c r="BC231" s="1"/>
      <c r="BD231" s="88" t="str">
        <f ca="1">IFERROR(__xludf.DUMMYFUNCTION("""COMPUTED_VALUE"""),"Div")</f>
        <v>Div</v>
      </c>
      <c r="BE231" s="89"/>
      <c r="BF231" s="89"/>
      <c r="BG231" s="89"/>
      <c r="BH231" s="1"/>
      <c r="BI231" s="90" t="str">
        <f ca="1">IFERROR(__xludf.DUMMYFUNCTION("""COMPUTED_VALUE"""),"Sense the presence of magic within 30 ft, use an action to school(s) present, if any")</f>
        <v>Sense the presence of magic within 30 ft, use an action to school(s) present, if any</v>
      </c>
      <c r="BJ231" s="89"/>
      <c r="BK231" s="89"/>
      <c r="BL231" s="89"/>
      <c r="BM231" s="89"/>
      <c r="BN231" s="89"/>
      <c r="BO231" s="89"/>
      <c r="BP231" s="89"/>
      <c r="BQ231" s="89"/>
      <c r="BR231" s="89"/>
      <c r="BS231" s="89"/>
      <c r="BT231" s="89"/>
      <c r="BU231" s="89"/>
      <c r="BV231" s="89"/>
      <c r="BW231" s="89"/>
      <c r="BX231" s="89"/>
      <c r="BY231" s="89"/>
      <c r="BZ231" s="89"/>
      <c r="CA231" s="89"/>
      <c r="CB231" s="89"/>
      <c r="CC231" s="89"/>
      <c r="CD231" s="89"/>
      <c r="CE231" s="89"/>
      <c r="CF231" s="89"/>
      <c r="CG231" s="89"/>
      <c r="CH231" s="89"/>
      <c r="CI231" s="89"/>
      <c r="CJ231" s="89"/>
      <c r="CK231" s="89"/>
      <c r="CL231" s="89"/>
      <c r="CM231" s="89"/>
      <c r="CN231" s="89"/>
      <c r="CO231" s="89"/>
      <c r="CP231" s="89"/>
      <c r="CQ231" s="1"/>
      <c r="CR231" s="88" t="str">
        <f ca="1">IFERROR(__xludf.DUMMYFUNCTION("""COMPUTED_VALUE"""),"PHB 231")</f>
        <v>PHB 231</v>
      </c>
      <c r="CS231" s="89"/>
      <c r="CT231" s="89"/>
      <c r="CU231" s="89"/>
      <c r="CV231" s="89"/>
      <c r="CW231" s="89"/>
      <c r="CX231" s="8"/>
      <c r="CY231" s="1"/>
    </row>
    <row r="232" spans="1:103" ht="12.75">
      <c r="A232" s="1"/>
      <c r="B232" s="9"/>
      <c r="C232" s="91" t="b">
        <v>0</v>
      </c>
      <c r="D232" s="86"/>
      <c r="E232" s="86"/>
      <c r="F232" s="1"/>
      <c r="G232" s="90" t="str">
        <f ca="1">IFERROR(__xludf.DUMMYFUNCTION("""COMPUTED_VALUE"""),"2ND LEVEL SPELLS")</f>
        <v>2ND LEVEL SPELLS</v>
      </c>
      <c r="H232" s="89"/>
      <c r="I232" s="89"/>
      <c r="J232" s="89"/>
      <c r="K232" s="89"/>
      <c r="L232" s="89"/>
      <c r="M232" s="89"/>
      <c r="N232" s="89"/>
      <c r="O232" s="89"/>
      <c r="P232" s="89"/>
      <c r="Q232" s="89"/>
      <c r="R232" s="1"/>
      <c r="S232" s="88" t="s">
        <v>0</v>
      </c>
      <c r="T232" s="89"/>
      <c r="U232" s="89"/>
      <c r="V232" s="1"/>
      <c r="W232" s="88" t="str">
        <f ca="1">IFERROR(__xludf.DUMMYFUNCTION("""COMPUTED_VALUE"""),"CASTING TIME")</f>
        <v>CASTING TIME</v>
      </c>
      <c r="X232" s="89"/>
      <c r="Y232" s="89"/>
      <c r="Z232" s="89"/>
      <c r="AA232" s="89"/>
      <c r="AB232" s="89"/>
      <c r="AC232" s="1"/>
      <c r="AD232" s="88" t="str">
        <f ca="1">IFERROR(__xludf.DUMMYFUNCTION("""COMPUTED_VALUE"""),"RIT")</f>
        <v>RIT</v>
      </c>
      <c r="AE232" s="89"/>
      <c r="AF232" s="89"/>
      <c r="AG232" s="1"/>
      <c r="AH232" s="88" t="str">
        <f ca="1">IFERROR(__xludf.DUMMYFUNCTION("""COMPUTED_VALUE"""),"RANGE")</f>
        <v>RANGE</v>
      </c>
      <c r="AI232" s="89"/>
      <c r="AJ232" s="89"/>
      <c r="AK232" s="89"/>
      <c r="AL232" s="89"/>
      <c r="AM232" s="89"/>
      <c r="AN232" s="2"/>
      <c r="AO232" s="88" t="str">
        <f ca="1">IFERROR(__xludf.DUMMYFUNCTION("""COMPUTED_VALUE"""),"DURATION")</f>
        <v>DURATION</v>
      </c>
      <c r="AP232" s="89"/>
      <c r="AQ232" s="89"/>
      <c r="AR232" s="89"/>
      <c r="AS232" s="89"/>
      <c r="AT232" s="89"/>
      <c r="AU232" s="89"/>
      <c r="AV232" s="1"/>
      <c r="AW232" s="88" t="str">
        <f ca="1">IFERROR(__xludf.DUMMYFUNCTION("""COMPUTED_VALUE"""),"COMPONENTS")</f>
        <v>COMPONENTS</v>
      </c>
      <c r="AX232" s="89"/>
      <c r="AY232" s="89"/>
      <c r="AZ232" s="89"/>
      <c r="BA232" s="89"/>
      <c r="BB232" s="89"/>
      <c r="BC232" s="1"/>
      <c r="BD232" s="88" t="str">
        <f ca="1">IFERROR(__xludf.DUMMYFUNCTION("""COMPUTED_VALUE"""),"TYPE")</f>
        <v>TYPE</v>
      </c>
      <c r="BE232" s="89"/>
      <c r="BF232" s="89"/>
      <c r="BG232" s="89"/>
      <c r="BH232" s="1"/>
      <c r="BI232" s="90" t="str">
        <f ca="1">IFERROR(__xludf.DUMMYFUNCTION("""COMPUTED_VALUE"""),"SUMMARY")</f>
        <v>SUMMARY</v>
      </c>
      <c r="BJ232" s="89"/>
      <c r="BK232" s="89"/>
      <c r="BL232" s="89"/>
      <c r="BM232" s="89"/>
      <c r="BN232" s="89"/>
      <c r="BO232" s="89"/>
      <c r="BP232" s="89"/>
      <c r="BQ232" s="89"/>
      <c r="BR232" s="89"/>
      <c r="BS232" s="89"/>
      <c r="BT232" s="89"/>
      <c r="BU232" s="89"/>
      <c r="BV232" s="89"/>
      <c r="BW232" s="89"/>
      <c r="BX232" s="89"/>
      <c r="BY232" s="89"/>
      <c r="BZ232" s="89"/>
      <c r="CA232" s="89"/>
      <c r="CB232" s="89"/>
      <c r="CC232" s="89"/>
      <c r="CD232" s="89"/>
      <c r="CE232" s="89"/>
      <c r="CF232" s="89"/>
      <c r="CG232" s="89"/>
      <c r="CH232" s="89"/>
      <c r="CI232" s="89"/>
      <c r="CJ232" s="89"/>
      <c r="CK232" s="89"/>
      <c r="CL232" s="89"/>
      <c r="CM232" s="89"/>
      <c r="CN232" s="89"/>
      <c r="CO232" s="89"/>
      <c r="CP232" s="89"/>
      <c r="CQ232" s="1"/>
      <c r="CR232" s="88" t="str">
        <f ca="1">IFERROR(__xludf.DUMMYFUNCTION("""COMPUTED_VALUE"""),"REFERENCE")</f>
        <v>REFERENCE</v>
      </c>
      <c r="CS232" s="89"/>
      <c r="CT232" s="89"/>
      <c r="CU232" s="89"/>
      <c r="CV232" s="89"/>
      <c r="CW232" s="89"/>
      <c r="CX232" s="8"/>
      <c r="CY232" s="1"/>
    </row>
    <row r="233" spans="1:103" ht="12.75">
      <c r="A233" s="1"/>
      <c r="B233" s="9"/>
      <c r="C233" s="91" t="b">
        <v>0</v>
      </c>
      <c r="D233" s="86"/>
      <c r="E233" s="86"/>
      <c r="F233" s="1"/>
      <c r="G233" s="90" t="str">
        <f ca="1">IFERROR(__xludf.DUMMYFUNCTION("""COMPUTED_VALUE"""),"3RD LEVEL SPELLS")</f>
        <v>3RD LEVEL SPELLS</v>
      </c>
      <c r="H233" s="89"/>
      <c r="I233" s="89"/>
      <c r="J233" s="89"/>
      <c r="K233" s="89"/>
      <c r="L233" s="89"/>
      <c r="M233" s="89"/>
      <c r="N233" s="89"/>
      <c r="O233" s="89"/>
      <c r="P233" s="89"/>
      <c r="Q233" s="89"/>
      <c r="R233" s="1"/>
      <c r="S233" s="88" t="s">
        <v>0</v>
      </c>
      <c r="T233" s="89"/>
      <c r="U233" s="89"/>
      <c r="V233" s="1"/>
      <c r="W233" s="88" t="str">
        <f ca="1">IFERROR(__xludf.DUMMYFUNCTION("""COMPUTED_VALUE"""),"CASTING TIME")</f>
        <v>CASTING TIME</v>
      </c>
      <c r="X233" s="89"/>
      <c r="Y233" s="89"/>
      <c r="Z233" s="89"/>
      <c r="AA233" s="89"/>
      <c r="AB233" s="89"/>
      <c r="AC233" s="1"/>
      <c r="AD233" s="88" t="str">
        <f ca="1">IFERROR(__xludf.DUMMYFUNCTION("""COMPUTED_VALUE"""),"RIT")</f>
        <v>RIT</v>
      </c>
      <c r="AE233" s="89"/>
      <c r="AF233" s="89"/>
      <c r="AG233" s="1"/>
      <c r="AH233" s="88" t="str">
        <f ca="1">IFERROR(__xludf.DUMMYFUNCTION("""COMPUTED_VALUE"""),"RANGE")</f>
        <v>RANGE</v>
      </c>
      <c r="AI233" s="89"/>
      <c r="AJ233" s="89"/>
      <c r="AK233" s="89"/>
      <c r="AL233" s="89"/>
      <c r="AM233" s="89"/>
      <c r="AN233" s="2"/>
      <c r="AO233" s="88" t="str">
        <f ca="1">IFERROR(__xludf.DUMMYFUNCTION("""COMPUTED_VALUE"""),"DURATION")</f>
        <v>DURATION</v>
      </c>
      <c r="AP233" s="89"/>
      <c r="AQ233" s="89"/>
      <c r="AR233" s="89"/>
      <c r="AS233" s="89"/>
      <c r="AT233" s="89"/>
      <c r="AU233" s="89"/>
      <c r="AV233" s="1"/>
      <c r="AW233" s="88" t="str">
        <f ca="1">IFERROR(__xludf.DUMMYFUNCTION("""COMPUTED_VALUE"""),"COMPONENTS")</f>
        <v>COMPONENTS</v>
      </c>
      <c r="AX233" s="89"/>
      <c r="AY233" s="89"/>
      <c r="AZ233" s="89"/>
      <c r="BA233" s="89"/>
      <c r="BB233" s="89"/>
      <c r="BC233" s="1"/>
      <c r="BD233" s="88" t="str">
        <f ca="1">IFERROR(__xludf.DUMMYFUNCTION("""COMPUTED_VALUE"""),"TYPE")</f>
        <v>TYPE</v>
      </c>
      <c r="BE233" s="89"/>
      <c r="BF233" s="89"/>
      <c r="BG233" s="89"/>
      <c r="BH233" s="1"/>
      <c r="BI233" s="90" t="str">
        <f ca="1">IFERROR(__xludf.DUMMYFUNCTION("""COMPUTED_VALUE"""),"SUMMARY")</f>
        <v>SUMMARY</v>
      </c>
      <c r="BJ233" s="89"/>
      <c r="BK233" s="89"/>
      <c r="BL233" s="89"/>
      <c r="BM233" s="89"/>
      <c r="BN233" s="89"/>
      <c r="BO233" s="89"/>
      <c r="BP233" s="89"/>
      <c r="BQ233" s="89"/>
      <c r="BR233" s="89"/>
      <c r="BS233" s="89"/>
      <c r="BT233" s="89"/>
      <c r="BU233" s="89"/>
      <c r="BV233" s="89"/>
      <c r="BW233" s="89"/>
      <c r="BX233" s="89"/>
      <c r="BY233" s="89"/>
      <c r="BZ233" s="89"/>
      <c r="CA233" s="89"/>
      <c r="CB233" s="89"/>
      <c r="CC233" s="89"/>
      <c r="CD233" s="89"/>
      <c r="CE233" s="89"/>
      <c r="CF233" s="89"/>
      <c r="CG233" s="89"/>
      <c r="CH233" s="89"/>
      <c r="CI233" s="89"/>
      <c r="CJ233" s="89"/>
      <c r="CK233" s="89"/>
      <c r="CL233" s="89"/>
      <c r="CM233" s="89"/>
      <c r="CN233" s="89"/>
      <c r="CO233" s="89"/>
      <c r="CP233" s="89"/>
      <c r="CQ233" s="1"/>
      <c r="CR233" s="88" t="str">
        <f ca="1">IFERROR(__xludf.DUMMYFUNCTION("""COMPUTED_VALUE"""),"REFERENCE")</f>
        <v>REFERENCE</v>
      </c>
      <c r="CS233" s="89"/>
      <c r="CT233" s="89"/>
      <c r="CU233" s="89"/>
      <c r="CV233" s="89"/>
      <c r="CW233" s="89"/>
      <c r="CX233" s="8"/>
      <c r="CY233" s="1"/>
    </row>
    <row r="234" spans="1:103" ht="12.75">
      <c r="A234" s="1"/>
      <c r="B234" s="9"/>
      <c r="C234" s="91" t="b">
        <v>0</v>
      </c>
      <c r="D234" s="86"/>
      <c r="E234" s="86"/>
      <c r="F234" s="1"/>
      <c r="G234" s="90" t="str">
        <f ca="1">IFERROR(__xludf.DUMMYFUNCTION("""COMPUTED_VALUE"""),"4TH LEVEL SPELLS")</f>
        <v>4TH LEVEL SPELLS</v>
      </c>
      <c r="H234" s="89"/>
      <c r="I234" s="89"/>
      <c r="J234" s="89"/>
      <c r="K234" s="89"/>
      <c r="L234" s="89"/>
      <c r="M234" s="89"/>
      <c r="N234" s="89"/>
      <c r="O234" s="89"/>
      <c r="P234" s="89"/>
      <c r="Q234" s="89"/>
      <c r="R234" s="1"/>
      <c r="S234" s="88" t="s">
        <v>0</v>
      </c>
      <c r="T234" s="89"/>
      <c r="U234" s="89"/>
      <c r="V234" s="1"/>
      <c r="W234" s="88" t="str">
        <f ca="1">IFERROR(__xludf.DUMMYFUNCTION("""COMPUTED_VALUE"""),"CASTING TIME")</f>
        <v>CASTING TIME</v>
      </c>
      <c r="X234" s="89"/>
      <c r="Y234" s="89"/>
      <c r="Z234" s="89"/>
      <c r="AA234" s="89"/>
      <c r="AB234" s="89"/>
      <c r="AC234" s="1"/>
      <c r="AD234" s="88" t="str">
        <f ca="1">IFERROR(__xludf.DUMMYFUNCTION("""COMPUTED_VALUE"""),"RIT")</f>
        <v>RIT</v>
      </c>
      <c r="AE234" s="89"/>
      <c r="AF234" s="89"/>
      <c r="AG234" s="1"/>
      <c r="AH234" s="88" t="str">
        <f ca="1">IFERROR(__xludf.DUMMYFUNCTION("""COMPUTED_VALUE"""),"RANGE")</f>
        <v>RANGE</v>
      </c>
      <c r="AI234" s="89"/>
      <c r="AJ234" s="89"/>
      <c r="AK234" s="89"/>
      <c r="AL234" s="89"/>
      <c r="AM234" s="89"/>
      <c r="AN234" s="2"/>
      <c r="AO234" s="88" t="str">
        <f ca="1">IFERROR(__xludf.DUMMYFUNCTION("""COMPUTED_VALUE"""),"DURATION")</f>
        <v>DURATION</v>
      </c>
      <c r="AP234" s="89"/>
      <c r="AQ234" s="89"/>
      <c r="AR234" s="89"/>
      <c r="AS234" s="89"/>
      <c r="AT234" s="89"/>
      <c r="AU234" s="89"/>
      <c r="AV234" s="1"/>
      <c r="AW234" s="88" t="str">
        <f ca="1">IFERROR(__xludf.DUMMYFUNCTION("""COMPUTED_VALUE"""),"COMPONENTS")</f>
        <v>COMPONENTS</v>
      </c>
      <c r="AX234" s="89"/>
      <c r="AY234" s="89"/>
      <c r="AZ234" s="89"/>
      <c r="BA234" s="89"/>
      <c r="BB234" s="89"/>
      <c r="BC234" s="1"/>
      <c r="BD234" s="88" t="str">
        <f ca="1">IFERROR(__xludf.DUMMYFUNCTION("""COMPUTED_VALUE"""),"TYPE")</f>
        <v>TYPE</v>
      </c>
      <c r="BE234" s="89"/>
      <c r="BF234" s="89"/>
      <c r="BG234" s="89"/>
      <c r="BH234" s="1"/>
      <c r="BI234" s="90" t="str">
        <f ca="1">IFERROR(__xludf.DUMMYFUNCTION("""COMPUTED_VALUE"""),"SUMMARY")</f>
        <v>SUMMARY</v>
      </c>
      <c r="BJ234" s="89"/>
      <c r="BK234" s="89"/>
      <c r="BL234" s="89"/>
      <c r="BM234" s="89"/>
      <c r="BN234" s="89"/>
      <c r="BO234" s="89"/>
      <c r="BP234" s="89"/>
      <c r="BQ234" s="89"/>
      <c r="BR234" s="89"/>
      <c r="BS234" s="89"/>
      <c r="BT234" s="89"/>
      <c r="BU234" s="89"/>
      <c r="BV234" s="89"/>
      <c r="BW234" s="89"/>
      <c r="BX234" s="89"/>
      <c r="BY234" s="89"/>
      <c r="BZ234" s="89"/>
      <c r="CA234" s="89"/>
      <c r="CB234" s="89"/>
      <c r="CC234" s="89"/>
      <c r="CD234" s="89"/>
      <c r="CE234" s="89"/>
      <c r="CF234" s="89"/>
      <c r="CG234" s="89"/>
      <c r="CH234" s="89"/>
      <c r="CI234" s="89"/>
      <c r="CJ234" s="89"/>
      <c r="CK234" s="89"/>
      <c r="CL234" s="89"/>
      <c r="CM234" s="89"/>
      <c r="CN234" s="89"/>
      <c r="CO234" s="89"/>
      <c r="CP234" s="89"/>
      <c r="CQ234" s="1"/>
      <c r="CR234" s="88" t="str">
        <f ca="1">IFERROR(__xludf.DUMMYFUNCTION("""COMPUTED_VALUE"""),"REFERENCE")</f>
        <v>REFERENCE</v>
      </c>
      <c r="CS234" s="89"/>
      <c r="CT234" s="89"/>
      <c r="CU234" s="89"/>
      <c r="CV234" s="89"/>
      <c r="CW234" s="89"/>
      <c r="CX234" s="8"/>
      <c r="CY234" s="1"/>
    </row>
    <row r="235" spans="1:103" ht="12.75">
      <c r="A235" s="1"/>
      <c r="B235" s="9"/>
      <c r="C235" s="91" t="b">
        <v>0</v>
      </c>
      <c r="D235" s="86"/>
      <c r="E235" s="86"/>
      <c r="F235" s="1"/>
      <c r="G235" s="90" t="str">
        <f ca="1">IFERROR(__xludf.DUMMYFUNCTION("""COMPUTED_VALUE"""),"5TH LEVEL SPELLS")</f>
        <v>5TH LEVEL SPELLS</v>
      </c>
      <c r="H235" s="89"/>
      <c r="I235" s="89"/>
      <c r="J235" s="89"/>
      <c r="K235" s="89"/>
      <c r="L235" s="89"/>
      <c r="M235" s="89"/>
      <c r="N235" s="89"/>
      <c r="O235" s="89"/>
      <c r="P235" s="89"/>
      <c r="Q235" s="89"/>
      <c r="R235" s="1"/>
      <c r="S235" s="88" t="s">
        <v>0</v>
      </c>
      <c r="T235" s="89"/>
      <c r="U235" s="89"/>
      <c r="V235" s="1"/>
      <c r="W235" s="88" t="str">
        <f ca="1">IFERROR(__xludf.DUMMYFUNCTION("""COMPUTED_VALUE"""),"CASTING TIME")</f>
        <v>CASTING TIME</v>
      </c>
      <c r="X235" s="89"/>
      <c r="Y235" s="89"/>
      <c r="Z235" s="89"/>
      <c r="AA235" s="89"/>
      <c r="AB235" s="89"/>
      <c r="AC235" s="1"/>
      <c r="AD235" s="88" t="str">
        <f ca="1">IFERROR(__xludf.DUMMYFUNCTION("""COMPUTED_VALUE"""),"RIT")</f>
        <v>RIT</v>
      </c>
      <c r="AE235" s="89"/>
      <c r="AF235" s="89"/>
      <c r="AG235" s="1"/>
      <c r="AH235" s="88" t="str">
        <f ca="1">IFERROR(__xludf.DUMMYFUNCTION("""COMPUTED_VALUE"""),"RANGE")</f>
        <v>RANGE</v>
      </c>
      <c r="AI235" s="89"/>
      <c r="AJ235" s="89"/>
      <c r="AK235" s="89"/>
      <c r="AL235" s="89"/>
      <c r="AM235" s="89"/>
      <c r="AN235" s="2"/>
      <c r="AO235" s="88" t="str">
        <f ca="1">IFERROR(__xludf.DUMMYFUNCTION("""COMPUTED_VALUE"""),"DURATION")</f>
        <v>DURATION</v>
      </c>
      <c r="AP235" s="89"/>
      <c r="AQ235" s="89"/>
      <c r="AR235" s="89"/>
      <c r="AS235" s="89"/>
      <c r="AT235" s="89"/>
      <c r="AU235" s="89"/>
      <c r="AV235" s="1"/>
      <c r="AW235" s="88" t="str">
        <f ca="1">IFERROR(__xludf.DUMMYFUNCTION("""COMPUTED_VALUE"""),"COMPONENTS")</f>
        <v>COMPONENTS</v>
      </c>
      <c r="AX235" s="89"/>
      <c r="AY235" s="89"/>
      <c r="AZ235" s="89"/>
      <c r="BA235" s="89"/>
      <c r="BB235" s="89"/>
      <c r="BC235" s="1"/>
      <c r="BD235" s="88" t="str">
        <f ca="1">IFERROR(__xludf.DUMMYFUNCTION("""COMPUTED_VALUE"""),"TYPE")</f>
        <v>TYPE</v>
      </c>
      <c r="BE235" s="89"/>
      <c r="BF235" s="89"/>
      <c r="BG235" s="89"/>
      <c r="BH235" s="1"/>
      <c r="BI235" s="90" t="str">
        <f ca="1">IFERROR(__xludf.DUMMYFUNCTION("""COMPUTED_VALUE"""),"SUMMARY")</f>
        <v>SUMMARY</v>
      </c>
      <c r="BJ235" s="89"/>
      <c r="BK235" s="89"/>
      <c r="BL235" s="89"/>
      <c r="BM235" s="89"/>
      <c r="BN235" s="89"/>
      <c r="BO235" s="89"/>
      <c r="BP235" s="89"/>
      <c r="BQ235" s="89"/>
      <c r="BR235" s="89"/>
      <c r="BS235" s="89"/>
      <c r="BT235" s="89"/>
      <c r="BU235" s="89"/>
      <c r="BV235" s="89"/>
      <c r="BW235" s="89"/>
      <c r="BX235" s="89"/>
      <c r="BY235" s="89"/>
      <c r="BZ235" s="89"/>
      <c r="CA235" s="89"/>
      <c r="CB235" s="89"/>
      <c r="CC235" s="89"/>
      <c r="CD235" s="89"/>
      <c r="CE235" s="89"/>
      <c r="CF235" s="89"/>
      <c r="CG235" s="89"/>
      <c r="CH235" s="89"/>
      <c r="CI235" s="89"/>
      <c r="CJ235" s="89"/>
      <c r="CK235" s="89"/>
      <c r="CL235" s="89"/>
      <c r="CM235" s="89"/>
      <c r="CN235" s="89"/>
      <c r="CO235" s="89"/>
      <c r="CP235" s="89"/>
      <c r="CQ235" s="1"/>
      <c r="CR235" s="88" t="str">
        <f ca="1">IFERROR(__xludf.DUMMYFUNCTION("""COMPUTED_VALUE"""),"REFERENCE")</f>
        <v>REFERENCE</v>
      </c>
      <c r="CS235" s="89"/>
      <c r="CT235" s="89"/>
      <c r="CU235" s="89"/>
      <c r="CV235" s="89"/>
      <c r="CW235" s="89"/>
      <c r="CX235" s="8"/>
      <c r="CY235" s="1"/>
    </row>
    <row r="236" spans="1:103" ht="12.75">
      <c r="A236" s="1"/>
      <c r="B236" s="9"/>
      <c r="C236" s="91" t="b">
        <v>0</v>
      </c>
      <c r="D236" s="86"/>
      <c r="E236" s="86"/>
      <c r="F236" s="1"/>
      <c r="G236" s="90" t="str">
        <f ca="1">IFERROR(__xludf.DUMMYFUNCTION("""COMPUTED_VALUE"""),"6TH LEVEL SPELLS")</f>
        <v>6TH LEVEL SPELLS</v>
      </c>
      <c r="H236" s="89"/>
      <c r="I236" s="89"/>
      <c r="J236" s="89"/>
      <c r="K236" s="89"/>
      <c r="L236" s="89"/>
      <c r="M236" s="89"/>
      <c r="N236" s="89"/>
      <c r="O236" s="89"/>
      <c r="P236" s="89"/>
      <c r="Q236" s="89"/>
      <c r="R236" s="1"/>
      <c r="S236" s="88" t="s">
        <v>0</v>
      </c>
      <c r="T236" s="89"/>
      <c r="U236" s="89"/>
      <c r="V236" s="1"/>
      <c r="W236" s="88" t="str">
        <f ca="1">IFERROR(__xludf.DUMMYFUNCTION("""COMPUTED_VALUE"""),"CASTING TIME")</f>
        <v>CASTING TIME</v>
      </c>
      <c r="X236" s="89"/>
      <c r="Y236" s="89"/>
      <c r="Z236" s="89"/>
      <c r="AA236" s="89"/>
      <c r="AB236" s="89"/>
      <c r="AC236" s="1"/>
      <c r="AD236" s="88" t="str">
        <f ca="1">IFERROR(__xludf.DUMMYFUNCTION("""COMPUTED_VALUE"""),"RIT")</f>
        <v>RIT</v>
      </c>
      <c r="AE236" s="89"/>
      <c r="AF236" s="89"/>
      <c r="AG236" s="1"/>
      <c r="AH236" s="88" t="str">
        <f ca="1">IFERROR(__xludf.DUMMYFUNCTION("""COMPUTED_VALUE"""),"RANGE")</f>
        <v>RANGE</v>
      </c>
      <c r="AI236" s="89"/>
      <c r="AJ236" s="89"/>
      <c r="AK236" s="89"/>
      <c r="AL236" s="89"/>
      <c r="AM236" s="89"/>
      <c r="AN236" s="2"/>
      <c r="AO236" s="88" t="str">
        <f ca="1">IFERROR(__xludf.DUMMYFUNCTION("""COMPUTED_VALUE"""),"DURATION")</f>
        <v>DURATION</v>
      </c>
      <c r="AP236" s="89"/>
      <c r="AQ236" s="89"/>
      <c r="AR236" s="89"/>
      <c r="AS236" s="89"/>
      <c r="AT236" s="89"/>
      <c r="AU236" s="89"/>
      <c r="AV236" s="1"/>
      <c r="AW236" s="88" t="str">
        <f ca="1">IFERROR(__xludf.DUMMYFUNCTION("""COMPUTED_VALUE"""),"COMPONENTS")</f>
        <v>COMPONENTS</v>
      </c>
      <c r="AX236" s="89"/>
      <c r="AY236" s="89"/>
      <c r="AZ236" s="89"/>
      <c r="BA236" s="89"/>
      <c r="BB236" s="89"/>
      <c r="BC236" s="1"/>
      <c r="BD236" s="88" t="str">
        <f ca="1">IFERROR(__xludf.DUMMYFUNCTION("""COMPUTED_VALUE"""),"TYPE")</f>
        <v>TYPE</v>
      </c>
      <c r="BE236" s="89"/>
      <c r="BF236" s="89"/>
      <c r="BG236" s="89"/>
      <c r="BH236" s="1"/>
      <c r="BI236" s="90" t="str">
        <f ca="1">IFERROR(__xludf.DUMMYFUNCTION("""COMPUTED_VALUE"""),"SUMMARY")</f>
        <v>SUMMARY</v>
      </c>
      <c r="BJ236" s="89"/>
      <c r="BK236" s="89"/>
      <c r="BL236" s="89"/>
      <c r="BM236" s="89"/>
      <c r="BN236" s="89"/>
      <c r="BO236" s="89"/>
      <c r="BP236" s="89"/>
      <c r="BQ236" s="89"/>
      <c r="BR236" s="89"/>
      <c r="BS236" s="89"/>
      <c r="BT236" s="89"/>
      <c r="BU236" s="89"/>
      <c r="BV236" s="89"/>
      <c r="BW236" s="89"/>
      <c r="BX236" s="89"/>
      <c r="BY236" s="89"/>
      <c r="BZ236" s="89"/>
      <c r="CA236" s="89"/>
      <c r="CB236" s="89"/>
      <c r="CC236" s="89"/>
      <c r="CD236" s="89"/>
      <c r="CE236" s="89"/>
      <c r="CF236" s="89"/>
      <c r="CG236" s="89"/>
      <c r="CH236" s="89"/>
      <c r="CI236" s="89"/>
      <c r="CJ236" s="89"/>
      <c r="CK236" s="89"/>
      <c r="CL236" s="89"/>
      <c r="CM236" s="89"/>
      <c r="CN236" s="89"/>
      <c r="CO236" s="89"/>
      <c r="CP236" s="89"/>
      <c r="CQ236" s="1"/>
      <c r="CR236" s="88" t="str">
        <f ca="1">IFERROR(__xludf.DUMMYFUNCTION("""COMPUTED_VALUE"""),"REFERENCE")</f>
        <v>REFERENCE</v>
      </c>
      <c r="CS236" s="89"/>
      <c r="CT236" s="89"/>
      <c r="CU236" s="89"/>
      <c r="CV236" s="89"/>
      <c r="CW236" s="89"/>
      <c r="CX236" s="8"/>
      <c r="CY236" s="1"/>
    </row>
    <row r="237" spans="1:103" ht="12.75">
      <c r="A237" s="1"/>
      <c r="B237" s="9"/>
      <c r="C237" s="91" t="b">
        <v>0</v>
      </c>
      <c r="D237" s="86"/>
      <c r="E237" s="86"/>
      <c r="F237" s="1"/>
      <c r="G237" s="90" t="str">
        <f ca="1">IFERROR(__xludf.DUMMYFUNCTION("""COMPUTED_VALUE"""),"7TH LEVEL SPELLS")</f>
        <v>7TH LEVEL SPELLS</v>
      </c>
      <c r="H237" s="89"/>
      <c r="I237" s="89"/>
      <c r="J237" s="89"/>
      <c r="K237" s="89"/>
      <c r="L237" s="89"/>
      <c r="M237" s="89"/>
      <c r="N237" s="89"/>
      <c r="O237" s="89"/>
      <c r="P237" s="89"/>
      <c r="Q237" s="89"/>
      <c r="R237" s="1"/>
      <c r="S237" s="88" t="s">
        <v>0</v>
      </c>
      <c r="T237" s="89"/>
      <c r="U237" s="89"/>
      <c r="V237" s="1"/>
      <c r="W237" s="88" t="str">
        <f ca="1">IFERROR(__xludf.DUMMYFUNCTION("""COMPUTED_VALUE"""),"CASTING TIME")</f>
        <v>CASTING TIME</v>
      </c>
      <c r="X237" s="89"/>
      <c r="Y237" s="89"/>
      <c r="Z237" s="89"/>
      <c r="AA237" s="89"/>
      <c r="AB237" s="89"/>
      <c r="AC237" s="1"/>
      <c r="AD237" s="88" t="str">
        <f ca="1">IFERROR(__xludf.DUMMYFUNCTION("""COMPUTED_VALUE"""),"RIT")</f>
        <v>RIT</v>
      </c>
      <c r="AE237" s="89"/>
      <c r="AF237" s="89"/>
      <c r="AG237" s="1"/>
      <c r="AH237" s="88" t="str">
        <f ca="1">IFERROR(__xludf.DUMMYFUNCTION("""COMPUTED_VALUE"""),"RANGE")</f>
        <v>RANGE</v>
      </c>
      <c r="AI237" s="89"/>
      <c r="AJ237" s="89"/>
      <c r="AK237" s="89"/>
      <c r="AL237" s="89"/>
      <c r="AM237" s="89"/>
      <c r="AN237" s="2"/>
      <c r="AO237" s="88" t="str">
        <f ca="1">IFERROR(__xludf.DUMMYFUNCTION("""COMPUTED_VALUE"""),"DURATION")</f>
        <v>DURATION</v>
      </c>
      <c r="AP237" s="89"/>
      <c r="AQ237" s="89"/>
      <c r="AR237" s="89"/>
      <c r="AS237" s="89"/>
      <c r="AT237" s="89"/>
      <c r="AU237" s="89"/>
      <c r="AV237" s="1"/>
      <c r="AW237" s="88" t="str">
        <f ca="1">IFERROR(__xludf.DUMMYFUNCTION("""COMPUTED_VALUE"""),"COMPONENTS")</f>
        <v>COMPONENTS</v>
      </c>
      <c r="AX237" s="89"/>
      <c r="AY237" s="89"/>
      <c r="AZ237" s="89"/>
      <c r="BA237" s="89"/>
      <c r="BB237" s="89"/>
      <c r="BC237" s="1"/>
      <c r="BD237" s="88" t="str">
        <f ca="1">IFERROR(__xludf.DUMMYFUNCTION("""COMPUTED_VALUE"""),"TYPE")</f>
        <v>TYPE</v>
      </c>
      <c r="BE237" s="89"/>
      <c r="BF237" s="89"/>
      <c r="BG237" s="89"/>
      <c r="BH237" s="1"/>
      <c r="BI237" s="90" t="str">
        <f ca="1">IFERROR(__xludf.DUMMYFUNCTION("""COMPUTED_VALUE"""),"SUMMARY")</f>
        <v>SUMMARY</v>
      </c>
      <c r="BJ237" s="89"/>
      <c r="BK237" s="89"/>
      <c r="BL237" s="89"/>
      <c r="BM237" s="89"/>
      <c r="BN237" s="89"/>
      <c r="BO237" s="89"/>
      <c r="BP237" s="89"/>
      <c r="BQ237" s="89"/>
      <c r="BR237" s="89"/>
      <c r="BS237" s="89"/>
      <c r="BT237" s="89"/>
      <c r="BU237" s="89"/>
      <c r="BV237" s="89"/>
      <c r="BW237" s="89"/>
      <c r="BX237" s="89"/>
      <c r="BY237" s="89"/>
      <c r="BZ237" s="89"/>
      <c r="CA237" s="89"/>
      <c r="CB237" s="89"/>
      <c r="CC237" s="89"/>
      <c r="CD237" s="89"/>
      <c r="CE237" s="89"/>
      <c r="CF237" s="89"/>
      <c r="CG237" s="89"/>
      <c r="CH237" s="89"/>
      <c r="CI237" s="89"/>
      <c r="CJ237" s="89"/>
      <c r="CK237" s="89"/>
      <c r="CL237" s="89"/>
      <c r="CM237" s="89"/>
      <c r="CN237" s="89"/>
      <c r="CO237" s="89"/>
      <c r="CP237" s="89"/>
      <c r="CQ237" s="1"/>
      <c r="CR237" s="88" t="str">
        <f ca="1">IFERROR(__xludf.DUMMYFUNCTION("""COMPUTED_VALUE"""),"REFERENCE")</f>
        <v>REFERENCE</v>
      </c>
      <c r="CS237" s="89"/>
      <c r="CT237" s="89"/>
      <c r="CU237" s="89"/>
      <c r="CV237" s="89"/>
      <c r="CW237" s="89"/>
      <c r="CX237" s="8"/>
      <c r="CY237" s="1"/>
    </row>
    <row r="238" spans="1:103" ht="12.75">
      <c r="A238" s="1"/>
      <c r="B238" s="9"/>
      <c r="C238" s="91" t="b">
        <v>0</v>
      </c>
      <c r="D238" s="86"/>
      <c r="E238" s="86"/>
      <c r="F238" s="1"/>
      <c r="G238" s="90" t="str">
        <f ca="1">IFERROR(__xludf.DUMMYFUNCTION("""COMPUTED_VALUE"""),"8TH LEVEL SPELLS")</f>
        <v>8TH LEVEL SPELLS</v>
      </c>
      <c r="H238" s="89"/>
      <c r="I238" s="89"/>
      <c r="J238" s="89"/>
      <c r="K238" s="89"/>
      <c r="L238" s="89"/>
      <c r="M238" s="89"/>
      <c r="N238" s="89"/>
      <c r="O238" s="89"/>
      <c r="P238" s="89"/>
      <c r="Q238" s="89"/>
      <c r="R238" s="1"/>
      <c r="S238" s="88" t="s">
        <v>0</v>
      </c>
      <c r="T238" s="89"/>
      <c r="U238" s="89"/>
      <c r="V238" s="1"/>
      <c r="W238" s="88" t="str">
        <f ca="1">IFERROR(__xludf.DUMMYFUNCTION("""COMPUTED_VALUE"""),"CASTING TIME")</f>
        <v>CASTING TIME</v>
      </c>
      <c r="X238" s="89"/>
      <c r="Y238" s="89"/>
      <c r="Z238" s="89"/>
      <c r="AA238" s="89"/>
      <c r="AB238" s="89"/>
      <c r="AC238" s="1"/>
      <c r="AD238" s="88" t="str">
        <f ca="1">IFERROR(__xludf.DUMMYFUNCTION("""COMPUTED_VALUE"""),"RIT")</f>
        <v>RIT</v>
      </c>
      <c r="AE238" s="89"/>
      <c r="AF238" s="89"/>
      <c r="AG238" s="1"/>
      <c r="AH238" s="88" t="str">
        <f ca="1">IFERROR(__xludf.DUMMYFUNCTION("""COMPUTED_VALUE"""),"RANGE")</f>
        <v>RANGE</v>
      </c>
      <c r="AI238" s="89"/>
      <c r="AJ238" s="89"/>
      <c r="AK238" s="89"/>
      <c r="AL238" s="89"/>
      <c r="AM238" s="89"/>
      <c r="AN238" s="2"/>
      <c r="AO238" s="88" t="str">
        <f ca="1">IFERROR(__xludf.DUMMYFUNCTION("""COMPUTED_VALUE"""),"DURATION")</f>
        <v>DURATION</v>
      </c>
      <c r="AP238" s="89"/>
      <c r="AQ238" s="89"/>
      <c r="AR238" s="89"/>
      <c r="AS238" s="89"/>
      <c r="AT238" s="89"/>
      <c r="AU238" s="89"/>
      <c r="AV238" s="1"/>
      <c r="AW238" s="88" t="str">
        <f ca="1">IFERROR(__xludf.DUMMYFUNCTION("""COMPUTED_VALUE"""),"COMPONENTS")</f>
        <v>COMPONENTS</v>
      </c>
      <c r="AX238" s="89"/>
      <c r="AY238" s="89"/>
      <c r="AZ238" s="89"/>
      <c r="BA238" s="89"/>
      <c r="BB238" s="89"/>
      <c r="BC238" s="1"/>
      <c r="BD238" s="88" t="str">
        <f ca="1">IFERROR(__xludf.DUMMYFUNCTION("""COMPUTED_VALUE"""),"TYPE")</f>
        <v>TYPE</v>
      </c>
      <c r="BE238" s="89"/>
      <c r="BF238" s="89"/>
      <c r="BG238" s="89"/>
      <c r="BH238" s="1"/>
      <c r="BI238" s="90" t="str">
        <f ca="1">IFERROR(__xludf.DUMMYFUNCTION("""COMPUTED_VALUE"""),"SUMMARY")</f>
        <v>SUMMARY</v>
      </c>
      <c r="BJ238" s="89"/>
      <c r="BK238" s="89"/>
      <c r="BL238" s="89"/>
      <c r="BM238" s="89"/>
      <c r="BN238" s="89"/>
      <c r="BO238" s="89"/>
      <c r="BP238" s="89"/>
      <c r="BQ238" s="89"/>
      <c r="BR238" s="89"/>
      <c r="BS238" s="89"/>
      <c r="BT238" s="89"/>
      <c r="BU238" s="89"/>
      <c r="BV238" s="89"/>
      <c r="BW238" s="89"/>
      <c r="BX238" s="89"/>
      <c r="BY238" s="89"/>
      <c r="BZ238" s="89"/>
      <c r="CA238" s="89"/>
      <c r="CB238" s="89"/>
      <c r="CC238" s="89"/>
      <c r="CD238" s="89"/>
      <c r="CE238" s="89"/>
      <c r="CF238" s="89"/>
      <c r="CG238" s="89"/>
      <c r="CH238" s="89"/>
      <c r="CI238" s="89"/>
      <c r="CJ238" s="89"/>
      <c r="CK238" s="89"/>
      <c r="CL238" s="89"/>
      <c r="CM238" s="89"/>
      <c r="CN238" s="89"/>
      <c r="CO238" s="89"/>
      <c r="CP238" s="89"/>
      <c r="CQ238" s="1"/>
      <c r="CR238" s="88" t="str">
        <f ca="1">IFERROR(__xludf.DUMMYFUNCTION("""COMPUTED_VALUE"""),"REFERENCE")</f>
        <v>REFERENCE</v>
      </c>
      <c r="CS238" s="89"/>
      <c r="CT238" s="89"/>
      <c r="CU238" s="89"/>
      <c r="CV238" s="89"/>
      <c r="CW238" s="89"/>
      <c r="CX238" s="8"/>
      <c r="CY238" s="1"/>
    </row>
    <row r="239" spans="1:103" ht="12.75">
      <c r="A239" s="1"/>
      <c r="B239" s="9"/>
      <c r="C239" s="91" t="b">
        <v>0</v>
      </c>
      <c r="D239" s="86"/>
      <c r="E239" s="86"/>
      <c r="F239" s="1"/>
      <c r="G239" s="90" t="str">
        <f ca="1">IFERROR(__xludf.DUMMYFUNCTION("""COMPUTED_VALUE"""),"9TH LEVEL SPELLS")</f>
        <v>9TH LEVEL SPELLS</v>
      </c>
      <c r="H239" s="89"/>
      <c r="I239" s="89"/>
      <c r="J239" s="89"/>
      <c r="K239" s="89"/>
      <c r="L239" s="89"/>
      <c r="M239" s="89"/>
      <c r="N239" s="89"/>
      <c r="O239" s="89"/>
      <c r="P239" s="89"/>
      <c r="Q239" s="89"/>
      <c r="R239" s="1"/>
      <c r="S239" s="88" t="s">
        <v>0</v>
      </c>
      <c r="T239" s="89"/>
      <c r="U239" s="89"/>
      <c r="V239" s="1"/>
      <c r="W239" s="88" t="str">
        <f ca="1">IFERROR(__xludf.DUMMYFUNCTION("""COMPUTED_VALUE"""),"CASTING TIME")</f>
        <v>CASTING TIME</v>
      </c>
      <c r="X239" s="89"/>
      <c r="Y239" s="89"/>
      <c r="Z239" s="89"/>
      <c r="AA239" s="89"/>
      <c r="AB239" s="89"/>
      <c r="AC239" s="1"/>
      <c r="AD239" s="88" t="str">
        <f ca="1">IFERROR(__xludf.DUMMYFUNCTION("""COMPUTED_VALUE"""),"RIT")</f>
        <v>RIT</v>
      </c>
      <c r="AE239" s="89"/>
      <c r="AF239" s="89"/>
      <c r="AG239" s="1"/>
      <c r="AH239" s="88" t="str">
        <f ca="1">IFERROR(__xludf.DUMMYFUNCTION("""COMPUTED_VALUE"""),"RANGE")</f>
        <v>RANGE</v>
      </c>
      <c r="AI239" s="89"/>
      <c r="AJ239" s="89"/>
      <c r="AK239" s="89"/>
      <c r="AL239" s="89"/>
      <c r="AM239" s="89"/>
      <c r="AN239" s="2"/>
      <c r="AO239" s="88" t="str">
        <f ca="1">IFERROR(__xludf.DUMMYFUNCTION("""COMPUTED_VALUE"""),"DURATION")</f>
        <v>DURATION</v>
      </c>
      <c r="AP239" s="89"/>
      <c r="AQ239" s="89"/>
      <c r="AR239" s="89"/>
      <c r="AS239" s="89"/>
      <c r="AT239" s="89"/>
      <c r="AU239" s="89"/>
      <c r="AV239" s="1"/>
      <c r="AW239" s="88" t="str">
        <f ca="1">IFERROR(__xludf.DUMMYFUNCTION("""COMPUTED_VALUE"""),"COMPONENTS")</f>
        <v>COMPONENTS</v>
      </c>
      <c r="AX239" s="89"/>
      <c r="AY239" s="89"/>
      <c r="AZ239" s="89"/>
      <c r="BA239" s="89"/>
      <c r="BB239" s="89"/>
      <c r="BC239" s="1"/>
      <c r="BD239" s="88" t="str">
        <f ca="1">IFERROR(__xludf.DUMMYFUNCTION("""COMPUTED_VALUE"""),"TYPE")</f>
        <v>TYPE</v>
      </c>
      <c r="BE239" s="89"/>
      <c r="BF239" s="89"/>
      <c r="BG239" s="89"/>
      <c r="BH239" s="1"/>
      <c r="BI239" s="90" t="str">
        <f ca="1">IFERROR(__xludf.DUMMYFUNCTION("""COMPUTED_VALUE"""),"SUMMARY")</f>
        <v>SUMMARY</v>
      </c>
      <c r="BJ239" s="89"/>
      <c r="BK239" s="89"/>
      <c r="BL239" s="89"/>
      <c r="BM239" s="89"/>
      <c r="BN239" s="89"/>
      <c r="BO239" s="89"/>
      <c r="BP239" s="89"/>
      <c r="BQ239" s="89"/>
      <c r="BR239" s="89"/>
      <c r="BS239" s="89"/>
      <c r="BT239" s="89"/>
      <c r="BU239" s="89"/>
      <c r="BV239" s="89"/>
      <c r="BW239" s="89"/>
      <c r="BX239" s="89"/>
      <c r="BY239" s="89"/>
      <c r="BZ239" s="89"/>
      <c r="CA239" s="89"/>
      <c r="CB239" s="89"/>
      <c r="CC239" s="89"/>
      <c r="CD239" s="89"/>
      <c r="CE239" s="89"/>
      <c r="CF239" s="89"/>
      <c r="CG239" s="89"/>
      <c r="CH239" s="89"/>
      <c r="CI239" s="89"/>
      <c r="CJ239" s="89"/>
      <c r="CK239" s="89"/>
      <c r="CL239" s="89"/>
      <c r="CM239" s="89"/>
      <c r="CN239" s="89"/>
      <c r="CO239" s="89"/>
      <c r="CP239" s="89"/>
      <c r="CQ239" s="1"/>
      <c r="CR239" s="88" t="str">
        <f ca="1">IFERROR(__xludf.DUMMYFUNCTION("""COMPUTED_VALUE"""),"REFERENCE")</f>
        <v>REFERENCE</v>
      </c>
      <c r="CS239" s="89"/>
      <c r="CT239" s="89"/>
      <c r="CU239" s="89"/>
      <c r="CV239" s="89"/>
      <c r="CW239" s="89"/>
      <c r="CX239" s="8"/>
      <c r="CY239" s="1"/>
    </row>
    <row r="240" spans="1:103" ht="12.75">
      <c r="A240" s="1"/>
      <c r="B240" s="9"/>
      <c r="C240" s="91" t="b">
        <v>0</v>
      </c>
      <c r="D240" s="86"/>
      <c r="E240" s="86"/>
      <c r="F240" s="1"/>
      <c r="G240" s="90"/>
      <c r="H240" s="89"/>
      <c r="I240" s="89"/>
      <c r="J240" s="89"/>
      <c r="K240" s="89"/>
      <c r="L240" s="89"/>
      <c r="M240" s="89"/>
      <c r="N240" s="89"/>
      <c r="O240" s="89"/>
      <c r="P240" s="89"/>
      <c r="Q240" s="89"/>
      <c r="R240" s="1"/>
      <c r="S240" s="88"/>
      <c r="T240" s="89"/>
      <c r="U240" s="89"/>
      <c r="V240" s="1"/>
      <c r="W240" s="88"/>
      <c r="X240" s="89"/>
      <c r="Y240" s="89"/>
      <c r="Z240" s="89"/>
      <c r="AA240" s="89"/>
      <c r="AB240" s="89"/>
      <c r="AC240" s="1"/>
      <c r="AD240" s="88"/>
      <c r="AE240" s="89"/>
      <c r="AF240" s="89"/>
      <c r="AG240" s="1"/>
      <c r="AH240" s="88"/>
      <c r="AI240" s="89"/>
      <c r="AJ240" s="89"/>
      <c r="AK240" s="89"/>
      <c r="AL240" s="89"/>
      <c r="AM240" s="89"/>
      <c r="AN240" s="2"/>
      <c r="AO240" s="88"/>
      <c r="AP240" s="89"/>
      <c r="AQ240" s="89"/>
      <c r="AR240" s="89"/>
      <c r="AS240" s="89"/>
      <c r="AT240" s="89"/>
      <c r="AU240" s="89"/>
      <c r="AV240" s="1"/>
      <c r="AW240" s="88"/>
      <c r="AX240" s="89"/>
      <c r="AY240" s="89"/>
      <c r="AZ240" s="89"/>
      <c r="BA240" s="89"/>
      <c r="BB240" s="89"/>
      <c r="BC240" s="1"/>
      <c r="BD240" s="88"/>
      <c r="BE240" s="89"/>
      <c r="BF240" s="89"/>
      <c r="BG240" s="89"/>
      <c r="BH240" s="1"/>
      <c r="BI240" s="90"/>
      <c r="BJ240" s="89"/>
      <c r="BK240" s="89"/>
      <c r="BL240" s="89"/>
      <c r="BM240" s="89"/>
      <c r="BN240" s="89"/>
      <c r="BO240" s="89"/>
      <c r="BP240" s="89"/>
      <c r="BQ240" s="89"/>
      <c r="BR240" s="89"/>
      <c r="BS240" s="89"/>
      <c r="BT240" s="89"/>
      <c r="BU240" s="89"/>
      <c r="BV240" s="89"/>
      <c r="BW240" s="89"/>
      <c r="BX240" s="89"/>
      <c r="BY240" s="89"/>
      <c r="BZ240" s="89"/>
      <c r="CA240" s="89"/>
      <c r="CB240" s="89"/>
      <c r="CC240" s="89"/>
      <c r="CD240" s="89"/>
      <c r="CE240" s="89"/>
      <c r="CF240" s="89"/>
      <c r="CG240" s="89"/>
      <c r="CH240" s="89"/>
      <c r="CI240" s="89"/>
      <c r="CJ240" s="89"/>
      <c r="CK240" s="89"/>
      <c r="CL240" s="89"/>
      <c r="CM240" s="89"/>
      <c r="CN240" s="89"/>
      <c r="CO240" s="89"/>
      <c r="CP240" s="89"/>
      <c r="CQ240" s="1"/>
      <c r="CR240" s="88"/>
      <c r="CS240" s="89"/>
      <c r="CT240" s="89"/>
      <c r="CU240" s="89"/>
      <c r="CV240" s="89"/>
      <c r="CW240" s="89"/>
      <c r="CX240" s="8"/>
      <c r="CY240" s="1"/>
    </row>
    <row r="241" spans="1:103" ht="12.75">
      <c r="A241" s="1"/>
      <c r="B241" s="9"/>
      <c r="C241" s="91" t="b">
        <v>0</v>
      </c>
      <c r="D241" s="86"/>
      <c r="E241" s="86"/>
      <c r="F241" s="1"/>
      <c r="G241" s="90"/>
      <c r="H241" s="89"/>
      <c r="I241" s="89"/>
      <c r="J241" s="89"/>
      <c r="K241" s="89"/>
      <c r="L241" s="89"/>
      <c r="M241" s="89"/>
      <c r="N241" s="89"/>
      <c r="O241" s="89"/>
      <c r="P241" s="89"/>
      <c r="Q241" s="89"/>
      <c r="R241" s="1"/>
      <c r="S241" s="88"/>
      <c r="T241" s="89"/>
      <c r="U241" s="89"/>
      <c r="V241" s="1"/>
      <c r="W241" s="88"/>
      <c r="X241" s="89"/>
      <c r="Y241" s="89"/>
      <c r="Z241" s="89"/>
      <c r="AA241" s="89"/>
      <c r="AB241" s="89"/>
      <c r="AC241" s="1"/>
      <c r="AD241" s="88"/>
      <c r="AE241" s="89"/>
      <c r="AF241" s="89"/>
      <c r="AG241" s="1"/>
      <c r="AH241" s="88"/>
      <c r="AI241" s="89"/>
      <c r="AJ241" s="89"/>
      <c r="AK241" s="89"/>
      <c r="AL241" s="89"/>
      <c r="AM241" s="89"/>
      <c r="AN241" s="2"/>
      <c r="AO241" s="88"/>
      <c r="AP241" s="89"/>
      <c r="AQ241" s="89"/>
      <c r="AR241" s="89"/>
      <c r="AS241" s="89"/>
      <c r="AT241" s="89"/>
      <c r="AU241" s="89"/>
      <c r="AV241" s="1"/>
      <c r="AW241" s="88"/>
      <c r="AX241" s="89"/>
      <c r="AY241" s="89"/>
      <c r="AZ241" s="89"/>
      <c r="BA241" s="89"/>
      <c r="BB241" s="89"/>
      <c r="BC241" s="1"/>
      <c r="BD241" s="88"/>
      <c r="BE241" s="89"/>
      <c r="BF241" s="89"/>
      <c r="BG241" s="89"/>
      <c r="BH241" s="1"/>
      <c r="BI241" s="90"/>
      <c r="BJ241" s="89"/>
      <c r="BK241" s="89"/>
      <c r="BL241" s="89"/>
      <c r="BM241" s="89"/>
      <c r="BN241" s="89"/>
      <c r="BO241" s="89"/>
      <c r="BP241" s="89"/>
      <c r="BQ241" s="89"/>
      <c r="BR241" s="89"/>
      <c r="BS241" s="89"/>
      <c r="BT241" s="89"/>
      <c r="BU241" s="89"/>
      <c r="BV241" s="89"/>
      <c r="BW241" s="89"/>
      <c r="BX241" s="89"/>
      <c r="BY241" s="89"/>
      <c r="BZ241" s="89"/>
      <c r="CA241" s="89"/>
      <c r="CB241" s="89"/>
      <c r="CC241" s="89"/>
      <c r="CD241" s="89"/>
      <c r="CE241" s="89"/>
      <c r="CF241" s="89"/>
      <c r="CG241" s="89"/>
      <c r="CH241" s="89"/>
      <c r="CI241" s="89"/>
      <c r="CJ241" s="89"/>
      <c r="CK241" s="89"/>
      <c r="CL241" s="89"/>
      <c r="CM241" s="89"/>
      <c r="CN241" s="89"/>
      <c r="CO241" s="89"/>
      <c r="CP241" s="89"/>
      <c r="CQ241" s="1"/>
      <c r="CR241" s="88"/>
      <c r="CS241" s="89"/>
      <c r="CT241" s="89"/>
      <c r="CU241" s="89"/>
      <c r="CV241" s="89"/>
      <c r="CW241" s="89"/>
      <c r="CX241" s="8"/>
      <c r="CY241" s="1"/>
    </row>
    <row r="242" spans="1:103" ht="12.75">
      <c r="A242" s="1"/>
      <c r="B242" s="9"/>
      <c r="C242" s="91" t="b">
        <v>0</v>
      </c>
      <c r="D242" s="86"/>
      <c r="E242" s="86"/>
      <c r="F242" s="1"/>
      <c r="G242" s="90"/>
      <c r="H242" s="89"/>
      <c r="I242" s="89"/>
      <c r="J242" s="89"/>
      <c r="K242" s="89"/>
      <c r="L242" s="89"/>
      <c r="M242" s="89"/>
      <c r="N242" s="89"/>
      <c r="O242" s="89"/>
      <c r="P242" s="89"/>
      <c r="Q242" s="89"/>
      <c r="R242" s="1"/>
      <c r="S242" s="88"/>
      <c r="T242" s="89"/>
      <c r="U242" s="89"/>
      <c r="V242" s="1"/>
      <c r="W242" s="88"/>
      <c r="X242" s="89"/>
      <c r="Y242" s="89"/>
      <c r="Z242" s="89"/>
      <c r="AA242" s="89"/>
      <c r="AB242" s="89"/>
      <c r="AC242" s="1"/>
      <c r="AD242" s="88"/>
      <c r="AE242" s="89"/>
      <c r="AF242" s="89"/>
      <c r="AG242" s="1"/>
      <c r="AH242" s="88"/>
      <c r="AI242" s="89"/>
      <c r="AJ242" s="89"/>
      <c r="AK242" s="89"/>
      <c r="AL242" s="89"/>
      <c r="AM242" s="89"/>
      <c r="AN242" s="2"/>
      <c r="AO242" s="88"/>
      <c r="AP242" s="89"/>
      <c r="AQ242" s="89"/>
      <c r="AR242" s="89"/>
      <c r="AS242" s="89"/>
      <c r="AT242" s="89"/>
      <c r="AU242" s="89"/>
      <c r="AV242" s="1"/>
      <c r="AW242" s="88"/>
      <c r="AX242" s="89"/>
      <c r="AY242" s="89"/>
      <c r="AZ242" s="89"/>
      <c r="BA242" s="89"/>
      <c r="BB242" s="89"/>
      <c r="BC242" s="1"/>
      <c r="BD242" s="88"/>
      <c r="BE242" s="89"/>
      <c r="BF242" s="89"/>
      <c r="BG242" s="89"/>
      <c r="BH242" s="1"/>
      <c r="BI242" s="90"/>
      <c r="BJ242" s="89"/>
      <c r="BK242" s="89"/>
      <c r="BL242" s="89"/>
      <c r="BM242" s="89"/>
      <c r="BN242" s="89"/>
      <c r="BO242" s="89"/>
      <c r="BP242" s="89"/>
      <c r="BQ242" s="89"/>
      <c r="BR242" s="89"/>
      <c r="BS242" s="89"/>
      <c r="BT242" s="89"/>
      <c r="BU242" s="89"/>
      <c r="BV242" s="89"/>
      <c r="BW242" s="89"/>
      <c r="BX242" s="89"/>
      <c r="BY242" s="89"/>
      <c r="BZ242" s="89"/>
      <c r="CA242" s="89"/>
      <c r="CB242" s="89"/>
      <c r="CC242" s="89"/>
      <c r="CD242" s="89"/>
      <c r="CE242" s="89"/>
      <c r="CF242" s="89"/>
      <c r="CG242" s="89"/>
      <c r="CH242" s="89"/>
      <c r="CI242" s="89"/>
      <c r="CJ242" s="89"/>
      <c r="CK242" s="89"/>
      <c r="CL242" s="89"/>
      <c r="CM242" s="89"/>
      <c r="CN242" s="89"/>
      <c r="CO242" s="89"/>
      <c r="CP242" s="89"/>
      <c r="CQ242" s="1"/>
      <c r="CR242" s="88"/>
      <c r="CS242" s="89"/>
      <c r="CT242" s="89"/>
      <c r="CU242" s="89"/>
      <c r="CV242" s="89"/>
      <c r="CW242" s="89"/>
      <c r="CX242" s="8"/>
      <c r="CY242" s="1"/>
    </row>
    <row r="243" spans="1:103" ht="12.75">
      <c r="A243" s="1"/>
      <c r="B243" s="9"/>
      <c r="C243" s="91" t="b">
        <v>0</v>
      </c>
      <c r="D243" s="86"/>
      <c r="E243" s="86"/>
      <c r="F243" s="1"/>
      <c r="G243" s="90"/>
      <c r="H243" s="89"/>
      <c r="I243" s="89"/>
      <c r="J243" s="89"/>
      <c r="K243" s="89"/>
      <c r="L243" s="89"/>
      <c r="M243" s="89"/>
      <c r="N243" s="89"/>
      <c r="O243" s="89"/>
      <c r="P243" s="89"/>
      <c r="Q243" s="89"/>
      <c r="R243" s="1"/>
      <c r="S243" s="88"/>
      <c r="T243" s="89"/>
      <c r="U243" s="89"/>
      <c r="V243" s="1"/>
      <c r="W243" s="88"/>
      <c r="X243" s="89"/>
      <c r="Y243" s="89"/>
      <c r="Z243" s="89"/>
      <c r="AA243" s="89"/>
      <c r="AB243" s="89"/>
      <c r="AC243" s="1"/>
      <c r="AD243" s="88"/>
      <c r="AE243" s="89"/>
      <c r="AF243" s="89"/>
      <c r="AG243" s="1"/>
      <c r="AH243" s="88"/>
      <c r="AI243" s="89"/>
      <c r="AJ243" s="89"/>
      <c r="AK243" s="89"/>
      <c r="AL243" s="89"/>
      <c r="AM243" s="89"/>
      <c r="AN243" s="2"/>
      <c r="AO243" s="88"/>
      <c r="AP243" s="89"/>
      <c r="AQ243" s="89"/>
      <c r="AR243" s="89"/>
      <c r="AS243" s="89"/>
      <c r="AT243" s="89"/>
      <c r="AU243" s="89"/>
      <c r="AV243" s="1"/>
      <c r="AW243" s="88"/>
      <c r="AX243" s="89"/>
      <c r="AY243" s="89"/>
      <c r="AZ243" s="89"/>
      <c r="BA243" s="89"/>
      <c r="BB243" s="89"/>
      <c r="BC243" s="1"/>
      <c r="BD243" s="88"/>
      <c r="BE243" s="89"/>
      <c r="BF243" s="89"/>
      <c r="BG243" s="89"/>
      <c r="BH243" s="1"/>
      <c r="BI243" s="90"/>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1"/>
      <c r="CR243" s="88"/>
      <c r="CS243" s="89"/>
      <c r="CT243" s="89"/>
      <c r="CU243" s="89"/>
      <c r="CV243" s="89"/>
      <c r="CW243" s="89"/>
      <c r="CX243" s="8"/>
      <c r="CY243" s="1"/>
    </row>
    <row r="244" spans="1:103" ht="12.75">
      <c r="A244" s="1"/>
      <c r="B244" s="9"/>
      <c r="C244" s="91" t="b">
        <v>0</v>
      </c>
      <c r="D244" s="86"/>
      <c r="E244" s="86"/>
      <c r="F244" s="1"/>
      <c r="G244" s="90"/>
      <c r="H244" s="89"/>
      <c r="I244" s="89"/>
      <c r="J244" s="89"/>
      <c r="K244" s="89"/>
      <c r="L244" s="89"/>
      <c r="M244" s="89"/>
      <c r="N244" s="89"/>
      <c r="O244" s="89"/>
      <c r="P244" s="89"/>
      <c r="Q244" s="89"/>
      <c r="R244" s="1"/>
      <c r="S244" s="88"/>
      <c r="T244" s="89"/>
      <c r="U244" s="89"/>
      <c r="V244" s="1"/>
      <c r="W244" s="88"/>
      <c r="X244" s="89"/>
      <c r="Y244" s="89"/>
      <c r="Z244" s="89"/>
      <c r="AA244" s="89"/>
      <c r="AB244" s="89"/>
      <c r="AC244" s="1"/>
      <c r="AD244" s="88"/>
      <c r="AE244" s="89"/>
      <c r="AF244" s="89"/>
      <c r="AG244" s="1"/>
      <c r="AH244" s="88"/>
      <c r="AI244" s="89"/>
      <c r="AJ244" s="89"/>
      <c r="AK244" s="89"/>
      <c r="AL244" s="89"/>
      <c r="AM244" s="89"/>
      <c r="AN244" s="2"/>
      <c r="AO244" s="88"/>
      <c r="AP244" s="89"/>
      <c r="AQ244" s="89"/>
      <c r="AR244" s="89"/>
      <c r="AS244" s="89"/>
      <c r="AT244" s="89"/>
      <c r="AU244" s="89"/>
      <c r="AV244" s="1"/>
      <c r="AW244" s="88"/>
      <c r="AX244" s="89"/>
      <c r="AY244" s="89"/>
      <c r="AZ244" s="89"/>
      <c r="BA244" s="89"/>
      <c r="BB244" s="89"/>
      <c r="BC244" s="1"/>
      <c r="BD244" s="88"/>
      <c r="BE244" s="89"/>
      <c r="BF244" s="89"/>
      <c r="BG244" s="89"/>
      <c r="BH244" s="1"/>
      <c r="BI244" s="90"/>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1"/>
      <c r="CR244" s="88"/>
      <c r="CS244" s="89"/>
      <c r="CT244" s="89"/>
      <c r="CU244" s="89"/>
      <c r="CV244" s="89"/>
      <c r="CW244" s="89"/>
      <c r="CX244" s="8"/>
      <c r="CY244" s="1"/>
    </row>
    <row r="245" spans="1:103" ht="12.75">
      <c r="A245" s="1"/>
      <c r="B245" s="9"/>
      <c r="C245" s="91" t="b">
        <v>0</v>
      </c>
      <c r="D245" s="86"/>
      <c r="E245" s="86"/>
      <c r="F245" s="1"/>
      <c r="G245" s="90"/>
      <c r="H245" s="89"/>
      <c r="I245" s="89"/>
      <c r="J245" s="89"/>
      <c r="K245" s="89"/>
      <c r="L245" s="89"/>
      <c r="M245" s="89"/>
      <c r="N245" s="89"/>
      <c r="O245" s="89"/>
      <c r="P245" s="89"/>
      <c r="Q245" s="89"/>
      <c r="R245" s="1"/>
      <c r="S245" s="88"/>
      <c r="T245" s="89"/>
      <c r="U245" s="89"/>
      <c r="V245" s="1"/>
      <c r="W245" s="88"/>
      <c r="X245" s="89"/>
      <c r="Y245" s="89"/>
      <c r="Z245" s="89"/>
      <c r="AA245" s="89"/>
      <c r="AB245" s="89"/>
      <c r="AC245" s="1"/>
      <c r="AD245" s="88"/>
      <c r="AE245" s="89"/>
      <c r="AF245" s="89"/>
      <c r="AG245" s="1"/>
      <c r="AH245" s="88"/>
      <c r="AI245" s="89"/>
      <c r="AJ245" s="89"/>
      <c r="AK245" s="89"/>
      <c r="AL245" s="89"/>
      <c r="AM245" s="89"/>
      <c r="AN245" s="2"/>
      <c r="AO245" s="88"/>
      <c r="AP245" s="89"/>
      <c r="AQ245" s="89"/>
      <c r="AR245" s="89"/>
      <c r="AS245" s="89"/>
      <c r="AT245" s="89"/>
      <c r="AU245" s="89"/>
      <c r="AV245" s="1"/>
      <c r="AW245" s="88"/>
      <c r="AX245" s="89"/>
      <c r="AY245" s="89"/>
      <c r="AZ245" s="89"/>
      <c r="BA245" s="89"/>
      <c r="BB245" s="89"/>
      <c r="BC245" s="1"/>
      <c r="BD245" s="88"/>
      <c r="BE245" s="89"/>
      <c r="BF245" s="89"/>
      <c r="BG245" s="89"/>
      <c r="BH245" s="1"/>
      <c r="BI245" s="90"/>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1"/>
      <c r="CR245" s="88"/>
      <c r="CS245" s="89"/>
      <c r="CT245" s="89"/>
      <c r="CU245" s="89"/>
      <c r="CV245" s="89"/>
      <c r="CW245" s="89"/>
      <c r="CX245" s="8"/>
      <c r="CY245" s="1"/>
    </row>
    <row r="246" spans="1:103" ht="12.75">
      <c r="A246" s="1"/>
      <c r="B246" s="9"/>
      <c r="C246" s="91" t="b">
        <v>0</v>
      </c>
      <c r="D246" s="86"/>
      <c r="E246" s="86"/>
      <c r="F246" s="1"/>
      <c r="G246" s="90"/>
      <c r="H246" s="89"/>
      <c r="I246" s="89"/>
      <c r="J246" s="89"/>
      <c r="K246" s="89"/>
      <c r="L246" s="89"/>
      <c r="M246" s="89"/>
      <c r="N246" s="89"/>
      <c r="O246" s="89"/>
      <c r="P246" s="89"/>
      <c r="Q246" s="89"/>
      <c r="R246" s="1"/>
      <c r="S246" s="88"/>
      <c r="T246" s="89"/>
      <c r="U246" s="89"/>
      <c r="V246" s="1"/>
      <c r="W246" s="88"/>
      <c r="X246" s="89"/>
      <c r="Y246" s="89"/>
      <c r="Z246" s="89"/>
      <c r="AA246" s="89"/>
      <c r="AB246" s="89"/>
      <c r="AC246" s="1"/>
      <c r="AD246" s="88"/>
      <c r="AE246" s="89"/>
      <c r="AF246" s="89"/>
      <c r="AG246" s="1"/>
      <c r="AH246" s="88"/>
      <c r="AI246" s="89"/>
      <c r="AJ246" s="89"/>
      <c r="AK246" s="89"/>
      <c r="AL246" s="89"/>
      <c r="AM246" s="89"/>
      <c r="AN246" s="2"/>
      <c r="AO246" s="88"/>
      <c r="AP246" s="89"/>
      <c r="AQ246" s="89"/>
      <c r="AR246" s="89"/>
      <c r="AS246" s="89"/>
      <c r="AT246" s="89"/>
      <c r="AU246" s="89"/>
      <c r="AV246" s="1"/>
      <c r="AW246" s="88"/>
      <c r="AX246" s="89"/>
      <c r="AY246" s="89"/>
      <c r="AZ246" s="89"/>
      <c r="BA246" s="89"/>
      <c r="BB246" s="89"/>
      <c r="BC246" s="1"/>
      <c r="BD246" s="88"/>
      <c r="BE246" s="89"/>
      <c r="BF246" s="89"/>
      <c r="BG246" s="89"/>
      <c r="BH246" s="1"/>
      <c r="BI246" s="90"/>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1"/>
      <c r="CR246" s="88"/>
      <c r="CS246" s="89"/>
      <c r="CT246" s="89"/>
      <c r="CU246" s="89"/>
      <c r="CV246" s="89"/>
      <c r="CW246" s="89"/>
      <c r="CX246" s="8"/>
      <c r="CY246" s="1"/>
    </row>
    <row r="247" spans="1:103" ht="12.75">
      <c r="A247" s="1"/>
      <c r="B247" s="9"/>
      <c r="C247" s="91" t="b">
        <v>0</v>
      </c>
      <c r="D247" s="86"/>
      <c r="E247" s="86"/>
      <c r="F247" s="1"/>
      <c r="G247" s="90"/>
      <c r="H247" s="89"/>
      <c r="I247" s="89"/>
      <c r="J247" s="89"/>
      <c r="K247" s="89"/>
      <c r="L247" s="89"/>
      <c r="M247" s="89"/>
      <c r="N247" s="89"/>
      <c r="O247" s="89"/>
      <c r="P247" s="89"/>
      <c r="Q247" s="89"/>
      <c r="R247" s="1"/>
      <c r="S247" s="88"/>
      <c r="T247" s="89"/>
      <c r="U247" s="89"/>
      <c r="V247" s="1"/>
      <c r="W247" s="88"/>
      <c r="X247" s="89"/>
      <c r="Y247" s="89"/>
      <c r="Z247" s="89"/>
      <c r="AA247" s="89"/>
      <c r="AB247" s="89"/>
      <c r="AC247" s="1"/>
      <c r="AD247" s="88"/>
      <c r="AE247" s="89"/>
      <c r="AF247" s="89"/>
      <c r="AG247" s="1"/>
      <c r="AH247" s="88"/>
      <c r="AI247" s="89"/>
      <c r="AJ247" s="89"/>
      <c r="AK247" s="89"/>
      <c r="AL247" s="89"/>
      <c r="AM247" s="89"/>
      <c r="AN247" s="2"/>
      <c r="AO247" s="88"/>
      <c r="AP247" s="89"/>
      <c r="AQ247" s="89"/>
      <c r="AR247" s="89"/>
      <c r="AS247" s="89"/>
      <c r="AT247" s="89"/>
      <c r="AU247" s="89"/>
      <c r="AV247" s="1"/>
      <c r="AW247" s="88"/>
      <c r="AX247" s="89"/>
      <c r="AY247" s="89"/>
      <c r="AZ247" s="89"/>
      <c r="BA247" s="89"/>
      <c r="BB247" s="89"/>
      <c r="BC247" s="1"/>
      <c r="BD247" s="88"/>
      <c r="BE247" s="89"/>
      <c r="BF247" s="89"/>
      <c r="BG247" s="89"/>
      <c r="BH247" s="1"/>
      <c r="BI247" s="90"/>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1"/>
      <c r="CR247" s="88"/>
      <c r="CS247" s="89"/>
      <c r="CT247" s="89"/>
      <c r="CU247" s="89"/>
      <c r="CV247" s="89"/>
      <c r="CW247" s="89"/>
      <c r="CX247" s="8"/>
      <c r="CY247" s="1"/>
    </row>
    <row r="248" spans="1:103" ht="12.75">
      <c r="A248" s="1"/>
      <c r="B248" s="9"/>
      <c r="C248" s="91" t="b">
        <v>0</v>
      </c>
      <c r="D248" s="86"/>
      <c r="E248" s="86"/>
      <c r="F248" s="1"/>
      <c r="G248" s="90"/>
      <c r="H248" s="89"/>
      <c r="I248" s="89"/>
      <c r="J248" s="89"/>
      <c r="K248" s="89"/>
      <c r="L248" s="89"/>
      <c r="M248" s="89"/>
      <c r="N248" s="89"/>
      <c r="O248" s="89"/>
      <c r="P248" s="89"/>
      <c r="Q248" s="89"/>
      <c r="R248" s="1"/>
      <c r="S248" s="88"/>
      <c r="T248" s="89"/>
      <c r="U248" s="89"/>
      <c r="V248" s="1"/>
      <c r="W248" s="88"/>
      <c r="X248" s="89"/>
      <c r="Y248" s="89"/>
      <c r="Z248" s="89"/>
      <c r="AA248" s="89"/>
      <c r="AB248" s="89"/>
      <c r="AC248" s="1"/>
      <c r="AD248" s="88"/>
      <c r="AE248" s="89"/>
      <c r="AF248" s="89"/>
      <c r="AG248" s="1"/>
      <c r="AH248" s="88"/>
      <c r="AI248" s="89"/>
      <c r="AJ248" s="89"/>
      <c r="AK248" s="89"/>
      <c r="AL248" s="89"/>
      <c r="AM248" s="89"/>
      <c r="AN248" s="2"/>
      <c r="AO248" s="88"/>
      <c r="AP248" s="89"/>
      <c r="AQ248" s="89"/>
      <c r="AR248" s="89"/>
      <c r="AS248" s="89"/>
      <c r="AT248" s="89"/>
      <c r="AU248" s="89"/>
      <c r="AV248" s="1"/>
      <c r="AW248" s="88"/>
      <c r="AX248" s="89"/>
      <c r="AY248" s="89"/>
      <c r="AZ248" s="89"/>
      <c r="BA248" s="89"/>
      <c r="BB248" s="89"/>
      <c r="BC248" s="1"/>
      <c r="BD248" s="88"/>
      <c r="BE248" s="89"/>
      <c r="BF248" s="89"/>
      <c r="BG248" s="89"/>
      <c r="BH248" s="1"/>
      <c r="BI248" s="90"/>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1"/>
      <c r="CR248" s="88"/>
      <c r="CS248" s="89"/>
      <c r="CT248" s="89"/>
      <c r="CU248" s="89"/>
      <c r="CV248" s="89"/>
      <c r="CW248" s="89"/>
      <c r="CX248" s="8"/>
      <c r="CY248" s="1"/>
    </row>
    <row r="249" spans="1:103" ht="12.75">
      <c r="A249" s="1"/>
      <c r="B249" s="9"/>
      <c r="C249" s="91" t="b">
        <v>0</v>
      </c>
      <c r="D249" s="86"/>
      <c r="E249" s="86"/>
      <c r="F249" s="1"/>
      <c r="G249" s="90"/>
      <c r="H249" s="89"/>
      <c r="I249" s="89"/>
      <c r="J249" s="89"/>
      <c r="K249" s="89"/>
      <c r="L249" s="89"/>
      <c r="M249" s="89"/>
      <c r="N249" s="89"/>
      <c r="O249" s="89"/>
      <c r="P249" s="89"/>
      <c r="Q249" s="89"/>
      <c r="R249" s="1"/>
      <c r="S249" s="88"/>
      <c r="T249" s="89"/>
      <c r="U249" s="89"/>
      <c r="V249" s="1"/>
      <c r="W249" s="88"/>
      <c r="X249" s="89"/>
      <c r="Y249" s="89"/>
      <c r="Z249" s="89"/>
      <c r="AA249" s="89"/>
      <c r="AB249" s="89"/>
      <c r="AC249" s="1"/>
      <c r="AD249" s="88"/>
      <c r="AE249" s="89"/>
      <c r="AF249" s="89"/>
      <c r="AG249" s="1"/>
      <c r="AH249" s="88"/>
      <c r="AI249" s="89"/>
      <c r="AJ249" s="89"/>
      <c r="AK249" s="89"/>
      <c r="AL249" s="89"/>
      <c r="AM249" s="89"/>
      <c r="AN249" s="2"/>
      <c r="AO249" s="88"/>
      <c r="AP249" s="89"/>
      <c r="AQ249" s="89"/>
      <c r="AR249" s="89"/>
      <c r="AS249" s="89"/>
      <c r="AT249" s="89"/>
      <c r="AU249" s="89"/>
      <c r="AV249" s="1"/>
      <c r="AW249" s="88"/>
      <c r="AX249" s="89"/>
      <c r="AY249" s="89"/>
      <c r="AZ249" s="89"/>
      <c r="BA249" s="89"/>
      <c r="BB249" s="89"/>
      <c r="BC249" s="1"/>
      <c r="BD249" s="88"/>
      <c r="BE249" s="89"/>
      <c r="BF249" s="89"/>
      <c r="BG249" s="89"/>
      <c r="BH249" s="1"/>
      <c r="BI249" s="90"/>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1"/>
      <c r="CR249" s="88"/>
      <c r="CS249" s="89"/>
      <c r="CT249" s="89"/>
      <c r="CU249" s="89"/>
      <c r="CV249" s="89"/>
      <c r="CW249" s="89"/>
      <c r="CX249" s="8"/>
      <c r="CY249" s="1"/>
    </row>
    <row r="250" spans="1:103" ht="12.75">
      <c r="A250" s="1"/>
      <c r="B250" s="9"/>
      <c r="C250" s="91" t="b">
        <v>0</v>
      </c>
      <c r="D250" s="86"/>
      <c r="E250" s="86"/>
      <c r="F250" s="1"/>
      <c r="G250" s="90"/>
      <c r="H250" s="89"/>
      <c r="I250" s="89"/>
      <c r="J250" s="89"/>
      <c r="K250" s="89"/>
      <c r="L250" s="89"/>
      <c r="M250" s="89"/>
      <c r="N250" s="89"/>
      <c r="O250" s="89"/>
      <c r="P250" s="89"/>
      <c r="Q250" s="89"/>
      <c r="R250" s="1"/>
      <c r="S250" s="88"/>
      <c r="T250" s="89"/>
      <c r="U250" s="89"/>
      <c r="V250" s="1"/>
      <c r="W250" s="88"/>
      <c r="X250" s="89"/>
      <c r="Y250" s="89"/>
      <c r="Z250" s="89"/>
      <c r="AA250" s="89"/>
      <c r="AB250" s="89"/>
      <c r="AC250" s="1"/>
      <c r="AD250" s="88"/>
      <c r="AE250" s="89"/>
      <c r="AF250" s="89"/>
      <c r="AG250" s="1"/>
      <c r="AH250" s="88"/>
      <c r="AI250" s="89"/>
      <c r="AJ250" s="89"/>
      <c r="AK250" s="89"/>
      <c r="AL250" s="89"/>
      <c r="AM250" s="89"/>
      <c r="AN250" s="2"/>
      <c r="AO250" s="88"/>
      <c r="AP250" s="89"/>
      <c r="AQ250" s="89"/>
      <c r="AR250" s="89"/>
      <c r="AS250" s="89"/>
      <c r="AT250" s="89"/>
      <c r="AU250" s="89"/>
      <c r="AV250" s="1"/>
      <c r="AW250" s="88"/>
      <c r="AX250" s="89"/>
      <c r="AY250" s="89"/>
      <c r="AZ250" s="89"/>
      <c r="BA250" s="89"/>
      <c r="BB250" s="89"/>
      <c r="BC250" s="1"/>
      <c r="BD250" s="88"/>
      <c r="BE250" s="89"/>
      <c r="BF250" s="89"/>
      <c r="BG250" s="89"/>
      <c r="BH250" s="1"/>
      <c r="BI250" s="90"/>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1"/>
      <c r="CR250" s="88"/>
      <c r="CS250" s="89"/>
      <c r="CT250" s="89"/>
      <c r="CU250" s="89"/>
      <c r="CV250" s="89"/>
      <c r="CW250" s="89"/>
      <c r="CX250" s="8"/>
      <c r="CY250" s="1"/>
    </row>
    <row r="251" spans="1:103" ht="12.75">
      <c r="A251" s="1"/>
      <c r="B251" s="9"/>
      <c r="C251" s="91" t="b">
        <v>0</v>
      </c>
      <c r="D251" s="86"/>
      <c r="E251" s="86"/>
      <c r="F251" s="1"/>
      <c r="G251" s="90"/>
      <c r="H251" s="89"/>
      <c r="I251" s="89"/>
      <c r="J251" s="89"/>
      <c r="K251" s="89"/>
      <c r="L251" s="89"/>
      <c r="M251" s="89"/>
      <c r="N251" s="89"/>
      <c r="O251" s="89"/>
      <c r="P251" s="89"/>
      <c r="Q251" s="89"/>
      <c r="R251" s="1"/>
      <c r="S251" s="88"/>
      <c r="T251" s="89"/>
      <c r="U251" s="89"/>
      <c r="V251" s="1"/>
      <c r="W251" s="88"/>
      <c r="X251" s="89"/>
      <c r="Y251" s="89"/>
      <c r="Z251" s="89"/>
      <c r="AA251" s="89"/>
      <c r="AB251" s="89"/>
      <c r="AC251" s="1"/>
      <c r="AD251" s="88"/>
      <c r="AE251" s="89"/>
      <c r="AF251" s="89"/>
      <c r="AG251" s="1"/>
      <c r="AH251" s="88"/>
      <c r="AI251" s="89"/>
      <c r="AJ251" s="89"/>
      <c r="AK251" s="89"/>
      <c r="AL251" s="89"/>
      <c r="AM251" s="89"/>
      <c r="AN251" s="2"/>
      <c r="AO251" s="88"/>
      <c r="AP251" s="89"/>
      <c r="AQ251" s="89"/>
      <c r="AR251" s="89"/>
      <c r="AS251" s="89"/>
      <c r="AT251" s="89"/>
      <c r="AU251" s="89"/>
      <c r="AV251" s="1"/>
      <c r="AW251" s="88"/>
      <c r="AX251" s="89"/>
      <c r="AY251" s="89"/>
      <c r="AZ251" s="89"/>
      <c r="BA251" s="89"/>
      <c r="BB251" s="89"/>
      <c r="BC251" s="1"/>
      <c r="BD251" s="88"/>
      <c r="BE251" s="89"/>
      <c r="BF251" s="89"/>
      <c r="BG251" s="89"/>
      <c r="BH251" s="1"/>
      <c r="BI251" s="90"/>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1"/>
      <c r="CR251" s="88"/>
      <c r="CS251" s="89"/>
      <c r="CT251" s="89"/>
      <c r="CU251" s="89"/>
      <c r="CV251" s="89"/>
      <c r="CW251" s="89"/>
      <c r="CX251" s="8"/>
      <c r="CY251" s="1"/>
    </row>
    <row r="252" spans="1:103" ht="12.75">
      <c r="A252" s="1"/>
      <c r="B252" s="9"/>
      <c r="C252" s="91" t="b">
        <v>0</v>
      </c>
      <c r="D252" s="86"/>
      <c r="E252" s="86"/>
      <c r="F252" s="1"/>
      <c r="G252" s="90"/>
      <c r="H252" s="89"/>
      <c r="I252" s="89"/>
      <c r="J252" s="89"/>
      <c r="K252" s="89"/>
      <c r="L252" s="89"/>
      <c r="M252" s="89"/>
      <c r="N252" s="89"/>
      <c r="O252" s="89"/>
      <c r="P252" s="89"/>
      <c r="Q252" s="89"/>
      <c r="R252" s="1"/>
      <c r="S252" s="88"/>
      <c r="T252" s="89"/>
      <c r="U252" s="89"/>
      <c r="V252" s="1"/>
      <c r="W252" s="88"/>
      <c r="X252" s="89"/>
      <c r="Y252" s="89"/>
      <c r="Z252" s="89"/>
      <c r="AA252" s="89"/>
      <c r="AB252" s="89"/>
      <c r="AC252" s="1"/>
      <c r="AD252" s="88"/>
      <c r="AE252" s="89"/>
      <c r="AF252" s="89"/>
      <c r="AG252" s="1"/>
      <c r="AH252" s="88"/>
      <c r="AI252" s="89"/>
      <c r="AJ252" s="89"/>
      <c r="AK252" s="89"/>
      <c r="AL252" s="89"/>
      <c r="AM252" s="89"/>
      <c r="AN252" s="2"/>
      <c r="AO252" s="88"/>
      <c r="AP252" s="89"/>
      <c r="AQ252" s="89"/>
      <c r="AR252" s="89"/>
      <c r="AS252" s="89"/>
      <c r="AT252" s="89"/>
      <c r="AU252" s="89"/>
      <c r="AV252" s="1"/>
      <c r="AW252" s="88"/>
      <c r="AX252" s="89"/>
      <c r="AY252" s="89"/>
      <c r="AZ252" s="89"/>
      <c r="BA252" s="89"/>
      <c r="BB252" s="89"/>
      <c r="BC252" s="1"/>
      <c r="BD252" s="88"/>
      <c r="BE252" s="89"/>
      <c r="BF252" s="89"/>
      <c r="BG252" s="89"/>
      <c r="BH252" s="1"/>
      <c r="BI252" s="90"/>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1"/>
      <c r="CR252" s="88"/>
      <c r="CS252" s="89"/>
      <c r="CT252" s="89"/>
      <c r="CU252" s="89"/>
      <c r="CV252" s="89"/>
      <c r="CW252" s="89"/>
      <c r="CX252" s="8"/>
      <c r="CY252" s="1"/>
    </row>
    <row r="253" spans="1:103" ht="12.75">
      <c r="A253" s="1"/>
      <c r="B253" s="9"/>
      <c r="C253" s="91" t="b">
        <v>0</v>
      </c>
      <c r="D253" s="86"/>
      <c r="E253" s="86"/>
      <c r="F253" s="1"/>
      <c r="G253" s="90"/>
      <c r="H253" s="89"/>
      <c r="I253" s="89"/>
      <c r="J253" s="89"/>
      <c r="K253" s="89"/>
      <c r="L253" s="89"/>
      <c r="M253" s="89"/>
      <c r="N253" s="89"/>
      <c r="O253" s="89"/>
      <c r="P253" s="89"/>
      <c r="Q253" s="89"/>
      <c r="R253" s="1"/>
      <c r="S253" s="88"/>
      <c r="T253" s="89"/>
      <c r="U253" s="89"/>
      <c r="V253" s="1"/>
      <c r="W253" s="88"/>
      <c r="X253" s="89"/>
      <c r="Y253" s="89"/>
      <c r="Z253" s="89"/>
      <c r="AA253" s="89"/>
      <c r="AB253" s="89"/>
      <c r="AC253" s="1"/>
      <c r="AD253" s="88"/>
      <c r="AE253" s="89"/>
      <c r="AF253" s="89"/>
      <c r="AG253" s="1"/>
      <c r="AH253" s="88"/>
      <c r="AI253" s="89"/>
      <c r="AJ253" s="89"/>
      <c r="AK253" s="89"/>
      <c r="AL253" s="89"/>
      <c r="AM253" s="89"/>
      <c r="AN253" s="2"/>
      <c r="AO253" s="88"/>
      <c r="AP253" s="89"/>
      <c r="AQ253" s="89"/>
      <c r="AR253" s="89"/>
      <c r="AS253" s="89"/>
      <c r="AT253" s="89"/>
      <c r="AU253" s="89"/>
      <c r="AV253" s="1"/>
      <c r="AW253" s="88"/>
      <c r="AX253" s="89"/>
      <c r="AY253" s="89"/>
      <c r="AZ253" s="89"/>
      <c r="BA253" s="89"/>
      <c r="BB253" s="89"/>
      <c r="BC253" s="1"/>
      <c r="BD253" s="88"/>
      <c r="BE253" s="89"/>
      <c r="BF253" s="89"/>
      <c r="BG253" s="89"/>
      <c r="BH253" s="1"/>
      <c r="BI253" s="90"/>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1"/>
      <c r="CR253" s="88"/>
      <c r="CS253" s="89"/>
      <c r="CT253" s="89"/>
      <c r="CU253" s="89"/>
      <c r="CV253" s="89"/>
      <c r="CW253" s="89"/>
      <c r="CX253" s="8"/>
      <c r="CY253" s="1"/>
    </row>
    <row r="254" spans="1:103" ht="12.75">
      <c r="A254" s="1"/>
      <c r="B254" s="9"/>
      <c r="C254" s="91" t="b">
        <v>0</v>
      </c>
      <c r="D254" s="86"/>
      <c r="E254" s="86"/>
      <c r="F254" s="1"/>
      <c r="G254" s="90"/>
      <c r="H254" s="89"/>
      <c r="I254" s="89"/>
      <c r="J254" s="89"/>
      <c r="K254" s="89"/>
      <c r="L254" s="89"/>
      <c r="M254" s="89"/>
      <c r="N254" s="89"/>
      <c r="O254" s="89"/>
      <c r="P254" s="89"/>
      <c r="Q254" s="89"/>
      <c r="R254" s="1"/>
      <c r="S254" s="88"/>
      <c r="T254" s="89"/>
      <c r="U254" s="89"/>
      <c r="V254" s="1"/>
      <c r="W254" s="88"/>
      <c r="X254" s="89"/>
      <c r="Y254" s="89"/>
      <c r="Z254" s="89"/>
      <c r="AA254" s="89"/>
      <c r="AB254" s="89"/>
      <c r="AC254" s="1"/>
      <c r="AD254" s="88"/>
      <c r="AE254" s="89"/>
      <c r="AF254" s="89"/>
      <c r="AG254" s="1"/>
      <c r="AH254" s="88"/>
      <c r="AI254" s="89"/>
      <c r="AJ254" s="89"/>
      <c r="AK254" s="89"/>
      <c r="AL254" s="89"/>
      <c r="AM254" s="89"/>
      <c r="AN254" s="2"/>
      <c r="AO254" s="88"/>
      <c r="AP254" s="89"/>
      <c r="AQ254" s="89"/>
      <c r="AR254" s="89"/>
      <c r="AS254" s="89"/>
      <c r="AT254" s="89"/>
      <c r="AU254" s="89"/>
      <c r="AV254" s="1"/>
      <c r="AW254" s="88"/>
      <c r="AX254" s="89"/>
      <c r="AY254" s="89"/>
      <c r="AZ254" s="89"/>
      <c r="BA254" s="89"/>
      <c r="BB254" s="89"/>
      <c r="BC254" s="1"/>
      <c r="BD254" s="88"/>
      <c r="BE254" s="89"/>
      <c r="BF254" s="89"/>
      <c r="BG254" s="89"/>
      <c r="BH254" s="1"/>
      <c r="BI254" s="90"/>
      <c r="BJ254" s="89"/>
      <c r="BK254" s="89"/>
      <c r="BL254" s="89"/>
      <c r="BM254" s="89"/>
      <c r="BN254" s="89"/>
      <c r="BO254" s="89"/>
      <c r="BP254" s="89"/>
      <c r="BQ254" s="89"/>
      <c r="BR254" s="89"/>
      <c r="BS254" s="89"/>
      <c r="BT254" s="89"/>
      <c r="BU254" s="89"/>
      <c r="BV254" s="89"/>
      <c r="BW254" s="89"/>
      <c r="BX254" s="89"/>
      <c r="BY254" s="89"/>
      <c r="BZ254" s="89"/>
      <c r="CA254" s="89"/>
      <c r="CB254" s="89"/>
      <c r="CC254" s="89"/>
      <c r="CD254" s="89"/>
      <c r="CE254" s="89"/>
      <c r="CF254" s="89"/>
      <c r="CG254" s="89"/>
      <c r="CH254" s="89"/>
      <c r="CI254" s="89"/>
      <c r="CJ254" s="89"/>
      <c r="CK254" s="89"/>
      <c r="CL254" s="89"/>
      <c r="CM254" s="89"/>
      <c r="CN254" s="89"/>
      <c r="CO254" s="89"/>
      <c r="CP254" s="89"/>
      <c r="CQ254" s="1"/>
      <c r="CR254" s="88"/>
      <c r="CS254" s="89"/>
      <c r="CT254" s="89"/>
      <c r="CU254" s="89"/>
      <c r="CV254" s="89"/>
      <c r="CW254" s="89"/>
      <c r="CX254" s="8"/>
      <c r="CY254" s="1"/>
    </row>
    <row r="255" spans="1:103" ht="12.75">
      <c r="A255" s="1"/>
      <c r="B255" s="9"/>
      <c r="C255" s="91" t="b">
        <v>0</v>
      </c>
      <c r="D255" s="86"/>
      <c r="E255" s="86"/>
      <c r="F255" s="1"/>
      <c r="G255" s="90"/>
      <c r="H255" s="89"/>
      <c r="I255" s="89"/>
      <c r="J255" s="89"/>
      <c r="K255" s="89"/>
      <c r="L255" s="89"/>
      <c r="M255" s="89"/>
      <c r="N255" s="89"/>
      <c r="O255" s="89"/>
      <c r="P255" s="89"/>
      <c r="Q255" s="89"/>
      <c r="R255" s="1"/>
      <c r="S255" s="88"/>
      <c r="T255" s="89"/>
      <c r="U255" s="89"/>
      <c r="V255" s="1"/>
      <c r="W255" s="88"/>
      <c r="X255" s="89"/>
      <c r="Y255" s="89"/>
      <c r="Z255" s="89"/>
      <c r="AA255" s="89"/>
      <c r="AB255" s="89"/>
      <c r="AC255" s="1"/>
      <c r="AD255" s="88"/>
      <c r="AE255" s="89"/>
      <c r="AF255" s="89"/>
      <c r="AG255" s="1"/>
      <c r="AH255" s="88"/>
      <c r="AI255" s="89"/>
      <c r="AJ255" s="89"/>
      <c r="AK255" s="89"/>
      <c r="AL255" s="89"/>
      <c r="AM255" s="89"/>
      <c r="AN255" s="2"/>
      <c r="AO255" s="88"/>
      <c r="AP255" s="89"/>
      <c r="AQ255" s="89"/>
      <c r="AR255" s="89"/>
      <c r="AS255" s="89"/>
      <c r="AT255" s="89"/>
      <c r="AU255" s="89"/>
      <c r="AV255" s="1"/>
      <c r="AW255" s="88"/>
      <c r="AX255" s="89"/>
      <c r="AY255" s="89"/>
      <c r="AZ255" s="89"/>
      <c r="BA255" s="89"/>
      <c r="BB255" s="89"/>
      <c r="BC255" s="1"/>
      <c r="BD255" s="88"/>
      <c r="BE255" s="89"/>
      <c r="BF255" s="89"/>
      <c r="BG255" s="89"/>
      <c r="BH255" s="1"/>
      <c r="BI255" s="90"/>
      <c r="BJ255" s="89"/>
      <c r="BK255" s="89"/>
      <c r="BL255" s="89"/>
      <c r="BM255" s="89"/>
      <c r="BN255" s="89"/>
      <c r="BO255" s="89"/>
      <c r="BP255" s="89"/>
      <c r="BQ255" s="89"/>
      <c r="BR255" s="89"/>
      <c r="BS255" s="89"/>
      <c r="BT255" s="89"/>
      <c r="BU255" s="89"/>
      <c r="BV255" s="89"/>
      <c r="BW255" s="89"/>
      <c r="BX255" s="89"/>
      <c r="BY255" s="89"/>
      <c r="BZ255" s="89"/>
      <c r="CA255" s="89"/>
      <c r="CB255" s="89"/>
      <c r="CC255" s="89"/>
      <c r="CD255" s="89"/>
      <c r="CE255" s="89"/>
      <c r="CF255" s="89"/>
      <c r="CG255" s="89"/>
      <c r="CH255" s="89"/>
      <c r="CI255" s="89"/>
      <c r="CJ255" s="89"/>
      <c r="CK255" s="89"/>
      <c r="CL255" s="89"/>
      <c r="CM255" s="89"/>
      <c r="CN255" s="89"/>
      <c r="CO255" s="89"/>
      <c r="CP255" s="89"/>
      <c r="CQ255" s="1"/>
      <c r="CR255" s="88"/>
      <c r="CS255" s="89"/>
      <c r="CT255" s="89"/>
      <c r="CU255" s="89"/>
      <c r="CV255" s="89"/>
      <c r="CW255" s="89"/>
      <c r="CX255" s="8"/>
      <c r="CY255" s="1"/>
    </row>
    <row r="256" spans="1:103" ht="12.75">
      <c r="A256" s="1"/>
      <c r="B256" s="9"/>
      <c r="C256" s="91" t="b">
        <v>0</v>
      </c>
      <c r="D256" s="86"/>
      <c r="E256" s="86"/>
      <c r="F256" s="1"/>
      <c r="G256" s="90"/>
      <c r="H256" s="89"/>
      <c r="I256" s="89"/>
      <c r="J256" s="89"/>
      <c r="K256" s="89"/>
      <c r="L256" s="89"/>
      <c r="M256" s="89"/>
      <c r="N256" s="89"/>
      <c r="O256" s="89"/>
      <c r="P256" s="89"/>
      <c r="Q256" s="89"/>
      <c r="R256" s="1"/>
      <c r="S256" s="88"/>
      <c r="T256" s="89"/>
      <c r="U256" s="89"/>
      <c r="V256" s="1"/>
      <c r="W256" s="88"/>
      <c r="X256" s="89"/>
      <c r="Y256" s="89"/>
      <c r="Z256" s="89"/>
      <c r="AA256" s="89"/>
      <c r="AB256" s="89"/>
      <c r="AC256" s="1"/>
      <c r="AD256" s="88"/>
      <c r="AE256" s="89"/>
      <c r="AF256" s="89"/>
      <c r="AG256" s="1"/>
      <c r="AH256" s="88"/>
      <c r="AI256" s="89"/>
      <c r="AJ256" s="89"/>
      <c r="AK256" s="89"/>
      <c r="AL256" s="89"/>
      <c r="AM256" s="89"/>
      <c r="AN256" s="2"/>
      <c r="AO256" s="88"/>
      <c r="AP256" s="89"/>
      <c r="AQ256" s="89"/>
      <c r="AR256" s="89"/>
      <c r="AS256" s="89"/>
      <c r="AT256" s="89"/>
      <c r="AU256" s="89"/>
      <c r="AV256" s="1"/>
      <c r="AW256" s="88"/>
      <c r="AX256" s="89"/>
      <c r="AY256" s="89"/>
      <c r="AZ256" s="89"/>
      <c r="BA256" s="89"/>
      <c r="BB256" s="89"/>
      <c r="BC256" s="1"/>
      <c r="BD256" s="88"/>
      <c r="BE256" s="89"/>
      <c r="BF256" s="89"/>
      <c r="BG256" s="89"/>
      <c r="BH256" s="1"/>
      <c r="BI256" s="90"/>
      <c r="BJ256" s="89"/>
      <c r="BK256" s="89"/>
      <c r="BL256" s="89"/>
      <c r="BM256" s="89"/>
      <c r="BN256" s="89"/>
      <c r="BO256" s="89"/>
      <c r="BP256" s="89"/>
      <c r="BQ256" s="89"/>
      <c r="BR256" s="89"/>
      <c r="BS256" s="89"/>
      <c r="BT256" s="89"/>
      <c r="BU256" s="89"/>
      <c r="BV256" s="89"/>
      <c r="BW256" s="89"/>
      <c r="BX256" s="89"/>
      <c r="BY256" s="89"/>
      <c r="BZ256" s="89"/>
      <c r="CA256" s="89"/>
      <c r="CB256" s="89"/>
      <c r="CC256" s="89"/>
      <c r="CD256" s="89"/>
      <c r="CE256" s="89"/>
      <c r="CF256" s="89"/>
      <c r="CG256" s="89"/>
      <c r="CH256" s="89"/>
      <c r="CI256" s="89"/>
      <c r="CJ256" s="89"/>
      <c r="CK256" s="89"/>
      <c r="CL256" s="89"/>
      <c r="CM256" s="89"/>
      <c r="CN256" s="89"/>
      <c r="CO256" s="89"/>
      <c r="CP256" s="89"/>
      <c r="CQ256" s="1"/>
      <c r="CR256" s="88"/>
      <c r="CS256" s="89"/>
      <c r="CT256" s="89"/>
      <c r="CU256" s="89"/>
      <c r="CV256" s="89"/>
      <c r="CW256" s="89"/>
      <c r="CX256" s="8"/>
      <c r="CY256" s="1"/>
    </row>
    <row r="257" spans="1:103" ht="12.75">
      <c r="A257" s="1"/>
      <c r="B257" s="9"/>
      <c r="C257" s="91" t="b">
        <v>0</v>
      </c>
      <c r="D257" s="86"/>
      <c r="E257" s="86"/>
      <c r="F257" s="1"/>
      <c r="G257" s="90"/>
      <c r="H257" s="89"/>
      <c r="I257" s="89"/>
      <c r="J257" s="89"/>
      <c r="K257" s="89"/>
      <c r="L257" s="89"/>
      <c r="M257" s="89"/>
      <c r="N257" s="89"/>
      <c r="O257" s="89"/>
      <c r="P257" s="89"/>
      <c r="Q257" s="89"/>
      <c r="R257" s="1"/>
      <c r="S257" s="88"/>
      <c r="T257" s="89"/>
      <c r="U257" s="89"/>
      <c r="V257" s="1"/>
      <c r="W257" s="88"/>
      <c r="X257" s="89"/>
      <c r="Y257" s="89"/>
      <c r="Z257" s="89"/>
      <c r="AA257" s="89"/>
      <c r="AB257" s="89"/>
      <c r="AC257" s="1"/>
      <c r="AD257" s="88"/>
      <c r="AE257" s="89"/>
      <c r="AF257" s="89"/>
      <c r="AG257" s="1"/>
      <c r="AH257" s="88"/>
      <c r="AI257" s="89"/>
      <c r="AJ257" s="89"/>
      <c r="AK257" s="89"/>
      <c r="AL257" s="89"/>
      <c r="AM257" s="89"/>
      <c r="AN257" s="2"/>
      <c r="AO257" s="88"/>
      <c r="AP257" s="89"/>
      <c r="AQ257" s="89"/>
      <c r="AR257" s="89"/>
      <c r="AS257" s="89"/>
      <c r="AT257" s="89"/>
      <c r="AU257" s="89"/>
      <c r="AV257" s="1"/>
      <c r="AW257" s="88"/>
      <c r="AX257" s="89"/>
      <c r="AY257" s="89"/>
      <c r="AZ257" s="89"/>
      <c r="BA257" s="89"/>
      <c r="BB257" s="89"/>
      <c r="BC257" s="1"/>
      <c r="BD257" s="88"/>
      <c r="BE257" s="89"/>
      <c r="BF257" s="89"/>
      <c r="BG257" s="89"/>
      <c r="BH257" s="1"/>
      <c r="BI257" s="90"/>
      <c r="BJ257" s="89"/>
      <c r="BK257" s="89"/>
      <c r="BL257" s="89"/>
      <c r="BM257" s="89"/>
      <c r="BN257" s="89"/>
      <c r="BO257" s="89"/>
      <c r="BP257" s="89"/>
      <c r="BQ257" s="89"/>
      <c r="BR257" s="89"/>
      <c r="BS257" s="89"/>
      <c r="BT257" s="89"/>
      <c r="BU257" s="89"/>
      <c r="BV257" s="89"/>
      <c r="BW257" s="89"/>
      <c r="BX257" s="89"/>
      <c r="BY257" s="89"/>
      <c r="BZ257" s="89"/>
      <c r="CA257" s="89"/>
      <c r="CB257" s="89"/>
      <c r="CC257" s="89"/>
      <c r="CD257" s="89"/>
      <c r="CE257" s="89"/>
      <c r="CF257" s="89"/>
      <c r="CG257" s="89"/>
      <c r="CH257" s="89"/>
      <c r="CI257" s="89"/>
      <c r="CJ257" s="89"/>
      <c r="CK257" s="89"/>
      <c r="CL257" s="89"/>
      <c r="CM257" s="89"/>
      <c r="CN257" s="89"/>
      <c r="CO257" s="89"/>
      <c r="CP257" s="89"/>
      <c r="CQ257" s="1"/>
      <c r="CR257" s="88"/>
      <c r="CS257" s="89"/>
      <c r="CT257" s="89"/>
      <c r="CU257" s="89"/>
      <c r="CV257" s="89"/>
      <c r="CW257" s="89"/>
      <c r="CX257" s="8"/>
      <c r="CY257" s="1"/>
    </row>
    <row r="258" spans="1:103" ht="12.75">
      <c r="A258" s="1"/>
      <c r="B258" s="9"/>
      <c r="C258" s="91" t="b">
        <v>0</v>
      </c>
      <c r="D258" s="86"/>
      <c r="E258" s="86"/>
      <c r="F258" s="1"/>
      <c r="G258" s="90"/>
      <c r="H258" s="89"/>
      <c r="I258" s="89"/>
      <c r="J258" s="89"/>
      <c r="K258" s="89"/>
      <c r="L258" s="89"/>
      <c r="M258" s="89"/>
      <c r="N258" s="89"/>
      <c r="O258" s="89"/>
      <c r="P258" s="89"/>
      <c r="Q258" s="89"/>
      <c r="R258" s="1"/>
      <c r="S258" s="88"/>
      <c r="T258" s="89"/>
      <c r="U258" s="89"/>
      <c r="V258" s="1"/>
      <c r="W258" s="88"/>
      <c r="X258" s="89"/>
      <c r="Y258" s="89"/>
      <c r="Z258" s="89"/>
      <c r="AA258" s="89"/>
      <c r="AB258" s="89"/>
      <c r="AC258" s="1"/>
      <c r="AD258" s="88"/>
      <c r="AE258" s="89"/>
      <c r="AF258" s="89"/>
      <c r="AG258" s="1"/>
      <c r="AH258" s="88"/>
      <c r="AI258" s="89"/>
      <c r="AJ258" s="89"/>
      <c r="AK258" s="89"/>
      <c r="AL258" s="89"/>
      <c r="AM258" s="89"/>
      <c r="AN258" s="2"/>
      <c r="AO258" s="88"/>
      <c r="AP258" s="89"/>
      <c r="AQ258" s="89"/>
      <c r="AR258" s="89"/>
      <c r="AS258" s="89"/>
      <c r="AT258" s="89"/>
      <c r="AU258" s="89"/>
      <c r="AV258" s="1"/>
      <c r="AW258" s="88"/>
      <c r="AX258" s="89"/>
      <c r="AY258" s="89"/>
      <c r="AZ258" s="89"/>
      <c r="BA258" s="89"/>
      <c r="BB258" s="89"/>
      <c r="BC258" s="1"/>
      <c r="BD258" s="88"/>
      <c r="BE258" s="89"/>
      <c r="BF258" s="89"/>
      <c r="BG258" s="89"/>
      <c r="BH258" s="1"/>
      <c r="BI258" s="90"/>
      <c r="BJ258" s="89"/>
      <c r="BK258" s="89"/>
      <c r="BL258" s="89"/>
      <c r="BM258" s="89"/>
      <c r="BN258" s="89"/>
      <c r="BO258" s="89"/>
      <c r="BP258" s="89"/>
      <c r="BQ258" s="89"/>
      <c r="BR258" s="89"/>
      <c r="BS258" s="89"/>
      <c r="BT258" s="89"/>
      <c r="BU258" s="89"/>
      <c r="BV258" s="89"/>
      <c r="BW258" s="89"/>
      <c r="BX258" s="89"/>
      <c r="BY258" s="89"/>
      <c r="BZ258" s="89"/>
      <c r="CA258" s="89"/>
      <c r="CB258" s="89"/>
      <c r="CC258" s="89"/>
      <c r="CD258" s="89"/>
      <c r="CE258" s="89"/>
      <c r="CF258" s="89"/>
      <c r="CG258" s="89"/>
      <c r="CH258" s="89"/>
      <c r="CI258" s="89"/>
      <c r="CJ258" s="89"/>
      <c r="CK258" s="89"/>
      <c r="CL258" s="89"/>
      <c r="CM258" s="89"/>
      <c r="CN258" s="89"/>
      <c r="CO258" s="89"/>
      <c r="CP258" s="89"/>
      <c r="CQ258" s="1"/>
      <c r="CR258" s="88"/>
      <c r="CS258" s="89"/>
      <c r="CT258" s="89"/>
      <c r="CU258" s="89"/>
      <c r="CV258" s="89"/>
      <c r="CW258" s="89"/>
      <c r="CX258" s="8"/>
      <c r="CY258" s="1"/>
    </row>
    <row r="259" spans="1:103" ht="12.75">
      <c r="A259" s="1"/>
      <c r="B259" s="9"/>
      <c r="C259" s="91" t="b">
        <v>0</v>
      </c>
      <c r="D259" s="86"/>
      <c r="E259" s="86"/>
      <c r="F259" s="1"/>
      <c r="G259" s="90"/>
      <c r="H259" s="89"/>
      <c r="I259" s="89"/>
      <c r="J259" s="89"/>
      <c r="K259" s="89"/>
      <c r="L259" s="89"/>
      <c r="M259" s="89"/>
      <c r="N259" s="89"/>
      <c r="O259" s="89"/>
      <c r="P259" s="89"/>
      <c r="Q259" s="89"/>
      <c r="R259" s="1"/>
      <c r="S259" s="88"/>
      <c r="T259" s="89"/>
      <c r="U259" s="89"/>
      <c r="V259" s="1"/>
      <c r="W259" s="88"/>
      <c r="X259" s="89"/>
      <c r="Y259" s="89"/>
      <c r="Z259" s="89"/>
      <c r="AA259" s="89"/>
      <c r="AB259" s="89"/>
      <c r="AC259" s="1"/>
      <c r="AD259" s="88"/>
      <c r="AE259" s="89"/>
      <c r="AF259" s="89"/>
      <c r="AG259" s="1"/>
      <c r="AH259" s="88"/>
      <c r="AI259" s="89"/>
      <c r="AJ259" s="89"/>
      <c r="AK259" s="89"/>
      <c r="AL259" s="89"/>
      <c r="AM259" s="89"/>
      <c r="AN259" s="2"/>
      <c r="AO259" s="88"/>
      <c r="AP259" s="89"/>
      <c r="AQ259" s="89"/>
      <c r="AR259" s="89"/>
      <c r="AS259" s="89"/>
      <c r="AT259" s="89"/>
      <c r="AU259" s="89"/>
      <c r="AV259" s="1"/>
      <c r="AW259" s="88"/>
      <c r="AX259" s="89"/>
      <c r="AY259" s="89"/>
      <c r="AZ259" s="89"/>
      <c r="BA259" s="89"/>
      <c r="BB259" s="89"/>
      <c r="BC259" s="1"/>
      <c r="BD259" s="88"/>
      <c r="BE259" s="89"/>
      <c r="BF259" s="89"/>
      <c r="BG259" s="89"/>
      <c r="BH259" s="1"/>
      <c r="BI259" s="90"/>
      <c r="BJ259" s="89"/>
      <c r="BK259" s="89"/>
      <c r="BL259" s="89"/>
      <c r="BM259" s="89"/>
      <c r="BN259" s="89"/>
      <c r="BO259" s="89"/>
      <c r="BP259" s="89"/>
      <c r="BQ259" s="89"/>
      <c r="BR259" s="89"/>
      <c r="BS259" s="89"/>
      <c r="BT259" s="89"/>
      <c r="BU259" s="89"/>
      <c r="BV259" s="89"/>
      <c r="BW259" s="89"/>
      <c r="BX259" s="89"/>
      <c r="BY259" s="89"/>
      <c r="BZ259" s="89"/>
      <c r="CA259" s="89"/>
      <c r="CB259" s="89"/>
      <c r="CC259" s="89"/>
      <c r="CD259" s="89"/>
      <c r="CE259" s="89"/>
      <c r="CF259" s="89"/>
      <c r="CG259" s="89"/>
      <c r="CH259" s="89"/>
      <c r="CI259" s="89"/>
      <c r="CJ259" s="89"/>
      <c r="CK259" s="89"/>
      <c r="CL259" s="89"/>
      <c r="CM259" s="89"/>
      <c r="CN259" s="89"/>
      <c r="CO259" s="89"/>
      <c r="CP259" s="89"/>
      <c r="CQ259" s="1"/>
      <c r="CR259" s="88"/>
      <c r="CS259" s="89"/>
      <c r="CT259" s="89"/>
      <c r="CU259" s="89"/>
      <c r="CV259" s="89"/>
      <c r="CW259" s="89"/>
      <c r="CX259" s="8"/>
      <c r="CY259" s="1"/>
    </row>
    <row r="260" spans="1:103" ht="12.75">
      <c r="A260" s="1"/>
      <c r="B260" s="9"/>
      <c r="C260" s="91" t="b">
        <v>0</v>
      </c>
      <c r="D260" s="86"/>
      <c r="E260" s="86"/>
      <c r="F260" s="1"/>
      <c r="G260" s="90"/>
      <c r="H260" s="89"/>
      <c r="I260" s="89"/>
      <c r="J260" s="89"/>
      <c r="K260" s="89"/>
      <c r="L260" s="89"/>
      <c r="M260" s="89"/>
      <c r="N260" s="89"/>
      <c r="O260" s="89"/>
      <c r="P260" s="89"/>
      <c r="Q260" s="89"/>
      <c r="R260" s="1"/>
      <c r="S260" s="88"/>
      <c r="T260" s="89"/>
      <c r="U260" s="89"/>
      <c r="V260" s="1"/>
      <c r="W260" s="88"/>
      <c r="X260" s="89"/>
      <c r="Y260" s="89"/>
      <c r="Z260" s="89"/>
      <c r="AA260" s="89"/>
      <c r="AB260" s="89"/>
      <c r="AC260" s="1"/>
      <c r="AD260" s="88"/>
      <c r="AE260" s="89"/>
      <c r="AF260" s="89"/>
      <c r="AG260" s="1"/>
      <c r="AH260" s="88"/>
      <c r="AI260" s="89"/>
      <c r="AJ260" s="89"/>
      <c r="AK260" s="89"/>
      <c r="AL260" s="89"/>
      <c r="AM260" s="89"/>
      <c r="AN260" s="2"/>
      <c r="AO260" s="88"/>
      <c r="AP260" s="89"/>
      <c r="AQ260" s="89"/>
      <c r="AR260" s="89"/>
      <c r="AS260" s="89"/>
      <c r="AT260" s="89"/>
      <c r="AU260" s="89"/>
      <c r="AV260" s="1"/>
      <c r="AW260" s="88"/>
      <c r="AX260" s="89"/>
      <c r="AY260" s="89"/>
      <c r="AZ260" s="89"/>
      <c r="BA260" s="89"/>
      <c r="BB260" s="89"/>
      <c r="BC260" s="1"/>
      <c r="BD260" s="88"/>
      <c r="BE260" s="89"/>
      <c r="BF260" s="89"/>
      <c r="BG260" s="89"/>
      <c r="BH260" s="1"/>
      <c r="BI260" s="90"/>
      <c r="BJ260" s="89"/>
      <c r="BK260" s="89"/>
      <c r="BL260" s="89"/>
      <c r="BM260" s="89"/>
      <c r="BN260" s="89"/>
      <c r="BO260" s="89"/>
      <c r="BP260" s="89"/>
      <c r="BQ260" s="89"/>
      <c r="BR260" s="89"/>
      <c r="BS260" s="89"/>
      <c r="BT260" s="89"/>
      <c r="BU260" s="89"/>
      <c r="BV260" s="89"/>
      <c r="BW260" s="89"/>
      <c r="BX260" s="89"/>
      <c r="BY260" s="89"/>
      <c r="BZ260" s="89"/>
      <c r="CA260" s="89"/>
      <c r="CB260" s="89"/>
      <c r="CC260" s="89"/>
      <c r="CD260" s="89"/>
      <c r="CE260" s="89"/>
      <c r="CF260" s="89"/>
      <c r="CG260" s="89"/>
      <c r="CH260" s="89"/>
      <c r="CI260" s="89"/>
      <c r="CJ260" s="89"/>
      <c r="CK260" s="89"/>
      <c r="CL260" s="89"/>
      <c r="CM260" s="89"/>
      <c r="CN260" s="89"/>
      <c r="CO260" s="89"/>
      <c r="CP260" s="89"/>
      <c r="CQ260" s="1"/>
      <c r="CR260" s="88"/>
      <c r="CS260" s="89"/>
      <c r="CT260" s="89"/>
      <c r="CU260" s="89"/>
      <c r="CV260" s="89"/>
      <c r="CW260" s="89"/>
      <c r="CX260" s="8"/>
      <c r="CY260" s="1"/>
    </row>
    <row r="261" spans="1:103" ht="12.75">
      <c r="A261" s="1"/>
      <c r="B261" s="9"/>
      <c r="C261" s="91" t="b">
        <v>0</v>
      </c>
      <c r="D261" s="86"/>
      <c r="E261" s="86"/>
      <c r="F261" s="1"/>
      <c r="G261" s="90"/>
      <c r="H261" s="89"/>
      <c r="I261" s="89"/>
      <c r="J261" s="89"/>
      <c r="K261" s="89"/>
      <c r="L261" s="89"/>
      <c r="M261" s="89"/>
      <c r="N261" s="89"/>
      <c r="O261" s="89"/>
      <c r="P261" s="89"/>
      <c r="Q261" s="89"/>
      <c r="R261" s="1"/>
      <c r="S261" s="88"/>
      <c r="T261" s="89"/>
      <c r="U261" s="89"/>
      <c r="V261" s="1"/>
      <c r="W261" s="88"/>
      <c r="X261" s="89"/>
      <c r="Y261" s="89"/>
      <c r="Z261" s="89"/>
      <c r="AA261" s="89"/>
      <c r="AB261" s="89"/>
      <c r="AC261" s="1"/>
      <c r="AD261" s="88"/>
      <c r="AE261" s="89"/>
      <c r="AF261" s="89"/>
      <c r="AG261" s="1"/>
      <c r="AH261" s="88"/>
      <c r="AI261" s="89"/>
      <c r="AJ261" s="89"/>
      <c r="AK261" s="89"/>
      <c r="AL261" s="89"/>
      <c r="AM261" s="89"/>
      <c r="AN261" s="2"/>
      <c r="AO261" s="88"/>
      <c r="AP261" s="89"/>
      <c r="AQ261" s="89"/>
      <c r="AR261" s="89"/>
      <c r="AS261" s="89"/>
      <c r="AT261" s="89"/>
      <c r="AU261" s="89"/>
      <c r="AV261" s="1"/>
      <c r="AW261" s="88"/>
      <c r="AX261" s="89"/>
      <c r="AY261" s="89"/>
      <c r="AZ261" s="89"/>
      <c r="BA261" s="89"/>
      <c r="BB261" s="89"/>
      <c r="BC261" s="1"/>
      <c r="BD261" s="88"/>
      <c r="BE261" s="89"/>
      <c r="BF261" s="89"/>
      <c r="BG261" s="89"/>
      <c r="BH261" s="1"/>
      <c r="BI261" s="90"/>
      <c r="BJ261" s="89"/>
      <c r="BK261" s="89"/>
      <c r="BL261" s="89"/>
      <c r="BM261" s="89"/>
      <c r="BN261" s="89"/>
      <c r="BO261" s="89"/>
      <c r="BP261" s="89"/>
      <c r="BQ261" s="89"/>
      <c r="BR261" s="89"/>
      <c r="BS261" s="89"/>
      <c r="BT261" s="89"/>
      <c r="BU261" s="89"/>
      <c r="BV261" s="89"/>
      <c r="BW261" s="89"/>
      <c r="BX261" s="89"/>
      <c r="BY261" s="89"/>
      <c r="BZ261" s="89"/>
      <c r="CA261" s="89"/>
      <c r="CB261" s="89"/>
      <c r="CC261" s="89"/>
      <c r="CD261" s="89"/>
      <c r="CE261" s="89"/>
      <c r="CF261" s="89"/>
      <c r="CG261" s="89"/>
      <c r="CH261" s="89"/>
      <c r="CI261" s="89"/>
      <c r="CJ261" s="89"/>
      <c r="CK261" s="89"/>
      <c r="CL261" s="89"/>
      <c r="CM261" s="89"/>
      <c r="CN261" s="89"/>
      <c r="CO261" s="89"/>
      <c r="CP261" s="89"/>
      <c r="CQ261" s="1"/>
      <c r="CR261" s="88"/>
      <c r="CS261" s="89"/>
      <c r="CT261" s="89"/>
      <c r="CU261" s="89"/>
      <c r="CV261" s="89"/>
      <c r="CW261" s="89"/>
      <c r="CX261" s="8"/>
      <c r="CY261" s="1"/>
    </row>
    <row r="262" spans="1:103" ht="12.75">
      <c r="A262" s="1"/>
      <c r="B262" s="9"/>
      <c r="C262" s="91" t="b">
        <v>0</v>
      </c>
      <c r="D262" s="86"/>
      <c r="E262" s="86"/>
      <c r="F262" s="1"/>
      <c r="G262" s="90"/>
      <c r="H262" s="89"/>
      <c r="I262" s="89"/>
      <c r="J262" s="89"/>
      <c r="K262" s="89"/>
      <c r="L262" s="89"/>
      <c r="M262" s="89"/>
      <c r="N262" s="89"/>
      <c r="O262" s="89"/>
      <c r="P262" s="89"/>
      <c r="Q262" s="89"/>
      <c r="R262" s="1"/>
      <c r="S262" s="88"/>
      <c r="T262" s="89"/>
      <c r="U262" s="89"/>
      <c r="V262" s="1"/>
      <c r="W262" s="88"/>
      <c r="X262" s="89"/>
      <c r="Y262" s="89"/>
      <c r="Z262" s="89"/>
      <c r="AA262" s="89"/>
      <c r="AB262" s="89"/>
      <c r="AC262" s="1"/>
      <c r="AD262" s="88"/>
      <c r="AE262" s="89"/>
      <c r="AF262" s="89"/>
      <c r="AG262" s="1"/>
      <c r="AH262" s="88"/>
      <c r="AI262" s="89"/>
      <c r="AJ262" s="89"/>
      <c r="AK262" s="89"/>
      <c r="AL262" s="89"/>
      <c r="AM262" s="89"/>
      <c r="AN262" s="2"/>
      <c r="AO262" s="88"/>
      <c r="AP262" s="89"/>
      <c r="AQ262" s="89"/>
      <c r="AR262" s="89"/>
      <c r="AS262" s="89"/>
      <c r="AT262" s="89"/>
      <c r="AU262" s="89"/>
      <c r="AV262" s="1"/>
      <c r="AW262" s="88"/>
      <c r="AX262" s="89"/>
      <c r="AY262" s="89"/>
      <c r="AZ262" s="89"/>
      <c r="BA262" s="89"/>
      <c r="BB262" s="89"/>
      <c r="BC262" s="1"/>
      <c r="BD262" s="88"/>
      <c r="BE262" s="89"/>
      <c r="BF262" s="89"/>
      <c r="BG262" s="89"/>
      <c r="BH262" s="1"/>
      <c r="BI262" s="90"/>
      <c r="BJ262" s="89"/>
      <c r="BK262" s="89"/>
      <c r="BL262" s="89"/>
      <c r="BM262" s="89"/>
      <c r="BN262" s="89"/>
      <c r="BO262" s="89"/>
      <c r="BP262" s="89"/>
      <c r="BQ262" s="89"/>
      <c r="BR262" s="89"/>
      <c r="BS262" s="89"/>
      <c r="BT262" s="89"/>
      <c r="BU262" s="89"/>
      <c r="BV262" s="89"/>
      <c r="BW262" s="89"/>
      <c r="BX262" s="89"/>
      <c r="BY262" s="89"/>
      <c r="BZ262" s="89"/>
      <c r="CA262" s="89"/>
      <c r="CB262" s="89"/>
      <c r="CC262" s="89"/>
      <c r="CD262" s="89"/>
      <c r="CE262" s="89"/>
      <c r="CF262" s="89"/>
      <c r="CG262" s="89"/>
      <c r="CH262" s="89"/>
      <c r="CI262" s="89"/>
      <c r="CJ262" s="89"/>
      <c r="CK262" s="89"/>
      <c r="CL262" s="89"/>
      <c r="CM262" s="89"/>
      <c r="CN262" s="89"/>
      <c r="CO262" s="89"/>
      <c r="CP262" s="89"/>
      <c r="CQ262" s="1"/>
      <c r="CR262" s="88"/>
      <c r="CS262" s="89"/>
      <c r="CT262" s="89"/>
      <c r="CU262" s="89"/>
      <c r="CV262" s="89"/>
      <c r="CW262" s="89"/>
      <c r="CX262" s="8"/>
      <c r="CY262" s="1"/>
    </row>
    <row r="263" spans="1:103" ht="12.75">
      <c r="A263" s="1"/>
      <c r="B263" s="9"/>
      <c r="C263" s="91" t="b">
        <v>0</v>
      </c>
      <c r="D263" s="86"/>
      <c r="E263" s="86"/>
      <c r="F263" s="1"/>
      <c r="G263" s="90"/>
      <c r="H263" s="89"/>
      <c r="I263" s="89"/>
      <c r="J263" s="89"/>
      <c r="K263" s="89"/>
      <c r="L263" s="89"/>
      <c r="M263" s="89"/>
      <c r="N263" s="89"/>
      <c r="O263" s="89"/>
      <c r="P263" s="89"/>
      <c r="Q263" s="89"/>
      <c r="R263" s="1"/>
      <c r="S263" s="88"/>
      <c r="T263" s="89"/>
      <c r="U263" s="89"/>
      <c r="V263" s="1"/>
      <c r="W263" s="88"/>
      <c r="X263" s="89"/>
      <c r="Y263" s="89"/>
      <c r="Z263" s="89"/>
      <c r="AA263" s="89"/>
      <c r="AB263" s="89"/>
      <c r="AC263" s="1"/>
      <c r="AD263" s="88"/>
      <c r="AE263" s="89"/>
      <c r="AF263" s="89"/>
      <c r="AG263" s="1"/>
      <c r="AH263" s="88"/>
      <c r="AI263" s="89"/>
      <c r="AJ263" s="89"/>
      <c r="AK263" s="89"/>
      <c r="AL263" s="89"/>
      <c r="AM263" s="89"/>
      <c r="AN263" s="2"/>
      <c r="AO263" s="88"/>
      <c r="AP263" s="89"/>
      <c r="AQ263" s="89"/>
      <c r="AR263" s="89"/>
      <c r="AS263" s="89"/>
      <c r="AT263" s="89"/>
      <c r="AU263" s="89"/>
      <c r="AV263" s="1"/>
      <c r="AW263" s="88"/>
      <c r="AX263" s="89"/>
      <c r="AY263" s="89"/>
      <c r="AZ263" s="89"/>
      <c r="BA263" s="89"/>
      <c r="BB263" s="89"/>
      <c r="BC263" s="1"/>
      <c r="BD263" s="88"/>
      <c r="BE263" s="89"/>
      <c r="BF263" s="89"/>
      <c r="BG263" s="89"/>
      <c r="BH263" s="1"/>
      <c r="BI263" s="90"/>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1"/>
      <c r="CR263" s="88"/>
      <c r="CS263" s="89"/>
      <c r="CT263" s="89"/>
      <c r="CU263" s="89"/>
      <c r="CV263" s="89"/>
      <c r="CW263" s="89"/>
      <c r="CX263" s="8"/>
      <c r="CY263" s="1"/>
    </row>
    <row r="264" spans="1:103" ht="12.75">
      <c r="A264" s="1"/>
      <c r="B264" s="9"/>
      <c r="C264" s="91" t="b">
        <v>0</v>
      </c>
      <c r="D264" s="86"/>
      <c r="E264" s="86"/>
      <c r="F264" s="1"/>
      <c r="G264" s="90"/>
      <c r="H264" s="89"/>
      <c r="I264" s="89"/>
      <c r="J264" s="89"/>
      <c r="K264" s="89"/>
      <c r="L264" s="89"/>
      <c r="M264" s="89"/>
      <c r="N264" s="89"/>
      <c r="O264" s="89"/>
      <c r="P264" s="89"/>
      <c r="Q264" s="89"/>
      <c r="R264" s="1"/>
      <c r="S264" s="88"/>
      <c r="T264" s="89"/>
      <c r="U264" s="89"/>
      <c r="V264" s="1"/>
      <c r="W264" s="88"/>
      <c r="X264" s="89"/>
      <c r="Y264" s="89"/>
      <c r="Z264" s="89"/>
      <c r="AA264" s="89"/>
      <c r="AB264" s="89"/>
      <c r="AC264" s="1"/>
      <c r="AD264" s="88"/>
      <c r="AE264" s="89"/>
      <c r="AF264" s="89"/>
      <c r="AG264" s="1"/>
      <c r="AH264" s="88"/>
      <c r="AI264" s="89"/>
      <c r="AJ264" s="89"/>
      <c r="AK264" s="89"/>
      <c r="AL264" s="89"/>
      <c r="AM264" s="89"/>
      <c r="AN264" s="2"/>
      <c r="AO264" s="88"/>
      <c r="AP264" s="89"/>
      <c r="AQ264" s="89"/>
      <c r="AR264" s="89"/>
      <c r="AS264" s="89"/>
      <c r="AT264" s="89"/>
      <c r="AU264" s="89"/>
      <c r="AV264" s="1"/>
      <c r="AW264" s="88"/>
      <c r="AX264" s="89"/>
      <c r="AY264" s="89"/>
      <c r="AZ264" s="89"/>
      <c r="BA264" s="89"/>
      <c r="BB264" s="89"/>
      <c r="BC264" s="1"/>
      <c r="BD264" s="88"/>
      <c r="BE264" s="89"/>
      <c r="BF264" s="89"/>
      <c r="BG264" s="89"/>
      <c r="BH264" s="1"/>
      <c r="BI264" s="90"/>
      <c r="BJ264" s="89"/>
      <c r="BK264" s="89"/>
      <c r="BL264" s="89"/>
      <c r="BM264" s="89"/>
      <c r="BN264" s="89"/>
      <c r="BO264" s="89"/>
      <c r="BP264" s="89"/>
      <c r="BQ264" s="89"/>
      <c r="BR264" s="89"/>
      <c r="BS264" s="89"/>
      <c r="BT264" s="89"/>
      <c r="BU264" s="89"/>
      <c r="BV264" s="89"/>
      <c r="BW264" s="89"/>
      <c r="BX264" s="89"/>
      <c r="BY264" s="89"/>
      <c r="BZ264" s="89"/>
      <c r="CA264" s="89"/>
      <c r="CB264" s="89"/>
      <c r="CC264" s="89"/>
      <c r="CD264" s="89"/>
      <c r="CE264" s="89"/>
      <c r="CF264" s="89"/>
      <c r="CG264" s="89"/>
      <c r="CH264" s="89"/>
      <c r="CI264" s="89"/>
      <c r="CJ264" s="89"/>
      <c r="CK264" s="89"/>
      <c r="CL264" s="89"/>
      <c r="CM264" s="89"/>
      <c r="CN264" s="89"/>
      <c r="CO264" s="89"/>
      <c r="CP264" s="89"/>
      <c r="CQ264" s="1"/>
      <c r="CR264" s="88"/>
      <c r="CS264" s="89"/>
      <c r="CT264" s="89"/>
      <c r="CU264" s="89"/>
      <c r="CV264" s="89"/>
      <c r="CW264" s="89"/>
      <c r="CX264" s="8"/>
      <c r="CY264" s="1"/>
    </row>
    <row r="265" spans="1:103" ht="12.75">
      <c r="A265" s="1"/>
      <c r="B265" s="9"/>
      <c r="C265" s="91" t="b">
        <v>0</v>
      </c>
      <c r="D265" s="86"/>
      <c r="E265" s="86"/>
      <c r="F265" s="1"/>
      <c r="G265" s="90"/>
      <c r="H265" s="89"/>
      <c r="I265" s="89"/>
      <c r="J265" s="89"/>
      <c r="K265" s="89"/>
      <c r="L265" s="89"/>
      <c r="M265" s="89"/>
      <c r="N265" s="89"/>
      <c r="O265" s="89"/>
      <c r="P265" s="89"/>
      <c r="Q265" s="89"/>
      <c r="R265" s="1"/>
      <c r="S265" s="88"/>
      <c r="T265" s="89"/>
      <c r="U265" s="89"/>
      <c r="V265" s="1"/>
      <c r="W265" s="88"/>
      <c r="X265" s="89"/>
      <c r="Y265" s="89"/>
      <c r="Z265" s="89"/>
      <c r="AA265" s="89"/>
      <c r="AB265" s="89"/>
      <c r="AC265" s="1"/>
      <c r="AD265" s="88"/>
      <c r="AE265" s="89"/>
      <c r="AF265" s="89"/>
      <c r="AG265" s="1"/>
      <c r="AH265" s="88"/>
      <c r="AI265" s="89"/>
      <c r="AJ265" s="89"/>
      <c r="AK265" s="89"/>
      <c r="AL265" s="89"/>
      <c r="AM265" s="89"/>
      <c r="AN265" s="2"/>
      <c r="AO265" s="88"/>
      <c r="AP265" s="89"/>
      <c r="AQ265" s="89"/>
      <c r="AR265" s="89"/>
      <c r="AS265" s="89"/>
      <c r="AT265" s="89"/>
      <c r="AU265" s="89"/>
      <c r="AV265" s="1"/>
      <c r="AW265" s="88"/>
      <c r="AX265" s="89"/>
      <c r="AY265" s="89"/>
      <c r="AZ265" s="89"/>
      <c r="BA265" s="89"/>
      <c r="BB265" s="89"/>
      <c r="BC265" s="1"/>
      <c r="BD265" s="88"/>
      <c r="BE265" s="89"/>
      <c r="BF265" s="89"/>
      <c r="BG265" s="89"/>
      <c r="BH265" s="1"/>
      <c r="BI265" s="90"/>
      <c r="BJ265" s="89"/>
      <c r="BK265" s="89"/>
      <c r="BL265" s="89"/>
      <c r="BM265" s="89"/>
      <c r="BN265" s="89"/>
      <c r="BO265" s="89"/>
      <c r="BP265" s="89"/>
      <c r="BQ265" s="89"/>
      <c r="BR265" s="89"/>
      <c r="BS265" s="89"/>
      <c r="BT265" s="89"/>
      <c r="BU265" s="89"/>
      <c r="BV265" s="89"/>
      <c r="BW265" s="89"/>
      <c r="BX265" s="89"/>
      <c r="BY265" s="89"/>
      <c r="BZ265" s="89"/>
      <c r="CA265" s="89"/>
      <c r="CB265" s="89"/>
      <c r="CC265" s="89"/>
      <c r="CD265" s="89"/>
      <c r="CE265" s="89"/>
      <c r="CF265" s="89"/>
      <c r="CG265" s="89"/>
      <c r="CH265" s="89"/>
      <c r="CI265" s="89"/>
      <c r="CJ265" s="89"/>
      <c r="CK265" s="89"/>
      <c r="CL265" s="89"/>
      <c r="CM265" s="89"/>
      <c r="CN265" s="89"/>
      <c r="CO265" s="89"/>
      <c r="CP265" s="89"/>
      <c r="CQ265" s="1"/>
      <c r="CR265" s="88"/>
      <c r="CS265" s="89"/>
      <c r="CT265" s="89"/>
      <c r="CU265" s="89"/>
      <c r="CV265" s="89"/>
      <c r="CW265" s="89"/>
      <c r="CX265" s="8"/>
      <c r="CY265" s="1"/>
    </row>
    <row r="266" spans="1:103" ht="12.75">
      <c r="A266" s="1"/>
      <c r="B266" s="9"/>
      <c r="C266" s="91" t="b">
        <v>0</v>
      </c>
      <c r="D266" s="86"/>
      <c r="E266" s="86"/>
      <c r="F266" s="1"/>
      <c r="G266" s="90"/>
      <c r="H266" s="89"/>
      <c r="I266" s="89"/>
      <c r="J266" s="89"/>
      <c r="K266" s="89"/>
      <c r="L266" s="89"/>
      <c r="M266" s="89"/>
      <c r="N266" s="89"/>
      <c r="O266" s="89"/>
      <c r="P266" s="89"/>
      <c r="Q266" s="89"/>
      <c r="R266" s="1"/>
      <c r="S266" s="88"/>
      <c r="T266" s="89"/>
      <c r="U266" s="89"/>
      <c r="V266" s="1"/>
      <c r="W266" s="88"/>
      <c r="X266" s="89"/>
      <c r="Y266" s="89"/>
      <c r="Z266" s="89"/>
      <c r="AA266" s="89"/>
      <c r="AB266" s="89"/>
      <c r="AC266" s="1"/>
      <c r="AD266" s="88"/>
      <c r="AE266" s="89"/>
      <c r="AF266" s="89"/>
      <c r="AG266" s="1"/>
      <c r="AH266" s="88"/>
      <c r="AI266" s="89"/>
      <c r="AJ266" s="89"/>
      <c r="AK266" s="89"/>
      <c r="AL266" s="89"/>
      <c r="AM266" s="89"/>
      <c r="AN266" s="2"/>
      <c r="AO266" s="88"/>
      <c r="AP266" s="89"/>
      <c r="AQ266" s="89"/>
      <c r="AR266" s="89"/>
      <c r="AS266" s="89"/>
      <c r="AT266" s="89"/>
      <c r="AU266" s="89"/>
      <c r="AV266" s="1"/>
      <c r="AW266" s="88"/>
      <c r="AX266" s="89"/>
      <c r="AY266" s="89"/>
      <c r="AZ266" s="89"/>
      <c r="BA266" s="89"/>
      <c r="BB266" s="89"/>
      <c r="BC266" s="1"/>
      <c r="BD266" s="88"/>
      <c r="BE266" s="89"/>
      <c r="BF266" s="89"/>
      <c r="BG266" s="89"/>
      <c r="BH266" s="1"/>
      <c r="BI266" s="90"/>
      <c r="BJ266" s="89"/>
      <c r="BK266" s="89"/>
      <c r="BL266" s="89"/>
      <c r="BM266" s="89"/>
      <c r="BN266" s="89"/>
      <c r="BO266" s="89"/>
      <c r="BP266" s="89"/>
      <c r="BQ266" s="89"/>
      <c r="BR266" s="89"/>
      <c r="BS266" s="89"/>
      <c r="BT266" s="89"/>
      <c r="BU266" s="89"/>
      <c r="BV266" s="89"/>
      <c r="BW266" s="89"/>
      <c r="BX266" s="89"/>
      <c r="BY266" s="89"/>
      <c r="BZ266" s="89"/>
      <c r="CA266" s="89"/>
      <c r="CB266" s="89"/>
      <c r="CC266" s="89"/>
      <c r="CD266" s="89"/>
      <c r="CE266" s="89"/>
      <c r="CF266" s="89"/>
      <c r="CG266" s="89"/>
      <c r="CH266" s="89"/>
      <c r="CI266" s="89"/>
      <c r="CJ266" s="89"/>
      <c r="CK266" s="89"/>
      <c r="CL266" s="89"/>
      <c r="CM266" s="89"/>
      <c r="CN266" s="89"/>
      <c r="CO266" s="89"/>
      <c r="CP266" s="89"/>
      <c r="CQ266" s="1"/>
      <c r="CR266" s="88"/>
      <c r="CS266" s="89"/>
      <c r="CT266" s="89"/>
      <c r="CU266" s="89"/>
      <c r="CV266" s="89"/>
      <c r="CW266" s="89"/>
      <c r="CX266" s="8"/>
      <c r="CY266" s="1"/>
    </row>
    <row r="267" spans="1:103" ht="12.75">
      <c r="A267" s="1"/>
      <c r="B267" s="9"/>
      <c r="C267" s="91" t="b">
        <v>0</v>
      </c>
      <c r="D267" s="86"/>
      <c r="E267" s="86"/>
      <c r="F267" s="1"/>
      <c r="G267" s="90"/>
      <c r="H267" s="89"/>
      <c r="I267" s="89"/>
      <c r="J267" s="89"/>
      <c r="K267" s="89"/>
      <c r="L267" s="89"/>
      <c r="M267" s="89"/>
      <c r="N267" s="89"/>
      <c r="O267" s="89"/>
      <c r="P267" s="89"/>
      <c r="Q267" s="89"/>
      <c r="R267" s="1"/>
      <c r="S267" s="88"/>
      <c r="T267" s="89"/>
      <c r="U267" s="89"/>
      <c r="V267" s="1"/>
      <c r="W267" s="88"/>
      <c r="X267" s="89"/>
      <c r="Y267" s="89"/>
      <c r="Z267" s="89"/>
      <c r="AA267" s="89"/>
      <c r="AB267" s="89"/>
      <c r="AC267" s="1"/>
      <c r="AD267" s="88"/>
      <c r="AE267" s="89"/>
      <c r="AF267" s="89"/>
      <c r="AG267" s="1"/>
      <c r="AH267" s="88"/>
      <c r="AI267" s="89"/>
      <c r="AJ267" s="89"/>
      <c r="AK267" s="89"/>
      <c r="AL267" s="89"/>
      <c r="AM267" s="89"/>
      <c r="AN267" s="2"/>
      <c r="AO267" s="88"/>
      <c r="AP267" s="89"/>
      <c r="AQ267" s="89"/>
      <c r="AR267" s="89"/>
      <c r="AS267" s="89"/>
      <c r="AT267" s="89"/>
      <c r="AU267" s="89"/>
      <c r="AV267" s="1"/>
      <c r="AW267" s="88"/>
      <c r="AX267" s="89"/>
      <c r="AY267" s="89"/>
      <c r="AZ267" s="89"/>
      <c r="BA267" s="89"/>
      <c r="BB267" s="89"/>
      <c r="BC267" s="1"/>
      <c r="BD267" s="88"/>
      <c r="BE267" s="89"/>
      <c r="BF267" s="89"/>
      <c r="BG267" s="89"/>
      <c r="BH267" s="1"/>
      <c r="BI267" s="90"/>
      <c r="BJ267" s="89"/>
      <c r="BK267" s="89"/>
      <c r="BL267" s="89"/>
      <c r="BM267" s="89"/>
      <c r="BN267" s="89"/>
      <c r="BO267" s="89"/>
      <c r="BP267" s="89"/>
      <c r="BQ267" s="89"/>
      <c r="BR267" s="89"/>
      <c r="BS267" s="89"/>
      <c r="BT267" s="89"/>
      <c r="BU267" s="89"/>
      <c r="BV267" s="89"/>
      <c r="BW267" s="89"/>
      <c r="BX267" s="89"/>
      <c r="BY267" s="89"/>
      <c r="BZ267" s="89"/>
      <c r="CA267" s="89"/>
      <c r="CB267" s="89"/>
      <c r="CC267" s="89"/>
      <c r="CD267" s="89"/>
      <c r="CE267" s="89"/>
      <c r="CF267" s="89"/>
      <c r="CG267" s="89"/>
      <c r="CH267" s="89"/>
      <c r="CI267" s="89"/>
      <c r="CJ267" s="89"/>
      <c r="CK267" s="89"/>
      <c r="CL267" s="89"/>
      <c r="CM267" s="89"/>
      <c r="CN267" s="89"/>
      <c r="CO267" s="89"/>
      <c r="CP267" s="89"/>
      <c r="CQ267" s="1"/>
      <c r="CR267" s="88"/>
      <c r="CS267" s="89"/>
      <c r="CT267" s="89"/>
      <c r="CU267" s="89"/>
      <c r="CV267" s="89"/>
      <c r="CW267" s="89"/>
      <c r="CX267" s="8"/>
      <c r="CY267" s="1"/>
    </row>
    <row r="268" spans="1:103" ht="12.75">
      <c r="A268" s="1"/>
      <c r="B268" s="9"/>
      <c r="C268" s="91" t="b">
        <v>0</v>
      </c>
      <c r="D268" s="86"/>
      <c r="E268" s="86"/>
      <c r="F268" s="1"/>
      <c r="G268" s="90"/>
      <c r="H268" s="89"/>
      <c r="I268" s="89"/>
      <c r="J268" s="89"/>
      <c r="K268" s="89"/>
      <c r="L268" s="89"/>
      <c r="M268" s="89"/>
      <c r="N268" s="89"/>
      <c r="O268" s="89"/>
      <c r="P268" s="89"/>
      <c r="Q268" s="89"/>
      <c r="R268" s="1"/>
      <c r="S268" s="88"/>
      <c r="T268" s="89"/>
      <c r="U268" s="89"/>
      <c r="V268" s="1"/>
      <c r="W268" s="88"/>
      <c r="X268" s="89"/>
      <c r="Y268" s="89"/>
      <c r="Z268" s="89"/>
      <c r="AA268" s="89"/>
      <c r="AB268" s="89"/>
      <c r="AC268" s="1"/>
      <c r="AD268" s="88"/>
      <c r="AE268" s="89"/>
      <c r="AF268" s="89"/>
      <c r="AG268" s="1"/>
      <c r="AH268" s="88"/>
      <c r="AI268" s="89"/>
      <c r="AJ268" s="89"/>
      <c r="AK268" s="89"/>
      <c r="AL268" s="89"/>
      <c r="AM268" s="89"/>
      <c r="AN268" s="2"/>
      <c r="AO268" s="88"/>
      <c r="AP268" s="89"/>
      <c r="AQ268" s="89"/>
      <c r="AR268" s="89"/>
      <c r="AS268" s="89"/>
      <c r="AT268" s="89"/>
      <c r="AU268" s="89"/>
      <c r="AV268" s="1"/>
      <c r="AW268" s="88"/>
      <c r="AX268" s="89"/>
      <c r="AY268" s="89"/>
      <c r="AZ268" s="89"/>
      <c r="BA268" s="89"/>
      <c r="BB268" s="89"/>
      <c r="BC268" s="1"/>
      <c r="BD268" s="88"/>
      <c r="BE268" s="89"/>
      <c r="BF268" s="89"/>
      <c r="BG268" s="89"/>
      <c r="BH268" s="1"/>
      <c r="BI268" s="90"/>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1"/>
      <c r="CR268" s="88"/>
      <c r="CS268" s="89"/>
      <c r="CT268" s="89"/>
      <c r="CU268" s="89"/>
      <c r="CV268" s="89"/>
      <c r="CW268" s="89"/>
      <c r="CX268" s="8"/>
      <c r="CY268" s="1"/>
    </row>
    <row r="269" spans="1:103" ht="12.75">
      <c r="A269" s="1"/>
      <c r="B269" s="9"/>
      <c r="C269" s="91" t="b">
        <v>0</v>
      </c>
      <c r="D269" s="86"/>
      <c r="E269" s="86"/>
      <c r="F269" s="1"/>
      <c r="G269" s="90"/>
      <c r="H269" s="89"/>
      <c r="I269" s="89"/>
      <c r="J269" s="89"/>
      <c r="K269" s="89"/>
      <c r="L269" s="89"/>
      <c r="M269" s="89"/>
      <c r="N269" s="89"/>
      <c r="O269" s="89"/>
      <c r="P269" s="89"/>
      <c r="Q269" s="89"/>
      <c r="R269" s="1"/>
      <c r="S269" s="88"/>
      <c r="T269" s="89"/>
      <c r="U269" s="89"/>
      <c r="V269" s="1"/>
      <c r="W269" s="88"/>
      <c r="X269" s="89"/>
      <c r="Y269" s="89"/>
      <c r="Z269" s="89"/>
      <c r="AA269" s="89"/>
      <c r="AB269" s="89"/>
      <c r="AC269" s="1"/>
      <c r="AD269" s="88"/>
      <c r="AE269" s="89"/>
      <c r="AF269" s="89"/>
      <c r="AG269" s="1"/>
      <c r="AH269" s="88"/>
      <c r="AI269" s="89"/>
      <c r="AJ269" s="89"/>
      <c r="AK269" s="89"/>
      <c r="AL269" s="89"/>
      <c r="AM269" s="89"/>
      <c r="AN269" s="2"/>
      <c r="AO269" s="88"/>
      <c r="AP269" s="89"/>
      <c r="AQ269" s="89"/>
      <c r="AR269" s="89"/>
      <c r="AS269" s="89"/>
      <c r="AT269" s="89"/>
      <c r="AU269" s="89"/>
      <c r="AV269" s="1"/>
      <c r="AW269" s="88"/>
      <c r="AX269" s="89"/>
      <c r="AY269" s="89"/>
      <c r="AZ269" s="89"/>
      <c r="BA269" s="89"/>
      <c r="BB269" s="89"/>
      <c r="BC269" s="1"/>
      <c r="BD269" s="88"/>
      <c r="BE269" s="89"/>
      <c r="BF269" s="89"/>
      <c r="BG269" s="89"/>
      <c r="BH269" s="1"/>
      <c r="BI269" s="90"/>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1"/>
      <c r="CR269" s="88"/>
      <c r="CS269" s="89"/>
      <c r="CT269" s="89"/>
      <c r="CU269" s="89"/>
      <c r="CV269" s="89"/>
      <c r="CW269" s="89"/>
      <c r="CX269" s="8"/>
      <c r="CY269" s="1"/>
    </row>
    <row r="270" spans="1:103" ht="12.75">
      <c r="A270" s="1"/>
      <c r="B270" s="9"/>
      <c r="C270" s="91" t="b">
        <v>0</v>
      </c>
      <c r="D270" s="86"/>
      <c r="E270" s="86"/>
      <c r="F270" s="1"/>
      <c r="G270" s="90"/>
      <c r="H270" s="89"/>
      <c r="I270" s="89"/>
      <c r="J270" s="89"/>
      <c r="K270" s="89"/>
      <c r="L270" s="89"/>
      <c r="M270" s="89"/>
      <c r="N270" s="89"/>
      <c r="O270" s="89"/>
      <c r="P270" s="89"/>
      <c r="Q270" s="89"/>
      <c r="R270" s="1"/>
      <c r="S270" s="88"/>
      <c r="T270" s="89"/>
      <c r="U270" s="89"/>
      <c r="V270" s="1"/>
      <c r="W270" s="88"/>
      <c r="X270" s="89"/>
      <c r="Y270" s="89"/>
      <c r="Z270" s="89"/>
      <c r="AA270" s="89"/>
      <c r="AB270" s="89"/>
      <c r="AC270" s="1"/>
      <c r="AD270" s="88"/>
      <c r="AE270" s="89"/>
      <c r="AF270" s="89"/>
      <c r="AG270" s="1"/>
      <c r="AH270" s="88"/>
      <c r="AI270" s="89"/>
      <c r="AJ270" s="89"/>
      <c r="AK270" s="89"/>
      <c r="AL270" s="89"/>
      <c r="AM270" s="89"/>
      <c r="AN270" s="2"/>
      <c r="AO270" s="88"/>
      <c r="AP270" s="89"/>
      <c r="AQ270" s="89"/>
      <c r="AR270" s="89"/>
      <c r="AS270" s="89"/>
      <c r="AT270" s="89"/>
      <c r="AU270" s="89"/>
      <c r="AV270" s="1"/>
      <c r="AW270" s="88"/>
      <c r="AX270" s="89"/>
      <c r="AY270" s="89"/>
      <c r="AZ270" s="89"/>
      <c r="BA270" s="89"/>
      <c r="BB270" s="89"/>
      <c r="BC270" s="1"/>
      <c r="BD270" s="88"/>
      <c r="BE270" s="89"/>
      <c r="BF270" s="89"/>
      <c r="BG270" s="89"/>
      <c r="BH270" s="1"/>
      <c r="BI270" s="90"/>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1"/>
      <c r="CR270" s="88"/>
      <c r="CS270" s="89"/>
      <c r="CT270" s="89"/>
      <c r="CU270" s="89"/>
      <c r="CV270" s="89"/>
      <c r="CW270" s="89"/>
      <c r="CX270" s="8"/>
      <c r="CY270" s="1"/>
    </row>
    <row r="271" spans="1:103" ht="12.75">
      <c r="A271" s="1"/>
      <c r="B271" s="9"/>
      <c r="C271" s="91" t="b">
        <v>0</v>
      </c>
      <c r="D271" s="86"/>
      <c r="E271" s="86"/>
      <c r="F271" s="1"/>
      <c r="G271" s="90"/>
      <c r="H271" s="89"/>
      <c r="I271" s="89"/>
      <c r="J271" s="89"/>
      <c r="K271" s="89"/>
      <c r="L271" s="89"/>
      <c r="M271" s="89"/>
      <c r="N271" s="89"/>
      <c r="O271" s="89"/>
      <c r="P271" s="89"/>
      <c r="Q271" s="89"/>
      <c r="R271" s="1"/>
      <c r="S271" s="88"/>
      <c r="T271" s="89"/>
      <c r="U271" s="89"/>
      <c r="V271" s="1"/>
      <c r="W271" s="88"/>
      <c r="X271" s="89"/>
      <c r="Y271" s="89"/>
      <c r="Z271" s="89"/>
      <c r="AA271" s="89"/>
      <c r="AB271" s="89"/>
      <c r="AC271" s="1"/>
      <c r="AD271" s="88"/>
      <c r="AE271" s="89"/>
      <c r="AF271" s="89"/>
      <c r="AG271" s="1"/>
      <c r="AH271" s="88"/>
      <c r="AI271" s="89"/>
      <c r="AJ271" s="89"/>
      <c r="AK271" s="89"/>
      <c r="AL271" s="89"/>
      <c r="AM271" s="89"/>
      <c r="AN271" s="2"/>
      <c r="AO271" s="88"/>
      <c r="AP271" s="89"/>
      <c r="AQ271" s="89"/>
      <c r="AR271" s="89"/>
      <c r="AS271" s="89"/>
      <c r="AT271" s="89"/>
      <c r="AU271" s="89"/>
      <c r="AV271" s="1"/>
      <c r="AW271" s="88"/>
      <c r="AX271" s="89"/>
      <c r="AY271" s="89"/>
      <c r="AZ271" s="89"/>
      <c r="BA271" s="89"/>
      <c r="BB271" s="89"/>
      <c r="BC271" s="1"/>
      <c r="BD271" s="88"/>
      <c r="BE271" s="89"/>
      <c r="BF271" s="89"/>
      <c r="BG271" s="89"/>
      <c r="BH271" s="1"/>
      <c r="BI271" s="90"/>
      <c r="BJ271" s="89"/>
      <c r="BK271" s="89"/>
      <c r="BL271" s="89"/>
      <c r="BM271" s="89"/>
      <c r="BN271" s="89"/>
      <c r="BO271" s="89"/>
      <c r="BP271" s="89"/>
      <c r="BQ271" s="89"/>
      <c r="BR271" s="89"/>
      <c r="BS271" s="89"/>
      <c r="BT271" s="89"/>
      <c r="BU271" s="89"/>
      <c r="BV271" s="89"/>
      <c r="BW271" s="89"/>
      <c r="BX271" s="89"/>
      <c r="BY271" s="89"/>
      <c r="BZ271" s="89"/>
      <c r="CA271" s="89"/>
      <c r="CB271" s="89"/>
      <c r="CC271" s="89"/>
      <c r="CD271" s="89"/>
      <c r="CE271" s="89"/>
      <c r="CF271" s="89"/>
      <c r="CG271" s="89"/>
      <c r="CH271" s="89"/>
      <c r="CI271" s="89"/>
      <c r="CJ271" s="89"/>
      <c r="CK271" s="89"/>
      <c r="CL271" s="89"/>
      <c r="CM271" s="89"/>
      <c r="CN271" s="89"/>
      <c r="CO271" s="89"/>
      <c r="CP271" s="89"/>
      <c r="CQ271" s="1"/>
      <c r="CR271" s="88"/>
      <c r="CS271" s="89"/>
      <c r="CT271" s="89"/>
      <c r="CU271" s="89"/>
      <c r="CV271" s="89"/>
      <c r="CW271" s="89"/>
      <c r="CX271" s="8"/>
      <c r="CY271" s="1"/>
    </row>
    <row r="272" spans="1:103" ht="12.75">
      <c r="A272" s="1"/>
      <c r="B272" s="9"/>
      <c r="C272" s="91" t="b">
        <v>0</v>
      </c>
      <c r="D272" s="86"/>
      <c r="E272" s="86"/>
      <c r="F272" s="1"/>
      <c r="G272" s="90"/>
      <c r="H272" s="89"/>
      <c r="I272" s="89"/>
      <c r="J272" s="89"/>
      <c r="K272" s="89"/>
      <c r="L272" s="89"/>
      <c r="M272" s="89"/>
      <c r="N272" s="89"/>
      <c r="O272" s="89"/>
      <c r="P272" s="89"/>
      <c r="Q272" s="89"/>
      <c r="R272" s="1"/>
      <c r="S272" s="88"/>
      <c r="T272" s="89"/>
      <c r="U272" s="89"/>
      <c r="V272" s="1"/>
      <c r="W272" s="88"/>
      <c r="X272" s="89"/>
      <c r="Y272" s="89"/>
      <c r="Z272" s="89"/>
      <c r="AA272" s="89"/>
      <c r="AB272" s="89"/>
      <c r="AC272" s="1"/>
      <c r="AD272" s="88"/>
      <c r="AE272" s="89"/>
      <c r="AF272" s="89"/>
      <c r="AG272" s="1"/>
      <c r="AH272" s="88"/>
      <c r="AI272" s="89"/>
      <c r="AJ272" s="89"/>
      <c r="AK272" s="89"/>
      <c r="AL272" s="89"/>
      <c r="AM272" s="89"/>
      <c r="AN272" s="2"/>
      <c r="AO272" s="88"/>
      <c r="AP272" s="89"/>
      <c r="AQ272" s="89"/>
      <c r="AR272" s="89"/>
      <c r="AS272" s="89"/>
      <c r="AT272" s="89"/>
      <c r="AU272" s="89"/>
      <c r="AV272" s="1"/>
      <c r="AW272" s="88"/>
      <c r="AX272" s="89"/>
      <c r="AY272" s="89"/>
      <c r="AZ272" s="89"/>
      <c r="BA272" s="89"/>
      <c r="BB272" s="89"/>
      <c r="BC272" s="1"/>
      <c r="BD272" s="88"/>
      <c r="BE272" s="89"/>
      <c r="BF272" s="89"/>
      <c r="BG272" s="89"/>
      <c r="BH272" s="1"/>
      <c r="BI272" s="90"/>
      <c r="BJ272" s="89"/>
      <c r="BK272" s="89"/>
      <c r="BL272" s="89"/>
      <c r="BM272" s="89"/>
      <c r="BN272" s="89"/>
      <c r="BO272" s="89"/>
      <c r="BP272" s="89"/>
      <c r="BQ272" s="89"/>
      <c r="BR272" s="89"/>
      <c r="BS272" s="89"/>
      <c r="BT272" s="89"/>
      <c r="BU272" s="89"/>
      <c r="BV272" s="89"/>
      <c r="BW272" s="89"/>
      <c r="BX272" s="89"/>
      <c r="BY272" s="89"/>
      <c r="BZ272" s="89"/>
      <c r="CA272" s="89"/>
      <c r="CB272" s="89"/>
      <c r="CC272" s="89"/>
      <c r="CD272" s="89"/>
      <c r="CE272" s="89"/>
      <c r="CF272" s="89"/>
      <c r="CG272" s="89"/>
      <c r="CH272" s="89"/>
      <c r="CI272" s="89"/>
      <c r="CJ272" s="89"/>
      <c r="CK272" s="89"/>
      <c r="CL272" s="89"/>
      <c r="CM272" s="89"/>
      <c r="CN272" s="89"/>
      <c r="CO272" s="89"/>
      <c r="CP272" s="89"/>
      <c r="CQ272" s="1"/>
      <c r="CR272" s="88"/>
      <c r="CS272" s="89"/>
      <c r="CT272" s="89"/>
      <c r="CU272" s="89"/>
      <c r="CV272" s="89"/>
      <c r="CW272" s="89"/>
      <c r="CX272" s="8"/>
      <c r="CY272" s="1"/>
    </row>
    <row r="273" spans="1:103" ht="12.75">
      <c r="A273" s="1"/>
      <c r="B273" s="9"/>
      <c r="C273" s="91" t="b">
        <v>0</v>
      </c>
      <c r="D273" s="86"/>
      <c r="E273" s="86"/>
      <c r="F273" s="1"/>
      <c r="G273" s="90"/>
      <c r="H273" s="89"/>
      <c r="I273" s="89"/>
      <c r="J273" s="89"/>
      <c r="K273" s="89"/>
      <c r="L273" s="89"/>
      <c r="M273" s="89"/>
      <c r="N273" s="89"/>
      <c r="O273" s="89"/>
      <c r="P273" s="89"/>
      <c r="Q273" s="89"/>
      <c r="R273" s="1"/>
      <c r="S273" s="88"/>
      <c r="T273" s="89"/>
      <c r="U273" s="89"/>
      <c r="V273" s="1"/>
      <c r="W273" s="88"/>
      <c r="X273" s="89"/>
      <c r="Y273" s="89"/>
      <c r="Z273" s="89"/>
      <c r="AA273" s="89"/>
      <c r="AB273" s="89"/>
      <c r="AC273" s="1"/>
      <c r="AD273" s="88"/>
      <c r="AE273" s="89"/>
      <c r="AF273" s="89"/>
      <c r="AG273" s="1"/>
      <c r="AH273" s="88"/>
      <c r="AI273" s="89"/>
      <c r="AJ273" s="89"/>
      <c r="AK273" s="89"/>
      <c r="AL273" s="89"/>
      <c r="AM273" s="89"/>
      <c r="AN273" s="2"/>
      <c r="AO273" s="88"/>
      <c r="AP273" s="89"/>
      <c r="AQ273" s="89"/>
      <c r="AR273" s="89"/>
      <c r="AS273" s="89"/>
      <c r="AT273" s="89"/>
      <c r="AU273" s="89"/>
      <c r="AV273" s="1"/>
      <c r="AW273" s="88"/>
      <c r="AX273" s="89"/>
      <c r="AY273" s="89"/>
      <c r="AZ273" s="89"/>
      <c r="BA273" s="89"/>
      <c r="BB273" s="89"/>
      <c r="BC273" s="1"/>
      <c r="BD273" s="88"/>
      <c r="BE273" s="89"/>
      <c r="BF273" s="89"/>
      <c r="BG273" s="89"/>
      <c r="BH273" s="1"/>
      <c r="BI273" s="90"/>
      <c r="BJ273" s="89"/>
      <c r="BK273" s="89"/>
      <c r="BL273" s="89"/>
      <c r="BM273" s="89"/>
      <c r="BN273" s="89"/>
      <c r="BO273" s="89"/>
      <c r="BP273" s="89"/>
      <c r="BQ273" s="89"/>
      <c r="BR273" s="89"/>
      <c r="BS273" s="89"/>
      <c r="BT273" s="89"/>
      <c r="BU273" s="89"/>
      <c r="BV273" s="89"/>
      <c r="BW273" s="89"/>
      <c r="BX273" s="89"/>
      <c r="BY273" s="89"/>
      <c r="BZ273" s="89"/>
      <c r="CA273" s="89"/>
      <c r="CB273" s="89"/>
      <c r="CC273" s="89"/>
      <c r="CD273" s="89"/>
      <c r="CE273" s="89"/>
      <c r="CF273" s="89"/>
      <c r="CG273" s="89"/>
      <c r="CH273" s="89"/>
      <c r="CI273" s="89"/>
      <c r="CJ273" s="89"/>
      <c r="CK273" s="89"/>
      <c r="CL273" s="89"/>
      <c r="CM273" s="89"/>
      <c r="CN273" s="89"/>
      <c r="CO273" s="89"/>
      <c r="CP273" s="89"/>
      <c r="CQ273" s="1"/>
      <c r="CR273" s="88"/>
      <c r="CS273" s="89"/>
      <c r="CT273" s="89"/>
      <c r="CU273" s="89"/>
      <c r="CV273" s="89"/>
      <c r="CW273" s="89"/>
      <c r="CX273" s="8"/>
      <c r="CY273" s="1"/>
    </row>
    <row r="274" spans="1:103" ht="12.75">
      <c r="A274" s="1"/>
      <c r="B274" s="9"/>
      <c r="C274" s="91" t="b">
        <v>0</v>
      </c>
      <c r="D274" s="86"/>
      <c r="E274" s="86"/>
      <c r="F274" s="1"/>
      <c r="G274" s="90"/>
      <c r="H274" s="89"/>
      <c r="I274" s="89"/>
      <c r="J274" s="89"/>
      <c r="K274" s="89"/>
      <c r="L274" s="89"/>
      <c r="M274" s="89"/>
      <c r="N274" s="89"/>
      <c r="O274" s="89"/>
      <c r="P274" s="89"/>
      <c r="Q274" s="89"/>
      <c r="R274" s="1"/>
      <c r="S274" s="88"/>
      <c r="T274" s="89"/>
      <c r="U274" s="89"/>
      <c r="V274" s="1"/>
      <c r="W274" s="88"/>
      <c r="X274" s="89"/>
      <c r="Y274" s="89"/>
      <c r="Z274" s="89"/>
      <c r="AA274" s="89"/>
      <c r="AB274" s="89"/>
      <c r="AC274" s="1"/>
      <c r="AD274" s="88"/>
      <c r="AE274" s="89"/>
      <c r="AF274" s="89"/>
      <c r="AG274" s="1"/>
      <c r="AH274" s="88"/>
      <c r="AI274" s="89"/>
      <c r="AJ274" s="89"/>
      <c r="AK274" s="89"/>
      <c r="AL274" s="89"/>
      <c r="AM274" s="89"/>
      <c r="AN274" s="2"/>
      <c r="AO274" s="88"/>
      <c r="AP274" s="89"/>
      <c r="AQ274" s="89"/>
      <c r="AR274" s="89"/>
      <c r="AS274" s="89"/>
      <c r="AT274" s="89"/>
      <c r="AU274" s="89"/>
      <c r="AV274" s="1"/>
      <c r="AW274" s="88"/>
      <c r="AX274" s="89"/>
      <c r="AY274" s="89"/>
      <c r="AZ274" s="89"/>
      <c r="BA274" s="89"/>
      <c r="BB274" s="89"/>
      <c r="BC274" s="1"/>
      <c r="BD274" s="88"/>
      <c r="BE274" s="89"/>
      <c r="BF274" s="89"/>
      <c r="BG274" s="89"/>
      <c r="BH274" s="1"/>
      <c r="BI274" s="90"/>
      <c r="BJ274" s="89"/>
      <c r="BK274" s="89"/>
      <c r="BL274" s="89"/>
      <c r="BM274" s="89"/>
      <c r="BN274" s="89"/>
      <c r="BO274" s="89"/>
      <c r="BP274" s="89"/>
      <c r="BQ274" s="89"/>
      <c r="BR274" s="89"/>
      <c r="BS274" s="89"/>
      <c r="BT274" s="89"/>
      <c r="BU274" s="89"/>
      <c r="BV274" s="89"/>
      <c r="BW274" s="89"/>
      <c r="BX274" s="89"/>
      <c r="BY274" s="89"/>
      <c r="BZ274" s="89"/>
      <c r="CA274" s="89"/>
      <c r="CB274" s="89"/>
      <c r="CC274" s="89"/>
      <c r="CD274" s="89"/>
      <c r="CE274" s="89"/>
      <c r="CF274" s="89"/>
      <c r="CG274" s="89"/>
      <c r="CH274" s="89"/>
      <c r="CI274" s="89"/>
      <c r="CJ274" s="89"/>
      <c r="CK274" s="89"/>
      <c r="CL274" s="89"/>
      <c r="CM274" s="89"/>
      <c r="CN274" s="89"/>
      <c r="CO274" s="89"/>
      <c r="CP274" s="89"/>
      <c r="CQ274" s="1"/>
      <c r="CR274" s="88"/>
      <c r="CS274" s="89"/>
      <c r="CT274" s="89"/>
      <c r="CU274" s="89"/>
      <c r="CV274" s="89"/>
      <c r="CW274" s="89"/>
      <c r="CX274" s="8"/>
      <c r="CY274" s="1"/>
    </row>
    <row r="275" spans="1:103" ht="12.75">
      <c r="A275" s="1"/>
      <c r="B275" s="9"/>
      <c r="C275" s="91" t="b">
        <v>0</v>
      </c>
      <c r="D275" s="86"/>
      <c r="E275" s="86"/>
      <c r="F275" s="1"/>
      <c r="G275" s="90"/>
      <c r="H275" s="89"/>
      <c r="I275" s="89"/>
      <c r="J275" s="89"/>
      <c r="K275" s="89"/>
      <c r="L275" s="89"/>
      <c r="M275" s="89"/>
      <c r="N275" s="89"/>
      <c r="O275" s="89"/>
      <c r="P275" s="89"/>
      <c r="Q275" s="89"/>
      <c r="R275" s="1"/>
      <c r="S275" s="88"/>
      <c r="T275" s="89"/>
      <c r="U275" s="89"/>
      <c r="V275" s="1"/>
      <c r="W275" s="88"/>
      <c r="X275" s="89"/>
      <c r="Y275" s="89"/>
      <c r="Z275" s="89"/>
      <c r="AA275" s="89"/>
      <c r="AB275" s="89"/>
      <c r="AC275" s="1"/>
      <c r="AD275" s="88"/>
      <c r="AE275" s="89"/>
      <c r="AF275" s="89"/>
      <c r="AG275" s="1"/>
      <c r="AH275" s="88"/>
      <c r="AI275" s="89"/>
      <c r="AJ275" s="89"/>
      <c r="AK275" s="89"/>
      <c r="AL275" s="89"/>
      <c r="AM275" s="89"/>
      <c r="AN275" s="2"/>
      <c r="AO275" s="88"/>
      <c r="AP275" s="89"/>
      <c r="AQ275" s="89"/>
      <c r="AR275" s="89"/>
      <c r="AS275" s="89"/>
      <c r="AT275" s="89"/>
      <c r="AU275" s="89"/>
      <c r="AV275" s="1"/>
      <c r="AW275" s="88"/>
      <c r="AX275" s="89"/>
      <c r="AY275" s="89"/>
      <c r="AZ275" s="89"/>
      <c r="BA275" s="89"/>
      <c r="BB275" s="89"/>
      <c r="BC275" s="1"/>
      <c r="BD275" s="88"/>
      <c r="BE275" s="89"/>
      <c r="BF275" s="89"/>
      <c r="BG275" s="89"/>
      <c r="BH275" s="1"/>
      <c r="BI275" s="90"/>
      <c r="BJ275" s="89"/>
      <c r="BK275" s="89"/>
      <c r="BL275" s="89"/>
      <c r="BM275" s="89"/>
      <c r="BN275" s="89"/>
      <c r="BO275" s="89"/>
      <c r="BP275" s="89"/>
      <c r="BQ275" s="89"/>
      <c r="BR275" s="89"/>
      <c r="BS275" s="89"/>
      <c r="BT275" s="89"/>
      <c r="BU275" s="89"/>
      <c r="BV275" s="89"/>
      <c r="BW275" s="89"/>
      <c r="BX275" s="89"/>
      <c r="BY275" s="89"/>
      <c r="BZ275" s="89"/>
      <c r="CA275" s="89"/>
      <c r="CB275" s="89"/>
      <c r="CC275" s="89"/>
      <c r="CD275" s="89"/>
      <c r="CE275" s="89"/>
      <c r="CF275" s="89"/>
      <c r="CG275" s="89"/>
      <c r="CH275" s="89"/>
      <c r="CI275" s="89"/>
      <c r="CJ275" s="89"/>
      <c r="CK275" s="89"/>
      <c r="CL275" s="89"/>
      <c r="CM275" s="89"/>
      <c r="CN275" s="89"/>
      <c r="CO275" s="89"/>
      <c r="CP275" s="89"/>
      <c r="CQ275" s="1"/>
      <c r="CR275" s="88"/>
      <c r="CS275" s="89"/>
      <c r="CT275" s="89"/>
      <c r="CU275" s="89"/>
      <c r="CV275" s="89"/>
      <c r="CW275" s="89"/>
      <c r="CX275" s="8"/>
      <c r="CY275" s="1"/>
    </row>
    <row r="276" spans="1:103" ht="12.75">
      <c r="A276" s="1"/>
      <c r="B276" s="9"/>
      <c r="C276" s="91" t="b">
        <v>0</v>
      </c>
      <c r="D276" s="86"/>
      <c r="E276" s="86"/>
      <c r="F276" s="1"/>
      <c r="G276" s="90"/>
      <c r="H276" s="89"/>
      <c r="I276" s="89"/>
      <c r="J276" s="89"/>
      <c r="K276" s="89"/>
      <c r="L276" s="89"/>
      <c r="M276" s="89"/>
      <c r="N276" s="89"/>
      <c r="O276" s="89"/>
      <c r="P276" s="89"/>
      <c r="Q276" s="89"/>
      <c r="R276" s="1"/>
      <c r="S276" s="88"/>
      <c r="T276" s="89"/>
      <c r="U276" s="89"/>
      <c r="V276" s="1"/>
      <c r="W276" s="88"/>
      <c r="X276" s="89"/>
      <c r="Y276" s="89"/>
      <c r="Z276" s="89"/>
      <c r="AA276" s="89"/>
      <c r="AB276" s="89"/>
      <c r="AC276" s="1"/>
      <c r="AD276" s="88"/>
      <c r="AE276" s="89"/>
      <c r="AF276" s="89"/>
      <c r="AG276" s="1"/>
      <c r="AH276" s="88"/>
      <c r="AI276" s="89"/>
      <c r="AJ276" s="89"/>
      <c r="AK276" s="89"/>
      <c r="AL276" s="89"/>
      <c r="AM276" s="89"/>
      <c r="AN276" s="2"/>
      <c r="AO276" s="88"/>
      <c r="AP276" s="89"/>
      <c r="AQ276" s="89"/>
      <c r="AR276" s="89"/>
      <c r="AS276" s="89"/>
      <c r="AT276" s="89"/>
      <c r="AU276" s="89"/>
      <c r="AV276" s="1"/>
      <c r="AW276" s="88"/>
      <c r="AX276" s="89"/>
      <c r="AY276" s="89"/>
      <c r="AZ276" s="89"/>
      <c r="BA276" s="89"/>
      <c r="BB276" s="89"/>
      <c r="BC276" s="1"/>
      <c r="BD276" s="88"/>
      <c r="BE276" s="89"/>
      <c r="BF276" s="89"/>
      <c r="BG276" s="89"/>
      <c r="BH276" s="1"/>
      <c r="BI276" s="90"/>
      <c r="BJ276" s="89"/>
      <c r="BK276" s="89"/>
      <c r="BL276" s="89"/>
      <c r="BM276" s="89"/>
      <c r="BN276" s="89"/>
      <c r="BO276" s="89"/>
      <c r="BP276" s="89"/>
      <c r="BQ276" s="89"/>
      <c r="BR276" s="89"/>
      <c r="BS276" s="89"/>
      <c r="BT276" s="89"/>
      <c r="BU276" s="89"/>
      <c r="BV276" s="89"/>
      <c r="BW276" s="89"/>
      <c r="BX276" s="89"/>
      <c r="BY276" s="89"/>
      <c r="BZ276" s="89"/>
      <c r="CA276" s="89"/>
      <c r="CB276" s="89"/>
      <c r="CC276" s="89"/>
      <c r="CD276" s="89"/>
      <c r="CE276" s="89"/>
      <c r="CF276" s="89"/>
      <c r="CG276" s="89"/>
      <c r="CH276" s="89"/>
      <c r="CI276" s="89"/>
      <c r="CJ276" s="89"/>
      <c r="CK276" s="89"/>
      <c r="CL276" s="89"/>
      <c r="CM276" s="89"/>
      <c r="CN276" s="89"/>
      <c r="CO276" s="89"/>
      <c r="CP276" s="89"/>
      <c r="CQ276" s="1"/>
      <c r="CR276" s="88"/>
      <c r="CS276" s="89"/>
      <c r="CT276" s="89"/>
      <c r="CU276" s="89"/>
      <c r="CV276" s="89"/>
      <c r="CW276" s="89"/>
      <c r="CX276" s="8"/>
      <c r="CY276" s="1"/>
    </row>
    <row r="277" spans="1:103" ht="12.75">
      <c r="A277" s="1"/>
      <c r="B277" s="9"/>
      <c r="C277" s="91" t="b">
        <v>0</v>
      </c>
      <c r="D277" s="86"/>
      <c r="E277" s="86"/>
      <c r="F277" s="1"/>
      <c r="G277" s="90"/>
      <c r="H277" s="89"/>
      <c r="I277" s="89"/>
      <c r="J277" s="89"/>
      <c r="K277" s="89"/>
      <c r="L277" s="89"/>
      <c r="M277" s="89"/>
      <c r="N277" s="89"/>
      <c r="O277" s="89"/>
      <c r="P277" s="89"/>
      <c r="Q277" s="89"/>
      <c r="R277" s="1"/>
      <c r="S277" s="88"/>
      <c r="T277" s="89"/>
      <c r="U277" s="89"/>
      <c r="V277" s="1"/>
      <c r="W277" s="88"/>
      <c r="X277" s="89"/>
      <c r="Y277" s="89"/>
      <c r="Z277" s="89"/>
      <c r="AA277" s="89"/>
      <c r="AB277" s="89"/>
      <c r="AC277" s="1"/>
      <c r="AD277" s="88"/>
      <c r="AE277" s="89"/>
      <c r="AF277" s="89"/>
      <c r="AG277" s="1"/>
      <c r="AH277" s="88"/>
      <c r="AI277" s="89"/>
      <c r="AJ277" s="89"/>
      <c r="AK277" s="89"/>
      <c r="AL277" s="89"/>
      <c r="AM277" s="89"/>
      <c r="AN277" s="2"/>
      <c r="AO277" s="88"/>
      <c r="AP277" s="89"/>
      <c r="AQ277" s="89"/>
      <c r="AR277" s="89"/>
      <c r="AS277" s="89"/>
      <c r="AT277" s="89"/>
      <c r="AU277" s="89"/>
      <c r="AV277" s="1"/>
      <c r="AW277" s="88"/>
      <c r="AX277" s="89"/>
      <c r="AY277" s="89"/>
      <c r="AZ277" s="89"/>
      <c r="BA277" s="89"/>
      <c r="BB277" s="89"/>
      <c r="BC277" s="1"/>
      <c r="BD277" s="88"/>
      <c r="BE277" s="89"/>
      <c r="BF277" s="89"/>
      <c r="BG277" s="89"/>
      <c r="BH277" s="1"/>
      <c r="BI277" s="90"/>
      <c r="BJ277" s="89"/>
      <c r="BK277" s="89"/>
      <c r="BL277" s="89"/>
      <c r="BM277" s="89"/>
      <c r="BN277" s="89"/>
      <c r="BO277" s="89"/>
      <c r="BP277" s="89"/>
      <c r="BQ277" s="89"/>
      <c r="BR277" s="89"/>
      <c r="BS277" s="89"/>
      <c r="BT277" s="89"/>
      <c r="BU277" s="89"/>
      <c r="BV277" s="89"/>
      <c r="BW277" s="89"/>
      <c r="BX277" s="89"/>
      <c r="BY277" s="89"/>
      <c r="BZ277" s="89"/>
      <c r="CA277" s="89"/>
      <c r="CB277" s="89"/>
      <c r="CC277" s="89"/>
      <c r="CD277" s="89"/>
      <c r="CE277" s="89"/>
      <c r="CF277" s="89"/>
      <c r="CG277" s="89"/>
      <c r="CH277" s="89"/>
      <c r="CI277" s="89"/>
      <c r="CJ277" s="89"/>
      <c r="CK277" s="89"/>
      <c r="CL277" s="89"/>
      <c r="CM277" s="89"/>
      <c r="CN277" s="89"/>
      <c r="CO277" s="89"/>
      <c r="CP277" s="89"/>
      <c r="CQ277" s="1"/>
      <c r="CR277" s="88"/>
      <c r="CS277" s="89"/>
      <c r="CT277" s="89"/>
      <c r="CU277" s="89"/>
      <c r="CV277" s="89"/>
      <c r="CW277" s="89"/>
      <c r="CX277" s="8"/>
      <c r="CY277" s="1"/>
    </row>
    <row r="278" spans="1:103" ht="12.75">
      <c r="A278" s="1"/>
      <c r="B278" s="9"/>
      <c r="C278" s="91" t="b">
        <v>0</v>
      </c>
      <c r="D278" s="86"/>
      <c r="E278" s="86"/>
      <c r="F278" s="1"/>
      <c r="G278" s="90"/>
      <c r="H278" s="89"/>
      <c r="I278" s="89"/>
      <c r="J278" s="89"/>
      <c r="K278" s="89"/>
      <c r="L278" s="89"/>
      <c r="M278" s="89"/>
      <c r="N278" s="89"/>
      <c r="O278" s="89"/>
      <c r="P278" s="89"/>
      <c r="Q278" s="89"/>
      <c r="R278" s="1"/>
      <c r="S278" s="88"/>
      <c r="T278" s="89"/>
      <c r="U278" s="89"/>
      <c r="V278" s="1"/>
      <c r="W278" s="88"/>
      <c r="X278" s="89"/>
      <c r="Y278" s="89"/>
      <c r="Z278" s="89"/>
      <c r="AA278" s="89"/>
      <c r="AB278" s="89"/>
      <c r="AC278" s="1"/>
      <c r="AD278" s="88"/>
      <c r="AE278" s="89"/>
      <c r="AF278" s="89"/>
      <c r="AG278" s="1"/>
      <c r="AH278" s="88"/>
      <c r="AI278" s="89"/>
      <c r="AJ278" s="89"/>
      <c r="AK278" s="89"/>
      <c r="AL278" s="89"/>
      <c r="AM278" s="89"/>
      <c r="AN278" s="2"/>
      <c r="AO278" s="88"/>
      <c r="AP278" s="89"/>
      <c r="AQ278" s="89"/>
      <c r="AR278" s="89"/>
      <c r="AS278" s="89"/>
      <c r="AT278" s="89"/>
      <c r="AU278" s="89"/>
      <c r="AV278" s="1"/>
      <c r="AW278" s="88"/>
      <c r="AX278" s="89"/>
      <c r="AY278" s="89"/>
      <c r="AZ278" s="89"/>
      <c r="BA278" s="89"/>
      <c r="BB278" s="89"/>
      <c r="BC278" s="1"/>
      <c r="BD278" s="88"/>
      <c r="BE278" s="89"/>
      <c r="BF278" s="89"/>
      <c r="BG278" s="89"/>
      <c r="BH278" s="1"/>
      <c r="BI278" s="90"/>
      <c r="BJ278" s="89"/>
      <c r="BK278" s="89"/>
      <c r="BL278" s="89"/>
      <c r="BM278" s="89"/>
      <c r="BN278" s="89"/>
      <c r="BO278" s="89"/>
      <c r="BP278" s="89"/>
      <c r="BQ278" s="89"/>
      <c r="BR278" s="89"/>
      <c r="BS278" s="89"/>
      <c r="BT278" s="89"/>
      <c r="BU278" s="89"/>
      <c r="BV278" s="89"/>
      <c r="BW278" s="89"/>
      <c r="BX278" s="89"/>
      <c r="BY278" s="89"/>
      <c r="BZ278" s="89"/>
      <c r="CA278" s="89"/>
      <c r="CB278" s="89"/>
      <c r="CC278" s="89"/>
      <c r="CD278" s="89"/>
      <c r="CE278" s="89"/>
      <c r="CF278" s="89"/>
      <c r="CG278" s="89"/>
      <c r="CH278" s="89"/>
      <c r="CI278" s="89"/>
      <c r="CJ278" s="89"/>
      <c r="CK278" s="89"/>
      <c r="CL278" s="89"/>
      <c r="CM278" s="89"/>
      <c r="CN278" s="89"/>
      <c r="CO278" s="89"/>
      <c r="CP278" s="89"/>
      <c r="CQ278" s="1"/>
      <c r="CR278" s="88"/>
      <c r="CS278" s="89"/>
      <c r="CT278" s="89"/>
      <c r="CU278" s="89"/>
      <c r="CV278" s="89"/>
      <c r="CW278" s="89"/>
      <c r="CX278" s="8"/>
      <c r="CY278" s="1"/>
    </row>
    <row r="279" spans="1:103" ht="12.75">
      <c r="A279" s="1"/>
      <c r="B279" s="9"/>
      <c r="C279" s="91" t="b">
        <v>0</v>
      </c>
      <c r="D279" s="86"/>
      <c r="E279" s="86"/>
      <c r="F279" s="1"/>
      <c r="G279" s="90"/>
      <c r="H279" s="89"/>
      <c r="I279" s="89"/>
      <c r="J279" s="89"/>
      <c r="K279" s="89"/>
      <c r="L279" s="89"/>
      <c r="M279" s="89"/>
      <c r="N279" s="89"/>
      <c r="O279" s="89"/>
      <c r="P279" s="89"/>
      <c r="Q279" s="89"/>
      <c r="R279" s="1"/>
      <c r="S279" s="88"/>
      <c r="T279" s="89"/>
      <c r="U279" s="89"/>
      <c r="V279" s="1"/>
      <c r="W279" s="88"/>
      <c r="X279" s="89"/>
      <c r="Y279" s="89"/>
      <c r="Z279" s="89"/>
      <c r="AA279" s="89"/>
      <c r="AB279" s="89"/>
      <c r="AC279" s="1"/>
      <c r="AD279" s="88"/>
      <c r="AE279" s="89"/>
      <c r="AF279" s="89"/>
      <c r="AG279" s="1"/>
      <c r="AH279" s="88"/>
      <c r="AI279" s="89"/>
      <c r="AJ279" s="89"/>
      <c r="AK279" s="89"/>
      <c r="AL279" s="89"/>
      <c r="AM279" s="89"/>
      <c r="AN279" s="2"/>
      <c r="AO279" s="88"/>
      <c r="AP279" s="89"/>
      <c r="AQ279" s="89"/>
      <c r="AR279" s="89"/>
      <c r="AS279" s="89"/>
      <c r="AT279" s="89"/>
      <c r="AU279" s="89"/>
      <c r="AV279" s="1"/>
      <c r="AW279" s="88"/>
      <c r="AX279" s="89"/>
      <c r="AY279" s="89"/>
      <c r="AZ279" s="89"/>
      <c r="BA279" s="89"/>
      <c r="BB279" s="89"/>
      <c r="BC279" s="1"/>
      <c r="BD279" s="88"/>
      <c r="BE279" s="89"/>
      <c r="BF279" s="89"/>
      <c r="BG279" s="89"/>
      <c r="BH279" s="1"/>
      <c r="BI279" s="90"/>
      <c r="BJ279" s="89"/>
      <c r="BK279" s="89"/>
      <c r="BL279" s="89"/>
      <c r="BM279" s="89"/>
      <c r="BN279" s="89"/>
      <c r="BO279" s="89"/>
      <c r="BP279" s="89"/>
      <c r="BQ279" s="89"/>
      <c r="BR279" s="89"/>
      <c r="BS279" s="89"/>
      <c r="BT279" s="89"/>
      <c r="BU279" s="89"/>
      <c r="BV279" s="89"/>
      <c r="BW279" s="89"/>
      <c r="BX279" s="89"/>
      <c r="BY279" s="89"/>
      <c r="BZ279" s="89"/>
      <c r="CA279" s="89"/>
      <c r="CB279" s="89"/>
      <c r="CC279" s="89"/>
      <c r="CD279" s="89"/>
      <c r="CE279" s="89"/>
      <c r="CF279" s="89"/>
      <c r="CG279" s="89"/>
      <c r="CH279" s="89"/>
      <c r="CI279" s="89"/>
      <c r="CJ279" s="89"/>
      <c r="CK279" s="89"/>
      <c r="CL279" s="89"/>
      <c r="CM279" s="89"/>
      <c r="CN279" s="89"/>
      <c r="CO279" s="89"/>
      <c r="CP279" s="89"/>
      <c r="CQ279" s="1"/>
      <c r="CR279" s="88"/>
      <c r="CS279" s="89"/>
      <c r="CT279" s="89"/>
      <c r="CU279" s="89"/>
      <c r="CV279" s="89"/>
      <c r="CW279" s="89"/>
      <c r="CX279" s="8"/>
      <c r="CY279" s="1"/>
    </row>
    <row r="280" spans="1:103" ht="12.75">
      <c r="A280" s="1"/>
      <c r="B280" s="9"/>
      <c r="C280" s="91" t="b">
        <v>0</v>
      </c>
      <c r="D280" s="86"/>
      <c r="E280" s="86"/>
      <c r="F280" s="1"/>
      <c r="G280" s="90"/>
      <c r="H280" s="89"/>
      <c r="I280" s="89"/>
      <c r="J280" s="89"/>
      <c r="K280" s="89"/>
      <c r="L280" s="89"/>
      <c r="M280" s="89"/>
      <c r="N280" s="89"/>
      <c r="O280" s="89"/>
      <c r="P280" s="89"/>
      <c r="Q280" s="89"/>
      <c r="R280" s="1"/>
      <c r="S280" s="88"/>
      <c r="T280" s="89"/>
      <c r="U280" s="89"/>
      <c r="V280" s="1"/>
      <c r="W280" s="88"/>
      <c r="X280" s="89"/>
      <c r="Y280" s="89"/>
      <c r="Z280" s="89"/>
      <c r="AA280" s="89"/>
      <c r="AB280" s="89"/>
      <c r="AC280" s="1"/>
      <c r="AD280" s="88"/>
      <c r="AE280" s="89"/>
      <c r="AF280" s="89"/>
      <c r="AG280" s="1"/>
      <c r="AH280" s="88"/>
      <c r="AI280" s="89"/>
      <c r="AJ280" s="89"/>
      <c r="AK280" s="89"/>
      <c r="AL280" s="89"/>
      <c r="AM280" s="89"/>
      <c r="AN280" s="2"/>
      <c r="AO280" s="88"/>
      <c r="AP280" s="89"/>
      <c r="AQ280" s="89"/>
      <c r="AR280" s="89"/>
      <c r="AS280" s="89"/>
      <c r="AT280" s="89"/>
      <c r="AU280" s="89"/>
      <c r="AV280" s="1"/>
      <c r="AW280" s="88"/>
      <c r="AX280" s="89"/>
      <c r="AY280" s="89"/>
      <c r="AZ280" s="89"/>
      <c r="BA280" s="89"/>
      <c r="BB280" s="89"/>
      <c r="BC280" s="1"/>
      <c r="BD280" s="88"/>
      <c r="BE280" s="89"/>
      <c r="BF280" s="89"/>
      <c r="BG280" s="89"/>
      <c r="BH280" s="1"/>
      <c r="BI280" s="90"/>
      <c r="BJ280" s="89"/>
      <c r="BK280" s="89"/>
      <c r="BL280" s="89"/>
      <c r="BM280" s="89"/>
      <c r="BN280" s="89"/>
      <c r="BO280" s="89"/>
      <c r="BP280" s="89"/>
      <c r="BQ280" s="89"/>
      <c r="BR280" s="89"/>
      <c r="BS280" s="89"/>
      <c r="BT280" s="89"/>
      <c r="BU280" s="89"/>
      <c r="BV280" s="89"/>
      <c r="BW280" s="89"/>
      <c r="BX280" s="89"/>
      <c r="BY280" s="89"/>
      <c r="BZ280" s="89"/>
      <c r="CA280" s="89"/>
      <c r="CB280" s="89"/>
      <c r="CC280" s="89"/>
      <c r="CD280" s="89"/>
      <c r="CE280" s="89"/>
      <c r="CF280" s="89"/>
      <c r="CG280" s="89"/>
      <c r="CH280" s="89"/>
      <c r="CI280" s="89"/>
      <c r="CJ280" s="89"/>
      <c r="CK280" s="89"/>
      <c r="CL280" s="89"/>
      <c r="CM280" s="89"/>
      <c r="CN280" s="89"/>
      <c r="CO280" s="89"/>
      <c r="CP280" s="89"/>
      <c r="CQ280" s="1"/>
      <c r="CR280" s="88"/>
      <c r="CS280" s="89"/>
      <c r="CT280" s="89"/>
      <c r="CU280" s="89"/>
      <c r="CV280" s="89"/>
      <c r="CW280" s="89"/>
      <c r="CX280" s="8"/>
      <c r="CY280" s="1"/>
    </row>
    <row r="281" spans="1:103" ht="12.75">
      <c r="A281" s="1"/>
      <c r="B281" s="9"/>
      <c r="C281" s="91" t="b">
        <v>0</v>
      </c>
      <c r="D281" s="86"/>
      <c r="E281" s="86"/>
      <c r="F281" s="1"/>
      <c r="G281" s="90"/>
      <c r="H281" s="89"/>
      <c r="I281" s="89"/>
      <c r="J281" s="89"/>
      <c r="K281" s="89"/>
      <c r="L281" s="89"/>
      <c r="M281" s="89"/>
      <c r="N281" s="89"/>
      <c r="O281" s="89"/>
      <c r="P281" s="89"/>
      <c r="Q281" s="89"/>
      <c r="R281" s="1"/>
      <c r="S281" s="88"/>
      <c r="T281" s="89"/>
      <c r="U281" s="89"/>
      <c r="V281" s="1"/>
      <c r="W281" s="88"/>
      <c r="X281" s="89"/>
      <c r="Y281" s="89"/>
      <c r="Z281" s="89"/>
      <c r="AA281" s="89"/>
      <c r="AB281" s="89"/>
      <c r="AC281" s="1"/>
      <c r="AD281" s="88"/>
      <c r="AE281" s="89"/>
      <c r="AF281" s="89"/>
      <c r="AG281" s="1"/>
      <c r="AH281" s="88"/>
      <c r="AI281" s="89"/>
      <c r="AJ281" s="89"/>
      <c r="AK281" s="89"/>
      <c r="AL281" s="89"/>
      <c r="AM281" s="89"/>
      <c r="AN281" s="2"/>
      <c r="AO281" s="88"/>
      <c r="AP281" s="89"/>
      <c r="AQ281" s="89"/>
      <c r="AR281" s="89"/>
      <c r="AS281" s="89"/>
      <c r="AT281" s="89"/>
      <c r="AU281" s="89"/>
      <c r="AV281" s="1"/>
      <c r="AW281" s="88"/>
      <c r="AX281" s="89"/>
      <c r="AY281" s="89"/>
      <c r="AZ281" s="89"/>
      <c r="BA281" s="89"/>
      <c r="BB281" s="89"/>
      <c r="BC281" s="1"/>
      <c r="BD281" s="88"/>
      <c r="BE281" s="89"/>
      <c r="BF281" s="89"/>
      <c r="BG281" s="89"/>
      <c r="BH281" s="1"/>
      <c r="BI281" s="90"/>
      <c r="BJ281" s="89"/>
      <c r="BK281" s="89"/>
      <c r="BL281" s="89"/>
      <c r="BM281" s="89"/>
      <c r="BN281" s="89"/>
      <c r="BO281" s="89"/>
      <c r="BP281" s="89"/>
      <c r="BQ281" s="89"/>
      <c r="BR281" s="89"/>
      <c r="BS281" s="89"/>
      <c r="BT281" s="89"/>
      <c r="BU281" s="89"/>
      <c r="BV281" s="89"/>
      <c r="BW281" s="89"/>
      <c r="BX281" s="89"/>
      <c r="BY281" s="89"/>
      <c r="BZ281" s="89"/>
      <c r="CA281" s="89"/>
      <c r="CB281" s="89"/>
      <c r="CC281" s="89"/>
      <c r="CD281" s="89"/>
      <c r="CE281" s="89"/>
      <c r="CF281" s="89"/>
      <c r="CG281" s="89"/>
      <c r="CH281" s="89"/>
      <c r="CI281" s="89"/>
      <c r="CJ281" s="89"/>
      <c r="CK281" s="89"/>
      <c r="CL281" s="89"/>
      <c r="CM281" s="89"/>
      <c r="CN281" s="89"/>
      <c r="CO281" s="89"/>
      <c r="CP281" s="89"/>
      <c r="CQ281" s="1"/>
      <c r="CR281" s="88"/>
      <c r="CS281" s="89"/>
      <c r="CT281" s="89"/>
      <c r="CU281" s="89"/>
      <c r="CV281" s="89"/>
      <c r="CW281" s="89"/>
      <c r="CX281" s="8"/>
      <c r="CY281" s="1"/>
    </row>
    <row r="282" spans="1:103" ht="12.75">
      <c r="A282" s="1"/>
      <c r="B282" s="9"/>
      <c r="C282" s="91" t="b">
        <v>0</v>
      </c>
      <c r="D282" s="86"/>
      <c r="E282" s="86"/>
      <c r="F282" s="1"/>
      <c r="G282" s="90"/>
      <c r="H282" s="89"/>
      <c r="I282" s="89"/>
      <c r="J282" s="89"/>
      <c r="K282" s="89"/>
      <c r="L282" s="89"/>
      <c r="M282" s="89"/>
      <c r="N282" s="89"/>
      <c r="O282" s="89"/>
      <c r="P282" s="89"/>
      <c r="Q282" s="89"/>
      <c r="R282" s="1"/>
      <c r="S282" s="88"/>
      <c r="T282" s="89"/>
      <c r="U282" s="89"/>
      <c r="V282" s="1"/>
      <c r="W282" s="88"/>
      <c r="X282" s="89"/>
      <c r="Y282" s="89"/>
      <c r="Z282" s="89"/>
      <c r="AA282" s="89"/>
      <c r="AB282" s="89"/>
      <c r="AC282" s="1"/>
      <c r="AD282" s="88"/>
      <c r="AE282" s="89"/>
      <c r="AF282" s="89"/>
      <c r="AG282" s="1"/>
      <c r="AH282" s="88"/>
      <c r="AI282" s="89"/>
      <c r="AJ282" s="89"/>
      <c r="AK282" s="89"/>
      <c r="AL282" s="89"/>
      <c r="AM282" s="89"/>
      <c r="AN282" s="2"/>
      <c r="AO282" s="88"/>
      <c r="AP282" s="89"/>
      <c r="AQ282" s="89"/>
      <c r="AR282" s="89"/>
      <c r="AS282" s="89"/>
      <c r="AT282" s="89"/>
      <c r="AU282" s="89"/>
      <c r="AV282" s="1"/>
      <c r="AW282" s="88"/>
      <c r="AX282" s="89"/>
      <c r="AY282" s="89"/>
      <c r="AZ282" s="89"/>
      <c r="BA282" s="89"/>
      <c r="BB282" s="89"/>
      <c r="BC282" s="1"/>
      <c r="BD282" s="88"/>
      <c r="BE282" s="89"/>
      <c r="BF282" s="89"/>
      <c r="BG282" s="89"/>
      <c r="BH282" s="1"/>
      <c r="BI282" s="90"/>
      <c r="BJ282" s="89"/>
      <c r="BK282" s="89"/>
      <c r="BL282" s="89"/>
      <c r="BM282" s="89"/>
      <c r="BN282" s="89"/>
      <c r="BO282" s="89"/>
      <c r="BP282" s="89"/>
      <c r="BQ282" s="89"/>
      <c r="BR282" s="89"/>
      <c r="BS282" s="89"/>
      <c r="BT282" s="89"/>
      <c r="BU282" s="89"/>
      <c r="BV282" s="89"/>
      <c r="BW282" s="89"/>
      <c r="BX282" s="89"/>
      <c r="BY282" s="89"/>
      <c r="BZ282" s="89"/>
      <c r="CA282" s="89"/>
      <c r="CB282" s="89"/>
      <c r="CC282" s="89"/>
      <c r="CD282" s="89"/>
      <c r="CE282" s="89"/>
      <c r="CF282" s="89"/>
      <c r="CG282" s="89"/>
      <c r="CH282" s="89"/>
      <c r="CI282" s="89"/>
      <c r="CJ282" s="89"/>
      <c r="CK282" s="89"/>
      <c r="CL282" s="89"/>
      <c r="CM282" s="89"/>
      <c r="CN282" s="89"/>
      <c r="CO282" s="89"/>
      <c r="CP282" s="89"/>
      <c r="CQ282" s="1"/>
      <c r="CR282" s="88"/>
      <c r="CS282" s="89"/>
      <c r="CT282" s="89"/>
      <c r="CU282" s="89"/>
      <c r="CV282" s="89"/>
      <c r="CW282" s="89"/>
      <c r="CX282" s="8"/>
      <c r="CY282" s="1"/>
    </row>
    <row r="283" spans="1:103" ht="12.75">
      <c r="A283" s="1"/>
      <c r="B283" s="9"/>
      <c r="C283" s="91" t="b">
        <v>0</v>
      </c>
      <c r="D283" s="86"/>
      <c r="E283" s="86"/>
      <c r="F283" s="1"/>
      <c r="G283" s="90"/>
      <c r="H283" s="89"/>
      <c r="I283" s="89"/>
      <c r="J283" s="89"/>
      <c r="K283" s="89"/>
      <c r="L283" s="89"/>
      <c r="M283" s="89"/>
      <c r="N283" s="89"/>
      <c r="O283" s="89"/>
      <c r="P283" s="89"/>
      <c r="Q283" s="89"/>
      <c r="R283" s="1"/>
      <c r="S283" s="88"/>
      <c r="T283" s="89"/>
      <c r="U283" s="89"/>
      <c r="V283" s="1"/>
      <c r="W283" s="88"/>
      <c r="X283" s="89"/>
      <c r="Y283" s="89"/>
      <c r="Z283" s="89"/>
      <c r="AA283" s="89"/>
      <c r="AB283" s="89"/>
      <c r="AC283" s="1"/>
      <c r="AD283" s="88"/>
      <c r="AE283" s="89"/>
      <c r="AF283" s="89"/>
      <c r="AG283" s="1"/>
      <c r="AH283" s="88"/>
      <c r="AI283" s="89"/>
      <c r="AJ283" s="89"/>
      <c r="AK283" s="89"/>
      <c r="AL283" s="89"/>
      <c r="AM283" s="89"/>
      <c r="AN283" s="2"/>
      <c r="AO283" s="88"/>
      <c r="AP283" s="89"/>
      <c r="AQ283" s="89"/>
      <c r="AR283" s="89"/>
      <c r="AS283" s="89"/>
      <c r="AT283" s="89"/>
      <c r="AU283" s="89"/>
      <c r="AV283" s="1"/>
      <c r="AW283" s="88"/>
      <c r="AX283" s="89"/>
      <c r="AY283" s="89"/>
      <c r="AZ283" s="89"/>
      <c r="BA283" s="89"/>
      <c r="BB283" s="89"/>
      <c r="BC283" s="1"/>
      <c r="BD283" s="88"/>
      <c r="BE283" s="89"/>
      <c r="BF283" s="89"/>
      <c r="BG283" s="89"/>
      <c r="BH283" s="1"/>
      <c r="BI283" s="90"/>
      <c r="BJ283" s="89"/>
      <c r="BK283" s="89"/>
      <c r="BL283" s="89"/>
      <c r="BM283" s="89"/>
      <c r="BN283" s="89"/>
      <c r="BO283" s="89"/>
      <c r="BP283" s="89"/>
      <c r="BQ283" s="89"/>
      <c r="BR283" s="89"/>
      <c r="BS283" s="89"/>
      <c r="BT283" s="89"/>
      <c r="BU283" s="89"/>
      <c r="BV283" s="89"/>
      <c r="BW283" s="89"/>
      <c r="BX283" s="89"/>
      <c r="BY283" s="89"/>
      <c r="BZ283" s="89"/>
      <c r="CA283" s="89"/>
      <c r="CB283" s="89"/>
      <c r="CC283" s="89"/>
      <c r="CD283" s="89"/>
      <c r="CE283" s="89"/>
      <c r="CF283" s="89"/>
      <c r="CG283" s="89"/>
      <c r="CH283" s="89"/>
      <c r="CI283" s="89"/>
      <c r="CJ283" s="89"/>
      <c r="CK283" s="89"/>
      <c r="CL283" s="89"/>
      <c r="CM283" s="89"/>
      <c r="CN283" s="89"/>
      <c r="CO283" s="89"/>
      <c r="CP283" s="89"/>
      <c r="CQ283" s="1"/>
      <c r="CR283" s="88"/>
      <c r="CS283" s="89"/>
      <c r="CT283" s="89"/>
      <c r="CU283" s="89"/>
      <c r="CV283" s="89"/>
      <c r="CW283" s="89"/>
      <c r="CX283" s="8"/>
      <c r="CY283" s="1"/>
    </row>
    <row r="284" spans="1:103" ht="12.75">
      <c r="A284" s="1"/>
      <c r="B284" s="9"/>
      <c r="C284" s="91" t="b">
        <v>0</v>
      </c>
      <c r="D284" s="86"/>
      <c r="E284" s="86"/>
      <c r="F284" s="1"/>
      <c r="G284" s="90"/>
      <c r="H284" s="89"/>
      <c r="I284" s="89"/>
      <c r="J284" s="89"/>
      <c r="K284" s="89"/>
      <c r="L284" s="89"/>
      <c r="M284" s="89"/>
      <c r="N284" s="89"/>
      <c r="O284" s="89"/>
      <c r="P284" s="89"/>
      <c r="Q284" s="89"/>
      <c r="R284" s="1"/>
      <c r="S284" s="88"/>
      <c r="T284" s="89"/>
      <c r="U284" s="89"/>
      <c r="V284" s="1"/>
      <c r="W284" s="88"/>
      <c r="X284" s="89"/>
      <c r="Y284" s="89"/>
      <c r="Z284" s="89"/>
      <c r="AA284" s="89"/>
      <c r="AB284" s="89"/>
      <c r="AC284" s="1"/>
      <c r="AD284" s="88"/>
      <c r="AE284" s="89"/>
      <c r="AF284" s="89"/>
      <c r="AG284" s="1"/>
      <c r="AH284" s="88"/>
      <c r="AI284" s="89"/>
      <c r="AJ284" s="89"/>
      <c r="AK284" s="89"/>
      <c r="AL284" s="89"/>
      <c r="AM284" s="89"/>
      <c r="AN284" s="2"/>
      <c r="AO284" s="88"/>
      <c r="AP284" s="89"/>
      <c r="AQ284" s="89"/>
      <c r="AR284" s="89"/>
      <c r="AS284" s="89"/>
      <c r="AT284" s="89"/>
      <c r="AU284" s="89"/>
      <c r="AV284" s="1"/>
      <c r="AW284" s="88"/>
      <c r="AX284" s="89"/>
      <c r="AY284" s="89"/>
      <c r="AZ284" s="89"/>
      <c r="BA284" s="89"/>
      <c r="BB284" s="89"/>
      <c r="BC284" s="1"/>
      <c r="BD284" s="88"/>
      <c r="BE284" s="89"/>
      <c r="BF284" s="89"/>
      <c r="BG284" s="89"/>
      <c r="BH284" s="1"/>
      <c r="BI284" s="90"/>
      <c r="BJ284" s="89"/>
      <c r="BK284" s="89"/>
      <c r="BL284" s="89"/>
      <c r="BM284" s="89"/>
      <c r="BN284" s="89"/>
      <c r="BO284" s="89"/>
      <c r="BP284" s="89"/>
      <c r="BQ284" s="89"/>
      <c r="BR284" s="89"/>
      <c r="BS284" s="89"/>
      <c r="BT284" s="89"/>
      <c r="BU284" s="89"/>
      <c r="BV284" s="89"/>
      <c r="BW284" s="89"/>
      <c r="BX284" s="89"/>
      <c r="BY284" s="89"/>
      <c r="BZ284" s="89"/>
      <c r="CA284" s="89"/>
      <c r="CB284" s="89"/>
      <c r="CC284" s="89"/>
      <c r="CD284" s="89"/>
      <c r="CE284" s="89"/>
      <c r="CF284" s="89"/>
      <c r="CG284" s="89"/>
      <c r="CH284" s="89"/>
      <c r="CI284" s="89"/>
      <c r="CJ284" s="89"/>
      <c r="CK284" s="89"/>
      <c r="CL284" s="89"/>
      <c r="CM284" s="89"/>
      <c r="CN284" s="89"/>
      <c r="CO284" s="89"/>
      <c r="CP284" s="89"/>
      <c r="CQ284" s="1"/>
      <c r="CR284" s="88"/>
      <c r="CS284" s="89"/>
      <c r="CT284" s="89"/>
      <c r="CU284" s="89"/>
      <c r="CV284" s="89"/>
      <c r="CW284" s="89"/>
      <c r="CX284" s="8"/>
      <c r="CY284" s="1"/>
    </row>
    <row r="285" spans="1:103" ht="12.75">
      <c r="A285" s="1"/>
      <c r="B285" s="9"/>
      <c r="C285" s="91" t="b">
        <v>0</v>
      </c>
      <c r="D285" s="86"/>
      <c r="E285" s="86"/>
      <c r="F285" s="1"/>
      <c r="G285" s="90"/>
      <c r="H285" s="89"/>
      <c r="I285" s="89"/>
      <c r="J285" s="89"/>
      <c r="K285" s="89"/>
      <c r="L285" s="89"/>
      <c r="M285" s="89"/>
      <c r="N285" s="89"/>
      <c r="O285" s="89"/>
      <c r="P285" s="89"/>
      <c r="Q285" s="89"/>
      <c r="R285" s="1"/>
      <c r="S285" s="88"/>
      <c r="T285" s="89"/>
      <c r="U285" s="89"/>
      <c r="V285" s="1"/>
      <c r="W285" s="88"/>
      <c r="X285" s="89"/>
      <c r="Y285" s="89"/>
      <c r="Z285" s="89"/>
      <c r="AA285" s="89"/>
      <c r="AB285" s="89"/>
      <c r="AC285" s="1"/>
      <c r="AD285" s="88"/>
      <c r="AE285" s="89"/>
      <c r="AF285" s="89"/>
      <c r="AG285" s="1"/>
      <c r="AH285" s="88"/>
      <c r="AI285" s="89"/>
      <c r="AJ285" s="89"/>
      <c r="AK285" s="89"/>
      <c r="AL285" s="89"/>
      <c r="AM285" s="89"/>
      <c r="AN285" s="2"/>
      <c r="AO285" s="88"/>
      <c r="AP285" s="89"/>
      <c r="AQ285" s="89"/>
      <c r="AR285" s="89"/>
      <c r="AS285" s="89"/>
      <c r="AT285" s="89"/>
      <c r="AU285" s="89"/>
      <c r="AV285" s="1"/>
      <c r="AW285" s="88"/>
      <c r="AX285" s="89"/>
      <c r="AY285" s="89"/>
      <c r="AZ285" s="89"/>
      <c r="BA285" s="89"/>
      <c r="BB285" s="89"/>
      <c r="BC285" s="1"/>
      <c r="BD285" s="88"/>
      <c r="BE285" s="89"/>
      <c r="BF285" s="89"/>
      <c r="BG285" s="89"/>
      <c r="BH285" s="1"/>
      <c r="BI285" s="90"/>
      <c r="BJ285" s="89"/>
      <c r="BK285" s="89"/>
      <c r="BL285" s="89"/>
      <c r="BM285" s="89"/>
      <c r="BN285" s="89"/>
      <c r="BO285" s="89"/>
      <c r="BP285" s="89"/>
      <c r="BQ285" s="89"/>
      <c r="BR285" s="89"/>
      <c r="BS285" s="89"/>
      <c r="BT285" s="89"/>
      <c r="BU285" s="89"/>
      <c r="BV285" s="89"/>
      <c r="BW285" s="89"/>
      <c r="BX285" s="89"/>
      <c r="BY285" s="89"/>
      <c r="BZ285" s="89"/>
      <c r="CA285" s="89"/>
      <c r="CB285" s="89"/>
      <c r="CC285" s="89"/>
      <c r="CD285" s="89"/>
      <c r="CE285" s="89"/>
      <c r="CF285" s="89"/>
      <c r="CG285" s="89"/>
      <c r="CH285" s="89"/>
      <c r="CI285" s="89"/>
      <c r="CJ285" s="89"/>
      <c r="CK285" s="89"/>
      <c r="CL285" s="89"/>
      <c r="CM285" s="89"/>
      <c r="CN285" s="89"/>
      <c r="CO285" s="89"/>
      <c r="CP285" s="89"/>
      <c r="CQ285" s="1"/>
      <c r="CR285" s="88"/>
      <c r="CS285" s="89"/>
      <c r="CT285" s="89"/>
      <c r="CU285" s="89"/>
      <c r="CV285" s="89"/>
      <c r="CW285" s="89"/>
      <c r="CX285" s="8"/>
      <c r="CY285" s="1"/>
    </row>
    <row r="286" spans="1:103" ht="12.75">
      <c r="A286" s="1"/>
      <c r="B286" s="9"/>
      <c r="C286" s="91" t="b">
        <v>0</v>
      </c>
      <c r="D286" s="86"/>
      <c r="E286" s="86"/>
      <c r="F286" s="1"/>
      <c r="G286" s="90"/>
      <c r="H286" s="89"/>
      <c r="I286" s="89"/>
      <c r="J286" s="89"/>
      <c r="K286" s="89"/>
      <c r="L286" s="89"/>
      <c r="M286" s="89"/>
      <c r="N286" s="89"/>
      <c r="O286" s="89"/>
      <c r="P286" s="89"/>
      <c r="Q286" s="89"/>
      <c r="R286" s="1"/>
      <c r="S286" s="88"/>
      <c r="T286" s="89"/>
      <c r="U286" s="89"/>
      <c r="V286" s="1"/>
      <c r="W286" s="88"/>
      <c r="X286" s="89"/>
      <c r="Y286" s="89"/>
      <c r="Z286" s="89"/>
      <c r="AA286" s="89"/>
      <c r="AB286" s="89"/>
      <c r="AC286" s="1"/>
      <c r="AD286" s="88"/>
      <c r="AE286" s="89"/>
      <c r="AF286" s="89"/>
      <c r="AG286" s="1"/>
      <c r="AH286" s="88"/>
      <c r="AI286" s="89"/>
      <c r="AJ286" s="89"/>
      <c r="AK286" s="89"/>
      <c r="AL286" s="89"/>
      <c r="AM286" s="89"/>
      <c r="AN286" s="2"/>
      <c r="AO286" s="88"/>
      <c r="AP286" s="89"/>
      <c r="AQ286" s="89"/>
      <c r="AR286" s="89"/>
      <c r="AS286" s="89"/>
      <c r="AT286" s="89"/>
      <c r="AU286" s="89"/>
      <c r="AV286" s="1"/>
      <c r="AW286" s="88"/>
      <c r="AX286" s="89"/>
      <c r="AY286" s="89"/>
      <c r="AZ286" s="89"/>
      <c r="BA286" s="89"/>
      <c r="BB286" s="89"/>
      <c r="BC286" s="1"/>
      <c r="BD286" s="88"/>
      <c r="BE286" s="89"/>
      <c r="BF286" s="89"/>
      <c r="BG286" s="89"/>
      <c r="BH286" s="1"/>
      <c r="BI286" s="90"/>
      <c r="BJ286" s="89"/>
      <c r="BK286" s="89"/>
      <c r="BL286" s="89"/>
      <c r="BM286" s="89"/>
      <c r="BN286" s="89"/>
      <c r="BO286" s="89"/>
      <c r="BP286" s="89"/>
      <c r="BQ286" s="89"/>
      <c r="BR286" s="89"/>
      <c r="BS286" s="89"/>
      <c r="BT286" s="89"/>
      <c r="BU286" s="89"/>
      <c r="BV286" s="89"/>
      <c r="BW286" s="89"/>
      <c r="BX286" s="89"/>
      <c r="BY286" s="89"/>
      <c r="BZ286" s="89"/>
      <c r="CA286" s="89"/>
      <c r="CB286" s="89"/>
      <c r="CC286" s="89"/>
      <c r="CD286" s="89"/>
      <c r="CE286" s="89"/>
      <c r="CF286" s="89"/>
      <c r="CG286" s="89"/>
      <c r="CH286" s="89"/>
      <c r="CI286" s="89"/>
      <c r="CJ286" s="89"/>
      <c r="CK286" s="89"/>
      <c r="CL286" s="89"/>
      <c r="CM286" s="89"/>
      <c r="CN286" s="89"/>
      <c r="CO286" s="89"/>
      <c r="CP286" s="89"/>
      <c r="CQ286" s="1"/>
      <c r="CR286" s="88"/>
      <c r="CS286" s="89"/>
      <c r="CT286" s="89"/>
      <c r="CU286" s="89"/>
      <c r="CV286" s="89"/>
      <c r="CW286" s="89"/>
      <c r="CX286" s="8"/>
      <c r="CY286" s="1"/>
    </row>
    <row r="287" spans="1:103" ht="12.75">
      <c r="A287" s="1"/>
      <c r="B287" s="9"/>
      <c r="C287" s="91" t="b">
        <v>0</v>
      </c>
      <c r="D287" s="86"/>
      <c r="E287" s="86"/>
      <c r="F287" s="1"/>
      <c r="G287" s="90"/>
      <c r="H287" s="89"/>
      <c r="I287" s="89"/>
      <c r="J287" s="89"/>
      <c r="K287" s="89"/>
      <c r="L287" s="89"/>
      <c r="M287" s="89"/>
      <c r="N287" s="89"/>
      <c r="O287" s="89"/>
      <c r="P287" s="89"/>
      <c r="Q287" s="89"/>
      <c r="R287" s="1"/>
      <c r="S287" s="88"/>
      <c r="T287" s="89"/>
      <c r="U287" s="89"/>
      <c r="V287" s="1"/>
      <c r="W287" s="88"/>
      <c r="X287" s="89"/>
      <c r="Y287" s="89"/>
      <c r="Z287" s="89"/>
      <c r="AA287" s="89"/>
      <c r="AB287" s="89"/>
      <c r="AC287" s="1"/>
      <c r="AD287" s="88"/>
      <c r="AE287" s="89"/>
      <c r="AF287" s="89"/>
      <c r="AG287" s="1"/>
      <c r="AH287" s="88"/>
      <c r="AI287" s="89"/>
      <c r="AJ287" s="89"/>
      <c r="AK287" s="89"/>
      <c r="AL287" s="89"/>
      <c r="AM287" s="89"/>
      <c r="AN287" s="2"/>
      <c r="AO287" s="88"/>
      <c r="AP287" s="89"/>
      <c r="AQ287" s="89"/>
      <c r="AR287" s="89"/>
      <c r="AS287" s="89"/>
      <c r="AT287" s="89"/>
      <c r="AU287" s="89"/>
      <c r="AV287" s="1"/>
      <c r="AW287" s="88"/>
      <c r="AX287" s="89"/>
      <c r="AY287" s="89"/>
      <c r="AZ287" s="89"/>
      <c r="BA287" s="89"/>
      <c r="BB287" s="89"/>
      <c r="BC287" s="1"/>
      <c r="BD287" s="88"/>
      <c r="BE287" s="89"/>
      <c r="BF287" s="89"/>
      <c r="BG287" s="89"/>
      <c r="BH287" s="1"/>
      <c r="BI287" s="90"/>
      <c r="BJ287" s="89"/>
      <c r="BK287" s="89"/>
      <c r="BL287" s="89"/>
      <c r="BM287" s="89"/>
      <c r="BN287" s="89"/>
      <c r="BO287" s="89"/>
      <c r="BP287" s="89"/>
      <c r="BQ287" s="89"/>
      <c r="BR287" s="89"/>
      <c r="BS287" s="89"/>
      <c r="BT287" s="89"/>
      <c r="BU287" s="89"/>
      <c r="BV287" s="89"/>
      <c r="BW287" s="89"/>
      <c r="BX287" s="89"/>
      <c r="BY287" s="89"/>
      <c r="BZ287" s="89"/>
      <c r="CA287" s="89"/>
      <c r="CB287" s="89"/>
      <c r="CC287" s="89"/>
      <c r="CD287" s="89"/>
      <c r="CE287" s="89"/>
      <c r="CF287" s="89"/>
      <c r="CG287" s="89"/>
      <c r="CH287" s="89"/>
      <c r="CI287" s="89"/>
      <c r="CJ287" s="89"/>
      <c r="CK287" s="89"/>
      <c r="CL287" s="89"/>
      <c r="CM287" s="89"/>
      <c r="CN287" s="89"/>
      <c r="CO287" s="89"/>
      <c r="CP287" s="89"/>
      <c r="CQ287" s="1"/>
      <c r="CR287" s="88"/>
      <c r="CS287" s="89"/>
      <c r="CT287" s="89"/>
      <c r="CU287" s="89"/>
      <c r="CV287" s="89"/>
      <c r="CW287" s="89"/>
      <c r="CX287" s="8"/>
      <c r="CY287" s="1"/>
    </row>
    <row r="288" spans="1:103" ht="12.75">
      <c r="A288" s="1"/>
      <c r="B288" s="9"/>
      <c r="C288" s="91" t="b">
        <v>0</v>
      </c>
      <c r="D288" s="86"/>
      <c r="E288" s="86"/>
      <c r="F288" s="1"/>
      <c r="G288" s="90"/>
      <c r="H288" s="89"/>
      <c r="I288" s="89"/>
      <c r="J288" s="89"/>
      <c r="K288" s="89"/>
      <c r="L288" s="89"/>
      <c r="M288" s="89"/>
      <c r="N288" s="89"/>
      <c r="O288" s="89"/>
      <c r="P288" s="89"/>
      <c r="Q288" s="89"/>
      <c r="R288" s="1"/>
      <c r="S288" s="88"/>
      <c r="T288" s="89"/>
      <c r="U288" s="89"/>
      <c r="V288" s="1"/>
      <c r="W288" s="88"/>
      <c r="X288" s="89"/>
      <c r="Y288" s="89"/>
      <c r="Z288" s="89"/>
      <c r="AA288" s="89"/>
      <c r="AB288" s="89"/>
      <c r="AC288" s="1"/>
      <c r="AD288" s="88"/>
      <c r="AE288" s="89"/>
      <c r="AF288" s="89"/>
      <c r="AG288" s="1"/>
      <c r="AH288" s="88"/>
      <c r="AI288" s="89"/>
      <c r="AJ288" s="89"/>
      <c r="AK288" s="89"/>
      <c r="AL288" s="89"/>
      <c r="AM288" s="89"/>
      <c r="AN288" s="2"/>
      <c r="AO288" s="88"/>
      <c r="AP288" s="89"/>
      <c r="AQ288" s="89"/>
      <c r="AR288" s="89"/>
      <c r="AS288" s="89"/>
      <c r="AT288" s="89"/>
      <c r="AU288" s="89"/>
      <c r="AV288" s="1"/>
      <c r="AW288" s="88"/>
      <c r="AX288" s="89"/>
      <c r="AY288" s="89"/>
      <c r="AZ288" s="89"/>
      <c r="BA288" s="89"/>
      <c r="BB288" s="89"/>
      <c r="BC288" s="1"/>
      <c r="BD288" s="88"/>
      <c r="BE288" s="89"/>
      <c r="BF288" s="89"/>
      <c r="BG288" s="89"/>
      <c r="BH288" s="1"/>
      <c r="BI288" s="90"/>
      <c r="BJ288" s="89"/>
      <c r="BK288" s="89"/>
      <c r="BL288" s="89"/>
      <c r="BM288" s="89"/>
      <c r="BN288" s="89"/>
      <c r="BO288" s="89"/>
      <c r="BP288" s="89"/>
      <c r="BQ288" s="89"/>
      <c r="BR288" s="89"/>
      <c r="BS288" s="89"/>
      <c r="BT288" s="89"/>
      <c r="BU288" s="89"/>
      <c r="BV288" s="89"/>
      <c r="BW288" s="89"/>
      <c r="BX288" s="89"/>
      <c r="BY288" s="89"/>
      <c r="BZ288" s="89"/>
      <c r="CA288" s="89"/>
      <c r="CB288" s="89"/>
      <c r="CC288" s="89"/>
      <c r="CD288" s="89"/>
      <c r="CE288" s="89"/>
      <c r="CF288" s="89"/>
      <c r="CG288" s="89"/>
      <c r="CH288" s="89"/>
      <c r="CI288" s="89"/>
      <c r="CJ288" s="89"/>
      <c r="CK288" s="89"/>
      <c r="CL288" s="89"/>
      <c r="CM288" s="89"/>
      <c r="CN288" s="89"/>
      <c r="CO288" s="89"/>
      <c r="CP288" s="89"/>
      <c r="CQ288" s="1"/>
      <c r="CR288" s="88"/>
      <c r="CS288" s="89"/>
      <c r="CT288" s="89"/>
      <c r="CU288" s="89"/>
      <c r="CV288" s="89"/>
      <c r="CW288" s="89"/>
      <c r="CX288" s="8"/>
      <c r="CY288" s="1"/>
    </row>
    <row r="289" spans="1:103" ht="12.75">
      <c r="A289" s="1"/>
      <c r="B289" s="9"/>
      <c r="C289" s="91" t="b">
        <v>0</v>
      </c>
      <c r="D289" s="86"/>
      <c r="E289" s="86"/>
      <c r="F289" s="1"/>
      <c r="G289" s="90"/>
      <c r="H289" s="89"/>
      <c r="I289" s="89"/>
      <c r="J289" s="89"/>
      <c r="K289" s="89"/>
      <c r="L289" s="89"/>
      <c r="M289" s="89"/>
      <c r="N289" s="89"/>
      <c r="O289" s="89"/>
      <c r="P289" s="89"/>
      <c r="Q289" s="89"/>
      <c r="R289" s="1"/>
      <c r="S289" s="88"/>
      <c r="T289" s="89"/>
      <c r="U289" s="89"/>
      <c r="V289" s="1"/>
      <c r="W289" s="88"/>
      <c r="X289" s="89"/>
      <c r="Y289" s="89"/>
      <c r="Z289" s="89"/>
      <c r="AA289" s="89"/>
      <c r="AB289" s="89"/>
      <c r="AC289" s="1"/>
      <c r="AD289" s="88"/>
      <c r="AE289" s="89"/>
      <c r="AF289" s="89"/>
      <c r="AG289" s="1"/>
      <c r="AH289" s="88"/>
      <c r="AI289" s="89"/>
      <c r="AJ289" s="89"/>
      <c r="AK289" s="89"/>
      <c r="AL289" s="89"/>
      <c r="AM289" s="89"/>
      <c r="AN289" s="2"/>
      <c r="AO289" s="88"/>
      <c r="AP289" s="89"/>
      <c r="AQ289" s="89"/>
      <c r="AR289" s="89"/>
      <c r="AS289" s="89"/>
      <c r="AT289" s="89"/>
      <c r="AU289" s="89"/>
      <c r="AV289" s="1"/>
      <c r="AW289" s="88"/>
      <c r="AX289" s="89"/>
      <c r="AY289" s="89"/>
      <c r="AZ289" s="89"/>
      <c r="BA289" s="89"/>
      <c r="BB289" s="89"/>
      <c r="BC289" s="1"/>
      <c r="BD289" s="88"/>
      <c r="BE289" s="89"/>
      <c r="BF289" s="89"/>
      <c r="BG289" s="89"/>
      <c r="BH289" s="1"/>
      <c r="BI289" s="90"/>
      <c r="BJ289" s="89"/>
      <c r="BK289" s="89"/>
      <c r="BL289" s="89"/>
      <c r="BM289" s="89"/>
      <c r="BN289" s="89"/>
      <c r="BO289" s="89"/>
      <c r="BP289" s="89"/>
      <c r="BQ289" s="89"/>
      <c r="BR289" s="89"/>
      <c r="BS289" s="89"/>
      <c r="BT289" s="89"/>
      <c r="BU289" s="89"/>
      <c r="BV289" s="89"/>
      <c r="BW289" s="89"/>
      <c r="BX289" s="89"/>
      <c r="BY289" s="89"/>
      <c r="BZ289" s="89"/>
      <c r="CA289" s="89"/>
      <c r="CB289" s="89"/>
      <c r="CC289" s="89"/>
      <c r="CD289" s="89"/>
      <c r="CE289" s="89"/>
      <c r="CF289" s="89"/>
      <c r="CG289" s="89"/>
      <c r="CH289" s="89"/>
      <c r="CI289" s="89"/>
      <c r="CJ289" s="89"/>
      <c r="CK289" s="89"/>
      <c r="CL289" s="89"/>
      <c r="CM289" s="89"/>
      <c r="CN289" s="89"/>
      <c r="CO289" s="89"/>
      <c r="CP289" s="89"/>
      <c r="CQ289" s="1"/>
      <c r="CR289" s="88"/>
      <c r="CS289" s="89"/>
      <c r="CT289" s="89"/>
      <c r="CU289" s="89"/>
      <c r="CV289" s="89"/>
      <c r="CW289" s="89"/>
      <c r="CX289" s="8"/>
      <c r="CY289" s="1"/>
    </row>
    <row r="290" spans="1:103" ht="12.75">
      <c r="A290" s="1"/>
      <c r="B290" s="9"/>
      <c r="C290" s="91" t="b">
        <v>0</v>
      </c>
      <c r="D290" s="86"/>
      <c r="E290" s="86"/>
      <c r="F290" s="1"/>
      <c r="G290" s="90"/>
      <c r="H290" s="89"/>
      <c r="I290" s="89"/>
      <c r="J290" s="89"/>
      <c r="K290" s="89"/>
      <c r="L290" s="89"/>
      <c r="M290" s="89"/>
      <c r="N290" s="89"/>
      <c r="O290" s="89"/>
      <c r="P290" s="89"/>
      <c r="Q290" s="89"/>
      <c r="R290" s="1"/>
      <c r="S290" s="88"/>
      <c r="T290" s="89"/>
      <c r="U290" s="89"/>
      <c r="V290" s="1"/>
      <c r="W290" s="88"/>
      <c r="X290" s="89"/>
      <c r="Y290" s="89"/>
      <c r="Z290" s="89"/>
      <c r="AA290" s="89"/>
      <c r="AB290" s="89"/>
      <c r="AC290" s="1"/>
      <c r="AD290" s="88"/>
      <c r="AE290" s="89"/>
      <c r="AF290" s="89"/>
      <c r="AG290" s="1"/>
      <c r="AH290" s="88"/>
      <c r="AI290" s="89"/>
      <c r="AJ290" s="89"/>
      <c r="AK290" s="89"/>
      <c r="AL290" s="89"/>
      <c r="AM290" s="89"/>
      <c r="AN290" s="2"/>
      <c r="AO290" s="88"/>
      <c r="AP290" s="89"/>
      <c r="AQ290" s="89"/>
      <c r="AR290" s="89"/>
      <c r="AS290" s="89"/>
      <c r="AT290" s="89"/>
      <c r="AU290" s="89"/>
      <c r="AV290" s="1"/>
      <c r="AW290" s="88"/>
      <c r="AX290" s="89"/>
      <c r="AY290" s="89"/>
      <c r="AZ290" s="89"/>
      <c r="BA290" s="89"/>
      <c r="BB290" s="89"/>
      <c r="BC290" s="1"/>
      <c r="BD290" s="88"/>
      <c r="BE290" s="89"/>
      <c r="BF290" s="89"/>
      <c r="BG290" s="89"/>
      <c r="BH290" s="1"/>
      <c r="BI290" s="90"/>
      <c r="BJ290" s="89"/>
      <c r="BK290" s="89"/>
      <c r="BL290" s="89"/>
      <c r="BM290" s="89"/>
      <c r="BN290" s="89"/>
      <c r="BO290" s="89"/>
      <c r="BP290" s="89"/>
      <c r="BQ290" s="89"/>
      <c r="BR290" s="89"/>
      <c r="BS290" s="89"/>
      <c r="BT290" s="89"/>
      <c r="BU290" s="89"/>
      <c r="BV290" s="89"/>
      <c r="BW290" s="89"/>
      <c r="BX290" s="89"/>
      <c r="BY290" s="89"/>
      <c r="BZ290" s="89"/>
      <c r="CA290" s="89"/>
      <c r="CB290" s="89"/>
      <c r="CC290" s="89"/>
      <c r="CD290" s="89"/>
      <c r="CE290" s="89"/>
      <c r="CF290" s="89"/>
      <c r="CG290" s="89"/>
      <c r="CH290" s="89"/>
      <c r="CI290" s="89"/>
      <c r="CJ290" s="89"/>
      <c r="CK290" s="89"/>
      <c r="CL290" s="89"/>
      <c r="CM290" s="89"/>
      <c r="CN290" s="89"/>
      <c r="CO290" s="89"/>
      <c r="CP290" s="89"/>
      <c r="CQ290" s="1"/>
      <c r="CR290" s="88"/>
      <c r="CS290" s="89"/>
      <c r="CT290" s="89"/>
      <c r="CU290" s="89"/>
      <c r="CV290" s="89"/>
      <c r="CW290" s="89"/>
      <c r="CX290" s="8"/>
      <c r="CY290" s="1"/>
    </row>
    <row r="291" spans="1:103" ht="12.75">
      <c r="A291" s="1"/>
      <c r="B291" s="9"/>
      <c r="C291" s="91" t="b">
        <v>0</v>
      </c>
      <c r="D291" s="86"/>
      <c r="E291" s="86"/>
      <c r="F291" s="1"/>
      <c r="G291" s="90"/>
      <c r="H291" s="89"/>
      <c r="I291" s="89"/>
      <c r="J291" s="89"/>
      <c r="K291" s="89"/>
      <c r="L291" s="89"/>
      <c r="M291" s="89"/>
      <c r="N291" s="89"/>
      <c r="O291" s="89"/>
      <c r="P291" s="89"/>
      <c r="Q291" s="89"/>
      <c r="R291" s="1"/>
      <c r="S291" s="88"/>
      <c r="T291" s="89"/>
      <c r="U291" s="89"/>
      <c r="V291" s="1"/>
      <c r="W291" s="88"/>
      <c r="X291" s="89"/>
      <c r="Y291" s="89"/>
      <c r="Z291" s="89"/>
      <c r="AA291" s="89"/>
      <c r="AB291" s="89"/>
      <c r="AC291" s="1"/>
      <c r="AD291" s="88"/>
      <c r="AE291" s="89"/>
      <c r="AF291" s="89"/>
      <c r="AG291" s="1"/>
      <c r="AH291" s="88"/>
      <c r="AI291" s="89"/>
      <c r="AJ291" s="89"/>
      <c r="AK291" s="89"/>
      <c r="AL291" s="89"/>
      <c r="AM291" s="89"/>
      <c r="AN291" s="2"/>
      <c r="AO291" s="88"/>
      <c r="AP291" s="89"/>
      <c r="AQ291" s="89"/>
      <c r="AR291" s="89"/>
      <c r="AS291" s="89"/>
      <c r="AT291" s="89"/>
      <c r="AU291" s="89"/>
      <c r="AV291" s="1"/>
      <c r="AW291" s="88"/>
      <c r="AX291" s="89"/>
      <c r="AY291" s="89"/>
      <c r="AZ291" s="89"/>
      <c r="BA291" s="89"/>
      <c r="BB291" s="89"/>
      <c r="BC291" s="1"/>
      <c r="BD291" s="88"/>
      <c r="BE291" s="89"/>
      <c r="BF291" s="89"/>
      <c r="BG291" s="89"/>
      <c r="BH291" s="1"/>
      <c r="BI291" s="90"/>
      <c r="BJ291" s="89"/>
      <c r="BK291" s="89"/>
      <c r="BL291" s="89"/>
      <c r="BM291" s="89"/>
      <c r="BN291" s="89"/>
      <c r="BO291" s="89"/>
      <c r="BP291" s="89"/>
      <c r="BQ291" s="89"/>
      <c r="BR291" s="89"/>
      <c r="BS291" s="89"/>
      <c r="BT291" s="89"/>
      <c r="BU291" s="89"/>
      <c r="BV291" s="89"/>
      <c r="BW291" s="89"/>
      <c r="BX291" s="89"/>
      <c r="BY291" s="89"/>
      <c r="BZ291" s="89"/>
      <c r="CA291" s="89"/>
      <c r="CB291" s="89"/>
      <c r="CC291" s="89"/>
      <c r="CD291" s="89"/>
      <c r="CE291" s="89"/>
      <c r="CF291" s="89"/>
      <c r="CG291" s="89"/>
      <c r="CH291" s="89"/>
      <c r="CI291" s="89"/>
      <c r="CJ291" s="89"/>
      <c r="CK291" s="89"/>
      <c r="CL291" s="89"/>
      <c r="CM291" s="89"/>
      <c r="CN291" s="89"/>
      <c r="CO291" s="89"/>
      <c r="CP291" s="89"/>
      <c r="CQ291" s="1"/>
      <c r="CR291" s="88"/>
      <c r="CS291" s="89"/>
      <c r="CT291" s="89"/>
      <c r="CU291" s="89"/>
      <c r="CV291" s="89"/>
      <c r="CW291" s="89"/>
      <c r="CX291" s="8"/>
      <c r="CY291" s="1"/>
    </row>
    <row r="292" spans="1:103" ht="12.75">
      <c r="A292" s="1"/>
      <c r="B292" s="9"/>
      <c r="C292" s="91" t="b">
        <v>0</v>
      </c>
      <c r="D292" s="86"/>
      <c r="E292" s="86"/>
      <c r="F292" s="1"/>
      <c r="G292" s="90"/>
      <c r="H292" s="89"/>
      <c r="I292" s="89"/>
      <c r="J292" s="89"/>
      <c r="K292" s="89"/>
      <c r="L292" s="89"/>
      <c r="M292" s="89"/>
      <c r="N292" s="89"/>
      <c r="O292" s="89"/>
      <c r="P292" s="89"/>
      <c r="Q292" s="89"/>
      <c r="R292" s="1"/>
      <c r="S292" s="88"/>
      <c r="T292" s="89"/>
      <c r="U292" s="89"/>
      <c r="V292" s="1"/>
      <c r="W292" s="88"/>
      <c r="X292" s="89"/>
      <c r="Y292" s="89"/>
      <c r="Z292" s="89"/>
      <c r="AA292" s="89"/>
      <c r="AB292" s="89"/>
      <c r="AC292" s="1"/>
      <c r="AD292" s="88"/>
      <c r="AE292" s="89"/>
      <c r="AF292" s="89"/>
      <c r="AG292" s="1"/>
      <c r="AH292" s="88"/>
      <c r="AI292" s="89"/>
      <c r="AJ292" s="89"/>
      <c r="AK292" s="89"/>
      <c r="AL292" s="89"/>
      <c r="AM292" s="89"/>
      <c r="AN292" s="2"/>
      <c r="AO292" s="88"/>
      <c r="AP292" s="89"/>
      <c r="AQ292" s="89"/>
      <c r="AR292" s="89"/>
      <c r="AS292" s="89"/>
      <c r="AT292" s="89"/>
      <c r="AU292" s="89"/>
      <c r="AV292" s="1"/>
      <c r="AW292" s="88"/>
      <c r="AX292" s="89"/>
      <c r="AY292" s="89"/>
      <c r="AZ292" s="89"/>
      <c r="BA292" s="89"/>
      <c r="BB292" s="89"/>
      <c r="BC292" s="1"/>
      <c r="BD292" s="88"/>
      <c r="BE292" s="89"/>
      <c r="BF292" s="89"/>
      <c r="BG292" s="89"/>
      <c r="BH292" s="1"/>
      <c r="BI292" s="90"/>
      <c r="BJ292" s="89"/>
      <c r="BK292" s="89"/>
      <c r="BL292" s="89"/>
      <c r="BM292" s="89"/>
      <c r="BN292" s="89"/>
      <c r="BO292" s="89"/>
      <c r="BP292" s="89"/>
      <c r="BQ292" s="89"/>
      <c r="BR292" s="89"/>
      <c r="BS292" s="89"/>
      <c r="BT292" s="89"/>
      <c r="BU292" s="89"/>
      <c r="BV292" s="89"/>
      <c r="BW292" s="89"/>
      <c r="BX292" s="89"/>
      <c r="BY292" s="89"/>
      <c r="BZ292" s="89"/>
      <c r="CA292" s="89"/>
      <c r="CB292" s="89"/>
      <c r="CC292" s="89"/>
      <c r="CD292" s="89"/>
      <c r="CE292" s="89"/>
      <c r="CF292" s="89"/>
      <c r="CG292" s="89"/>
      <c r="CH292" s="89"/>
      <c r="CI292" s="89"/>
      <c r="CJ292" s="89"/>
      <c r="CK292" s="89"/>
      <c r="CL292" s="89"/>
      <c r="CM292" s="89"/>
      <c r="CN292" s="89"/>
      <c r="CO292" s="89"/>
      <c r="CP292" s="89"/>
      <c r="CQ292" s="1"/>
      <c r="CR292" s="88"/>
      <c r="CS292" s="89"/>
      <c r="CT292" s="89"/>
      <c r="CU292" s="89"/>
      <c r="CV292" s="89"/>
      <c r="CW292" s="89"/>
      <c r="CX292" s="8"/>
      <c r="CY292" s="1"/>
    </row>
    <row r="293" spans="1:103" ht="12.75">
      <c r="A293" s="1"/>
      <c r="B293" s="9"/>
      <c r="C293" s="91" t="b">
        <v>0</v>
      </c>
      <c r="D293" s="86"/>
      <c r="E293" s="86"/>
      <c r="F293" s="1"/>
      <c r="G293" s="90"/>
      <c r="H293" s="89"/>
      <c r="I293" s="89"/>
      <c r="J293" s="89"/>
      <c r="K293" s="89"/>
      <c r="L293" s="89"/>
      <c r="M293" s="89"/>
      <c r="N293" s="89"/>
      <c r="O293" s="89"/>
      <c r="P293" s="89"/>
      <c r="Q293" s="89"/>
      <c r="R293" s="1"/>
      <c r="S293" s="88"/>
      <c r="T293" s="89"/>
      <c r="U293" s="89"/>
      <c r="V293" s="1"/>
      <c r="W293" s="88"/>
      <c r="X293" s="89"/>
      <c r="Y293" s="89"/>
      <c r="Z293" s="89"/>
      <c r="AA293" s="89"/>
      <c r="AB293" s="89"/>
      <c r="AC293" s="1"/>
      <c r="AD293" s="88"/>
      <c r="AE293" s="89"/>
      <c r="AF293" s="89"/>
      <c r="AG293" s="1"/>
      <c r="AH293" s="88"/>
      <c r="AI293" s="89"/>
      <c r="AJ293" s="89"/>
      <c r="AK293" s="89"/>
      <c r="AL293" s="89"/>
      <c r="AM293" s="89"/>
      <c r="AN293" s="2"/>
      <c r="AO293" s="88"/>
      <c r="AP293" s="89"/>
      <c r="AQ293" s="89"/>
      <c r="AR293" s="89"/>
      <c r="AS293" s="89"/>
      <c r="AT293" s="89"/>
      <c r="AU293" s="89"/>
      <c r="AV293" s="1"/>
      <c r="AW293" s="88"/>
      <c r="AX293" s="89"/>
      <c r="AY293" s="89"/>
      <c r="AZ293" s="89"/>
      <c r="BA293" s="89"/>
      <c r="BB293" s="89"/>
      <c r="BC293" s="1"/>
      <c r="BD293" s="88"/>
      <c r="BE293" s="89"/>
      <c r="BF293" s="89"/>
      <c r="BG293" s="89"/>
      <c r="BH293" s="1"/>
      <c r="BI293" s="90"/>
      <c r="BJ293" s="89"/>
      <c r="BK293" s="89"/>
      <c r="BL293" s="89"/>
      <c r="BM293" s="89"/>
      <c r="BN293" s="89"/>
      <c r="BO293" s="89"/>
      <c r="BP293" s="89"/>
      <c r="BQ293" s="89"/>
      <c r="BR293" s="89"/>
      <c r="BS293" s="89"/>
      <c r="BT293" s="89"/>
      <c r="BU293" s="89"/>
      <c r="BV293" s="89"/>
      <c r="BW293" s="89"/>
      <c r="BX293" s="89"/>
      <c r="BY293" s="89"/>
      <c r="BZ293" s="89"/>
      <c r="CA293" s="89"/>
      <c r="CB293" s="89"/>
      <c r="CC293" s="89"/>
      <c r="CD293" s="89"/>
      <c r="CE293" s="89"/>
      <c r="CF293" s="89"/>
      <c r="CG293" s="89"/>
      <c r="CH293" s="89"/>
      <c r="CI293" s="89"/>
      <c r="CJ293" s="89"/>
      <c r="CK293" s="89"/>
      <c r="CL293" s="89"/>
      <c r="CM293" s="89"/>
      <c r="CN293" s="89"/>
      <c r="CO293" s="89"/>
      <c r="CP293" s="89"/>
      <c r="CQ293" s="1"/>
      <c r="CR293" s="88"/>
      <c r="CS293" s="89"/>
      <c r="CT293" s="89"/>
      <c r="CU293" s="89"/>
      <c r="CV293" s="89"/>
      <c r="CW293" s="89"/>
      <c r="CX293" s="8"/>
      <c r="CY293" s="1"/>
    </row>
    <row r="294" spans="1:103" ht="12.75">
      <c r="A294" s="1"/>
      <c r="B294" s="9"/>
      <c r="C294" s="91" t="b">
        <v>0</v>
      </c>
      <c r="D294" s="86"/>
      <c r="E294" s="86"/>
      <c r="F294" s="1"/>
      <c r="G294" s="90"/>
      <c r="H294" s="89"/>
      <c r="I294" s="89"/>
      <c r="J294" s="89"/>
      <c r="K294" s="89"/>
      <c r="L294" s="89"/>
      <c r="M294" s="89"/>
      <c r="N294" s="89"/>
      <c r="O294" s="89"/>
      <c r="P294" s="89"/>
      <c r="Q294" s="89"/>
      <c r="R294" s="1"/>
      <c r="S294" s="88"/>
      <c r="T294" s="89"/>
      <c r="U294" s="89"/>
      <c r="V294" s="1"/>
      <c r="W294" s="88"/>
      <c r="X294" s="89"/>
      <c r="Y294" s="89"/>
      <c r="Z294" s="89"/>
      <c r="AA294" s="89"/>
      <c r="AB294" s="89"/>
      <c r="AC294" s="1"/>
      <c r="AD294" s="88"/>
      <c r="AE294" s="89"/>
      <c r="AF294" s="89"/>
      <c r="AG294" s="1"/>
      <c r="AH294" s="88"/>
      <c r="AI294" s="89"/>
      <c r="AJ294" s="89"/>
      <c r="AK294" s="89"/>
      <c r="AL294" s="89"/>
      <c r="AM294" s="89"/>
      <c r="AN294" s="2"/>
      <c r="AO294" s="88"/>
      <c r="AP294" s="89"/>
      <c r="AQ294" s="89"/>
      <c r="AR294" s="89"/>
      <c r="AS294" s="89"/>
      <c r="AT294" s="89"/>
      <c r="AU294" s="89"/>
      <c r="AV294" s="1"/>
      <c r="AW294" s="88"/>
      <c r="AX294" s="89"/>
      <c r="AY294" s="89"/>
      <c r="AZ294" s="89"/>
      <c r="BA294" s="89"/>
      <c r="BB294" s="89"/>
      <c r="BC294" s="1"/>
      <c r="BD294" s="88"/>
      <c r="BE294" s="89"/>
      <c r="BF294" s="89"/>
      <c r="BG294" s="89"/>
      <c r="BH294" s="1"/>
      <c r="BI294" s="90"/>
      <c r="BJ294" s="89"/>
      <c r="BK294" s="89"/>
      <c r="BL294" s="89"/>
      <c r="BM294" s="89"/>
      <c r="BN294" s="89"/>
      <c r="BO294" s="89"/>
      <c r="BP294" s="89"/>
      <c r="BQ294" s="89"/>
      <c r="BR294" s="89"/>
      <c r="BS294" s="89"/>
      <c r="BT294" s="89"/>
      <c r="BU294" s="89"/>
      <c r="BV294" s="89"/>
      <c r="BW294" s="89"/>
      <c r="BX294" s="89"/>
      <c r="BY294" s="89"/>
      <c r="BZ294" s="89"/>
      <c r="CA294" s="89"/>
      <c r="CB294" s="89"/>
      <c r="CC294" s="89"/>
      <c r="CD294" s="89"/>
      <c r="CE294" s="89"/>
      <c r="CF294" s="89"/>
      <c r="CG294" s="89"/>
      <c r="CH294" s="89"/>
      <c r="CI294" s="89"/>
      <c r="CJ294" s="89"/>
      <c r="CK294" s="89"/>
      <c r="CL294" s="89"/>
      <c r="CM294" s="89"/>
      <c r="CN294" s="89"/>
      <c r="CO294" s="89"/>
      <c r="CP294" s="89"/>
      <c r="CQ294" s="1"/>
      <c r="CR294" s="88"/>
      <c r="CS294" s="89"/>
      <c r="CT294" s="89"/>
      <c r="CU294" s="89"/>
      <c r="CV294" s="89"/>
      <c r="CW294" s="89"/>
      <c r="CX294" s="8"/>
      <c r="CY294" s="1"/>
    </row>
    <row r="295" spans="1:103" ht="12.75">
      <c r="A295" s="1"/>
      <c r="B295" s="9"/>
      <c r="C295" s="91" t="b">
        <v>0</v>
      </c>
      <c r="D295" s="86"/>
      <c r="E295" s="86"/>
      <c r="F295" s="1"/>
      <c r="G295" s="90"/>
      <c r="H295" s="89"/>
      <c r="I295" s="89"/>
      <c r="J295" s="89"/>
      <c r="K295" s="89"/>
      <c r="L295" s="89"/>
      <c r="M295" s="89"/>
      <c r="N295" s="89"/>
      <c r="O295" s="89"/>
      <c r="P295" s="89"/>
      <c r="Q295" s="89"/>
      <c r="R295" s="1"/>
      <c r="S295" s="88"/>
      <c r="T295" s="89"/>
      <c r="U295" s="89"/>
      <c r="V295" s="1"/>
      <c r="W295" s="88"/>
      <c r="X295" s="89"/>
      <c r="Y295" s="89"/>
      <c r="Z295" s="89"/>
      <c r="AA295" s="89"/>
      <c r="AB295" s="89"/>
      <c r="AC295" s="1"/>
      <c r="AD295" s="88"/>
      <c r="AE295" s="89"/>
      <c r="AF295" s="89"/>
      <c r="AG295" s="1"/>
      <c r="AH295" s="88"/>
      <c r="AI295" s="89"/>
      <c r="AJ295" s="89"/>
      <c r="AK295" s="89"/>
      <c r="AL295" s="89"/>
      <c r="AM295" s="89"/>
      <c r="AN295" s="2"/>
      <c r="AO295" s="88"/>
      <c r="AP295" s="89"/>
      <c r="AQ295" s="89"/>
      <c r="AR295" s="89"/>
      <c r="AS295" s="89"/>
      <c r="AT295" s="89"/>
      <c r="AU295" s="89"/>
      <c r="AV295" s="1"/>
      <c r="AW295" s="88"/>
      <c r="AX295" s="89"/>
      <c r="AY295" s="89"/>
      <c r="AZ295" s="89"/>
      <c r="BA295" s="89"/>
      <c r="BB295" s="89"/>
      <c r="BC295" s="1"/>
      <c r="BD295" s="88"/>
      <c r="BE295" s="89"/>
      <c r="BF295" s="89"/>
      <c r="BG295" s="89"/>
      <c r="BH295" s="1"/>
      <c r="BI295" s="90"/>
      <c r="BJ295" s="89"/>
      <c r="BK295" s="89"/>
      <c r="BL295" s="89"/>
      <c r="BM295" s="89"/>
      <c r="BN295" s="89"/>
      <c r="BO295" s="89"/>
      <c r="BP295" s="89"/>
      <c r="BQ295" s="89"/>
      <c r="BR295" s="89"/>
      <c r="BS295" s="89"/>
      <c r="BT295" s="89"/>
      <c r="BU295" s="89"/>
      <c r="BV295" s="89"/>
      <c r="BW295" s="89"/>
      <c r="BX295" s="89"/>
      <c r="BY295" s="89"/>
      <c r="BZ295" s="89"/>
      <c r="CA295" s="89"/>
      <c r="CB295" s="89"/>
      <c r="CC295" s="89"/>
      <c r="CD295" s="89"/>
      <c r="CE295" s="89"/>
      <c r="CF295" s="89"/>
      <c r="CG295" s="89"/>
      <c r="CH295" s="89"/>
      <c r="CI295" s="89"/>
      <c r="CJ295" s="89"/>
      <c r="CK295" s="89"/>
      <c r="CL295" s="89"/>
      <c r="CM295" s="89"/>
      <c r="CN295" s="89"/>
      <c r="CO295" s="89"/>
      <c r="CP295" s="89"/>
      <c r="CQ295" s="1"/>
      <c r="CR295" s="88"/>
      <c r="CS295" s="89"/>
      <c r="CT295" s="89"/>
      <c r="CU295" s="89"/>
      <c r="CV295" s="89"/>
      <c r="CW295" s="89"/>
      <c r="CX295" s="8"/>
      <c r="CY295" s="1"/>
    </row>
    <row r="296" spans="1:103" ht="12.75">
      <c r="A296" s="1"/>
      <c r="B296" s="9"/>
      <c r="C296" s="91" t="b">
        <v>0</v>
      </c>
      <c r="D296" s="86"/>
      <c r="E296" s="86"/>
      <c r="F296" s="1"/>
      <c r="G296" s="90"/>
      <c r="H296" s="89"/>
      <c r="I296" s="89"/>
      <c r="J296" s="89"/>
      <c r="K296" s="89"/>
      <c r="L296" s="89"/>
      <c r="M296" s="89"/>
      <c r="N296" s="89"/>
      <c r="O296" s="89"/>
      <c r="P296" s="89"/>
      <c r="Q296" s="89"/>
      <c r="R296" s="1"/>
      <c r="S296" s="88"/>
      <c r="T296" s="89"/>
      <c r="U296" s="89"/>
      <c r="V296" s="1"/>
      <c r="W296" s="88"/>
      <c r="X296" s="89"/>
      <c r="Y296" s="89"/>
      <c r="Z296" s="89"/>
      <c r="AA296" s="89"/>
      <c r="AB296" s="89"/>
      <c r="AC296" s="1"/>
      <c r="AD296" s="88"/>
      <c r="AE296" s="89"/>
      <c r="AF296" s="89"/>
      <c r="AG296" s="1"/>
      <c r="AH296" s="88"/>
      <c r="AI296" s="89"/>
      <c r="AJ296" s="89"/>
      <c r="AK296" s="89"/>
      <c r="AL296" s="89"/>
      <c r="AM296" s="89"/>
      <c r="AN296" s="2"/>
      <c r="AO296" s="88"/>
      <c r="AP296" s="89"/>
      <c r="AQ296" s="89"/>
      <c r="AR296" s="89"/>
      <c r="AS296" s="89"/>
      <c r="AT296" s="89"/>
      <c r="AU296" s="89"/>
      <c r="AV296" s="1"/>
      <c r="AW296" s="88"/>
      <c r="AX296" s="89"/>
      <c r="AY296" s="89"/>
      <c r="AZ296" s="89"/>
      <c r="BA296" s="89"/>
      <c r="BB296" s="89"/>
      <c r="BC296" s="1"/>
      <c r="BD296" s="88"/>
      <c r="BE296" s="89"/>
      <c r="BF296" s="89"/>
      <c r="BG296" s="89"/>
      <c r="BH296" s="1"/>
      <c r="BI296" s="90"/>
      <c r="BJ296" s="89"/>
      <c r="BK296" s="89"/>
      <c r="BL296" s="89"/>
      <c r="BM296" s="89"/>
      <c r="BN296" s="89"/>
      <c r="BO296" s="89"/>
      <c r="BP296" s="89"/>
      <c r="BQ296" s="89"/>
      <c r="BR296" s="89"/>
      <c r="BS296" s="89"/>
      <c r="BT296" s="89"/>
      <c r="BU296" s="89"/>
      <c r="BV296" s="89"/>
      <c r="BW296" s="89"/>
      <c r="BX296" s="89"/>
      <c r="BY296" s="89"/>
      <c r="BZ296" s="89"/>
      <c r="CA296" s="89"/>
      <c r="CB296" s="89"/>
      <c r="CC296" s="89"/>
      <c r="CD296" s="89"/>
      <c r="CE296" s="89"/>
      <c r="CF296" s="89"/>
      <c r="CG296" s="89"/>
      <c r="CH296" s="89"/>
      <c r="CI296" s="89"/>
      <c r="CJ296" s="89"/>
      <c r="CK296" s="89"/>
      <c r="CL296" s="89"/>
      <c r="CM296" s="89"/>
      <c r="CN296" s="89"/>
      <c r="CO296" s="89"/>
      <c r="CP296" s="89"/>
      <c r="CQ296" s="1"/>
      <c r="CR296" s="88"/>
      <c r="CS296" s="89"/>
      <c r="CT296" s="89"/>
      <c r="CU296" s="89"/>
      <c r="CV296" s="89"/>
      <c r="CW296" s="89"/>
      <c r="CX296" s="8"/>
      <c r="CY296" s="1"/>
    </row>
    <row r="297" spans="1:103" ht="12.75">
      <c r="A297" s="1"/>
      <c r="B297" s="9"/>
      <c r="C297" s="91" t="b">
        <v>0</v>
      </c>
      <c r="D297" s="86"/>
      <c r="E297" s="86"/>
      <c r="F297" s="1"/>
      <c r="G297" s="90"/>
      <c r="H297" s="89"/>
      <c r="I297" s="89"/>
      <c r="J297" s="89"/>
      <c r="K297" s="89"/>
      <c r="L297" s="89"/>
      <c r="M297" s="89"/>
      <c r="N297" s="89"/>
      <c r="O297" s="89"/>
      <c r="P297" s="89"/>
      <c r="Q297" s="89"/>
      <c r="R297" s="1"/>
      <c r="S297" s="88"/>
      <c r="T297" s="89"/>
      <c r="U297" s="89"/>
      <c r="V297" s="1"/>
      <c r="W297" s="88"/>
      <c r="X297" s="89"/>
      <c r="Y297" s="89"/>
      <c r="Z297" s="89"/>
      <c r="AA297" s="89"/>
      <c r="AB297" s="89"/>
      <c r="AC297" s="1"/>
      <c r="AD297" s="88"/>
      <c r="AE297" s="89"/>
      <c r="AF297" s="89"/>
      <c r="AG297" s="1"/>
      <c r="AH297" s="88"/>
      <c r="AI297" s="89"/>
      <c r="AJ297" s="89"/>
      <c r="AK297" s="89"/>
      <c r="AL297" s="89"/>
      <c r="AM297" s="89"/>
      <c r="AN297" s="2"/>
      <c r="AO297" s="88"/>
      <c r="AP297" s="89"/>
      <c r="AQ297" s="89"/>
      <c r="AR297" s="89"/>
      <c r="AS297" s="89"/>
      <c r="AT297" s="89"/>
      <c r="AU297" s="89"/>
      <c r="AV297" s="1"/>
      <c r="AW297" s="88"/>
      <c r="AX297" s="89"/>
      <c r="AY297" s="89"/>
      <c r="AZ297" s="89"/>
      <c r="BA297" s="89"/>
      <c r="BB297" s="89"/>
      <c r="BC297" s="1"/>
      <c r="BD297" s="88"/>
      <c r="BE297" s="89"/>
      <c r="BF297" s="89"/>
      <c r="BG297" s="89"/>
      <c r="BH297" s="1"/>
      <c r="BI297" s="90"/>
      <c r="BJ297" s="89"/>
      <c r="BK297" s="89"/>
      <c r="BL297" s="89"/>
      <c r="BM297" s="89"/>
      <c r="BN297" s="89"/>
      <c r="BO297" s="89"/>
      <c r="BP297" s="89"/>
      <c r="BQ297" s="89"/>
      <c r="BR297" s="89"/>
      <c r="BS297" s="89"/>
      <c r="BT297" s="89"/>
      <c r="BU297" s="89"/>
      <c r="BV297" s="89"/>
      <c r="BW297" s="89"/>
      <c r="BX297" s="89"/>
      <c r="BY297" s="89"/>
      <c r="BZ297" s="89"/>
      <c r="CA297" s="89"/>
      <c r="CB297" s="89"/>
      <c r="CC297" s="89"/>
      <c r="CD297" s="89"/>
      <c r="CE297" s="89"/>
      <c r="CF297" s="89"/>
      <c r="CG297" s="89"/>
      <c r="CH297" s="89"/>
      <c r="CI297" s="89"/>
      <c r="CJ297" s="89"/>
      <c r="CK297" s="89"/>
      <c r="CL297" s="89"/>
      <c r="CM297" s="89"/>
      <c r="CN297" s="89"/>
      <c r="CO297" s="89"/>
      <c r="CP297" s="89"/>
      <c r="CQ297" s="1"/>
      <c r="CR297" s="88"/>
      <c r="CS297" s="89"/>
      <c r="CT297" s="89"/>
      <c r="CU297" s="89"/>
      <c r="CV297" s="89"/>
      <c r="CW297" s="89"/>
      <c r="CX297" s="8"/>
      <c r="CY297" s="1"/>
    </row>
    <row r="298" spans="1:103" ht="12.75">
      <c r="A298" s="1"/>
      <c r="B298" s="9"/>
      <c r="C298" s="91" t="b">
        <v>0</v>
      </c>
      <c r="D298" s="86"/>
      <c r="E298" s="86"/>
      <c r="F298" s="1"/>
      <c r="G298" s="90"/>
      <c r="H298" s="89"/>
      <c r="I298" s="89"/>
      <c r="J298" s="89"/>
      <c r="K298" s="89"/>
      <c r="L298" s="89"/>
      <c r="M298" s="89"/>
      <c r="N298" s="89"/>
      <c r="O298" s="89"/>
      <c r="P298" s="89"/>
      <c r="Q298" s="89"/>
      <c r="R298" s="1"/>
      <c r="S298" s="88"/>
      <c r="T298" s="89"/>
      <c r="U298" s="89"/>
      <c r="V298" s="1"/>
      <c r="W298" s="88"/>
      <c r="X298" s="89"/>
      <c r="Y298" s="89"/>
      <c r="Z298" s="89"/>
      <c r="AA298" s="89"/>
      <c r="AB298" s="89"/>
      <c r="AC298" s="1"/>
      <c r="AD298" s="88"/>
      <c r="AE298" s="89"/>
      <c r="AF298" s="89"/>
      <c r="AG298" s="1"/>
      <c r="AH298" s="88"/>
      <c r="AI298" s="89"/>
      <c r="AJ298" s="89"/>
      <c r="AK298" s="89"/>
      <c r="AL298" s="89"/>
      <c r="AM298" s="89"/>
      <c r="AN298" s="2"/>
      <c r="AO298" s="88"/>
      <c r="AP298" s="89"/>
      <c r="AQ298" s="89"/>
      <c r="AR298" s="89"/>
      <c r="AS298" s="89"/>
      <c r="AT298" s="89"/>
      <c r="AU298" s="89"/>
      <c r="AV298" s="1"/>
      <c r="AW298" s="88"/>
      <c r="AX298" s="89"/>
      <c r="AY298" s="89"/>
      <c r="AZ298" s="89"/>
      <c r="BA298" s="89"/>
      <c r="BB298" s="89"/>
      <c r="BC298" s="1"/>
      <c r="BD298" s="88"/>
      <c r="BE298" s="89"/>
      <c r="BF298" s="89"/>
      <c r="BG298" s="89"/>
      <c r="BH298" s="1"/>
      <c r="BI298" s="90"/>
      <c r="BJ298" s="89"/>
      <c r="BK298" s="89"/>
      <c r="BL298" s="89"/>
      <c r="BM298" s="89"/>
      <c r="BN298" s="89"/>
      <c r="BO298" s="89"/>
      <c r="BP298" s="89"/>
      <c r="BQ298" s="89"/>
      <c r="BR298" s="89"/>
      <c r="BS298" s="89"/>
      <c r="BT298" s="89"/>
      <c r="BU298" s="89"/>
      <c r="BV298" s="89"/>
      <c r="BW298" s="89"/>
      <c r="BX298" s="89"/>
      <c r="BY298" s="89"/>
      <c r="BZ298" s="89"/>
      <c r="CA298" s="89"/>
      <c r="CB298" s="89"/>
      <c r="CC298" s="89"/>
      <c r="CD298" s="89"/>
      <c r="CE298" s="89"/>
      <c r="CF298" s="89"/>
      <c r="CG298" s="89"/>
      <c r="CH298" s="89"/>
      <c r="CI298" s="89"/>
      <c r="CJ298" s="89"/>
      <c r="CK298" s="89"/>
      <c r="CL298" s="89"/>
      <c r="CM298" s="89"/>
      <c r="CN298" s="89"/>
      <c r="CO298" s="89"/>
      <c r="CP298" s="89"/>
      <c r="CQ298" s="1"/>
      <c r="CR298" s="88"/>
      <c r="CS298" s="89"/>
      <c r="CT298" s="89"/>
      <c r="CU298" s="89"/>
      <c r="CV298" s="89"/>
      <c r="CW298" s="89"/>
      <c r="CX298" s="8"/>
      <c r="CY298" s="1"/>
    </row>
    <row r="299" spans="1:103" ht="12.75">
      <c r="A299" s="1"/>
      <c r="B299" s="9"/>
      <c r="C299" s="91" t="b">
        <v>0</v>
      </c>
      <c r="D299" s="86"/>
      <c r="E299" s="86"/>
      <c r="F299" s="1"/>
      <c r="G299" s="90"/>
      <c r="H299" s="89"/>
      <c r="I299" s="89"/>
      <c r="J299" s="89"/>
      <c r="K299" s="89"/>
      <c r="L299" s="89"/>
      <c r="M299" s="89"/>
      <c r="N299" s="89"/>
      <c r="O299" s="89"/>
      <c r="P299" s="89"/>
      <c r="Q299" s="89"/>
      <c r="R299" s="1"/>
      <c r="S299" s="88"/>
      <c r="T299" s="89"/>
      <c r="U299" s="89"/>
      <c r="V299" s="1"/>
      <c r="W299" s="88"/>
      <c r="X299" s="89"/>
      <c r="Y299" s="89"/>
      <c r="Z299" s="89"/>
      <c r="AA299" s="89"/>
      <c r="AB299" s="89"/>
      <c r="AC299" s="1"/>
      <c r="AD299" s="88"/>
      <c r="AE299" s="89"/>
      <c r="AF299" s="89"/>
      <c r="AG299" s="1"/>
      <c r="AH299" s="88"/>
      <c r="AI299" s="89"/>
      <c r="AJ299" s="89"/>
      <c r="AK299" s="89"/>
      <c r="AL299" s="89"/>
      <c r="AM299" s="89"/>
      <c r="AN299" s="2"/>
      <c r="AO299" s="88"/>
      <c r="AP299" s="89"/>
      <c r="AQ299" s="89"/>
      <c r="AR299" s="89"/>
      <c r="AS299" s="89"/>
      <c r="AT299" s="89"/>
      <c r="AU299" s="89"/>
      <c r="AV299" s="1"/>
      <c r="AW299" s="88"/>
      <c r="AX299" s="89"/>
      <c r="AY299" s="89"/>
      <c r="AZ299" s="89"/>
      <c r="BA299" s="89"/>
      <c r="BB299" s="89"/>
      <c r="BC299" s="1"/>
      <c r="BD299" s="88"/>
      <c r="BE299" s="89"/>
      <c r="BF299" s="89"/>
      <c r="BG299" s="89"/>
      <c r="BH299" s="1"/>
      <c r="BI299" s="90"/>
      <c r="BJ299" s="89"/>
      <c r="BK299" s="89"/>
      <c r="BL299" s="89"/>
      <c r="BM299" s="89"/>
      <c r="BN299" s="89"/>
      <c r="BO299" s="89"/>
      <c r="BP299" s="89"/>
      <c r="BQ299" s="89"/>
      <c r="BR299" s="89"/>
      <c r="BS299" s="89"/>
      <c r="BT299" s="89"/>
      <c r="BU299" s="89"/>
      <c r="BV299" s="89"/>
      <c r="BW299" s="89"/>
      <c r="BX299" s="89"/>
      <c r="BY299" s="89"/>
      <c r="BZ299" s="89"/>
      <c r="CA299" s="89"/>
      <c r="CB299" s="89"/>
      <c r="CC299" s="89"/>
      <c r="CD299" s="89"/>
      <c r="CE299" s="89"/>
      <c r="CF299" s="89"/>
      <c r="CG299" s="89"/>
      <c r="CH299" s="89"/>
      <c r="CI299" s="89"/>
      <c r="CJ299" s="89"/>
      <c r="CK299" s="89"/>
      <c r="CL299" s="89"/>
      <c r="CM299" s="89"/>
      <c r="CN299" s="89"/>
      <c r="CO299" s="89"/>
      <c r="CP299" s="89"/>
      <c r="CQ299" s="1"/>
      <c r="CR299" s="88"/>
      <c r="CS299" s="89"/>
      <c r="CT299" s="89"/>
      <c r="CU299" s="89"/>
      <c r="CV299" s="89"/>
      <c r="CW299" s="89"/>
      <c r="CX299" s="8"/>
      <c r="CY299" s="1"/>
    </row>
    <row r="300" spans="1:103" ht="12.75">
      <c r="A300" s="1"/>
      <c r="B300" s="9"/>
      <c r="C300" s="91" t="b">
        <v>0</v>
      </c>
      <c r="D300" s="86"/>
      <c r="E300" s="86"/>
      <c r="F300" s="1"/>
      <c r="G300" s="90"/>
      <c r="H300" s="89"/>
      <c r="I300" s="89"/>
      <c r="J300" s="89"/>
      <c r="K300" s="89"/>
      <c r="L300" s="89"/>
      <c r="M300" s="89"/>
      <c r="N300" s="89"/>
      <c r="O300" s="89"/>
      <c r="P300" s="89"/>
      <c r="Q300" s="89"/>
      <c r="R300" s="1"/>
      <c r="S300" s="88"/>
      <c r="T300" s="89"/>
      <c r="U300" s="89"/>
      <c r="V300" s="1"/>
      <c r="W300" s="88"/>
      <c r="X300" s="89"/>
      <c r="Y300" s="89"/>
      <c r="Z300" s="89"/>
      <c r="AA300" s="89"/>
      <c r="AB300" s="89"/>
      <c r="AC300" s="1"/>
      <c r="AD300" s="88"/>
      <c r="AE300" s="89"/>
      <c r="AF300" s="89"/>
      <c r="AG300" s="1"/>
      <c r="AH300" s="88"/>
      <c r="AI300" s="89"/>
      <c r="AJ300" s="89"/>
      <c r="AK300" s="89"/>
      <c r="AL300" s="89"/>
      <c r="AM300" s="89"/>
      <c r="AN300" s="2"/>
      <c r="AO300" s="88"/>
      <c r="AP300" s="89"/>
      <c r="AQ300" s="89"/>
      <c r="AR300" s="89"/>
      <c r="AS300" s="89"/>
      <c r="AT300" s="89"/>
      <c r="AU300" s="89"/>
      <c r="AV300" s="1"/>
      <c r="AW300" s="88"/>
      <c r="AX300" s="89"/>
      <c r="AY300" s="89"/>
      <c r="AZ300" s="89"/>
      <c r="BA300" s="89"/>
      <c r="BB300" s="89"/>
      <c r="BC300" s="1"/>
      <c r="BD300" s="88"/>
      <c r="BE300" s="89"/>
      <c r="BF300" s="89"/>
      <c r="BG300" s="89"/>
      <c r="BH300" s="1"/>
      <c r="BI300" s="90"/>
      <c r="BJ300" s="89"/>
      <c r="BK300" s="89"/>
      <c r="BL300" s="89"/>
      <c r="BM300" s="89"/>
      <c r="BN300" s="89"/>
      <c r="BO300" s="89"/>
      <c r="BP300" s="89"/>
      <c r="BQ300" s="89"/>
      <c r="BR300" s="89"/>
      <c r="BS300" s="89"/>
      <c r="BT300" s="89"/>
      <c r="BU300" s="89"/>
      <c r="BV300" s="89"/>
      <c r="BW300" s="89"/>
      <c r="BX300" s="89"/>
      <c r="BY300" s="89"/>
      <c r="BZ300" s="89"/>
      <c r="CA300" s="89"/>
      <c r="CB300" s="89"/>
      <c r="CC300" s="89"/>
      <c r="CD300" s="89"/>
      <c r="CE300" s="89"/>
      <c r="CF300" s="89"/>
      <c r="CG300" s="89"/>
      <c r="CH300" s="89"/>
      <c r="CI300" s="89"/>
      <c r="CJ300" s="89"/>
      <c r="CK300" s="89"/>
      <c r="CL300" s="89"/>
      <c r="CM300" s="89"/>
      <c r="CN300" s="89"/>
      <c r="CO300" s="89"/>
      <c r="CP300" s="89"/>
      <c r="CQ300" s="1"/>
      <c r="CR300" s="88"/>
      <c r="CS300" s="89"/>
      <c r="CT300" s="89"/>
      <c r="CU300" s="89"/>
      <c r="CV300" s="89"/>
      <c r="CW300" s="89"/>
      <c r="CX300" s="8"/>
      <c r="CY300" s="1"/>
    </row>
    <row r="301" spans="1:103" ht="12.75">
      <c r="A301" s="1"/>
      <c r="B301" s="9"/>
      <c r="C301" s="91" t="b">
        <v>0</v>
      </c>
      <c r="D301" s="86"/>
      <c r="E301" s="86"/>
      <c r="F301" s="1"/>
      <c r="G301" s="90"/>
      <c r="H301" s="89"/>
      <c r="I301" s="89"/>
      <c r="J301" s="89"/>
      <c r="K301" s="89"/>
      <c r="L301" s="89"/>
      <c r="M301" s="89"/>
      <c r="N301" s="89"/>
      <c r="O301" s="89"/>
      <c r="P301" s="89"/>
      <c r="Q301" s="89"/>
      <c r="R301" s="1"/>
      <c r="S301" s="88"/>
      <c r="T301" s="89"/>
      <c r="U301" s="89"/>
      <c r="V301" s="1"/>
      <c r="W301" s="88"/>
      <c r="X301" s="89"/>
      <c r="Y301" s="89"/>
      <c r="Z301" s="89"/>
      <c r="AA301" s="89"/>
      <c r="AB301" s="89"/>
      <c r="AC301" s="1"/>
      <c r="AD301" s="88"/>
      <c r="AE301" s="89"/>
      <c r="AF301" s="89"/>
      <c r="AG301" s="1"/>
      <c r="AH301" s="88"/>
      <c r="AI301" s="89"/>
      <c r="AJ301" s="89"/>
      <c r="AK301" s="89"/>
      <c r="AL301" s="89"/>
      <c r="AM301" s="89"/>
      <c r="AN301" s="2"/>
      <c r="AO301" s="88"/>
      <c r="AP301" s="89"/>
      <c r="AQ301" s="89"/>
      <c r="AR301" s="89"/>
      <c r="AS301" s="89"/>
      <c r="AT301" s="89"/>
      <c r="AU301" s="89"/>
      <c r="AV301" s="1"/>
      <c r="AW301" s="88"/>
      <c r="AX301" s="89"/>
      <c r="AY301" s="89"/>
      <c r="AZ301" s="89"/>
      <c r="BA301" s="89"/>
      <c r="BB301" s="89"/>
      <c r="BC301" s="1"/>
      <c r="BD301" s="88"/>
      <c r="BE301" s="89"/>
      <c r="BF301" s="89"/>
      <c r="BG301" s="89"/>
      <c r="BH301" s="1"/>
      <c r="BI301" s="90"/>
      <c r="BJ301" s="89"/>
      <c r="BK301" s="89"/>
      <c r="BL301" s="89"/>
      <c r="BM301" s="89"/>
      <c r="BN301" s="89"/>
      <c r="BO301" s="89"/>
      <c r="BP301" s="89"/>
      <c r="BQ301" s="89"/>
      <c r="BR301" s="89"/>
      <c r="BS301" s="89"/>
      <c r="BT301" s="89"/>
      <c r="BU301" s="89"/>
      <c r="BV301" s="89"/>
      <c r="BW301" s="89"/>
      <c r="BX301" s="89"/>
      <c r="BY301" s="89"/>
      <c r="BZ301" s="89"/>
      <c r="CA301" s="89"/>
      <c r="CB301" s="89"/>
      <c r="CC301" s="89"/>
      <c r="CD301" s="89"/>
      <c r="CE301" s="89"/>
      <c r="CF301" s="89"/>
      <c r="CG301" s="89"/>
      <c r="CH301" s="89"/>
      <c r="CI301" s="89"/>
      <c r="CJ301" s="89"/>
      <c r="CK301" s="89"/>
      <c r="CL301" s="89"/>
      <c r="CM301" s="89"/>
      <c r="CN301" s="89"/>
      <c r="CO301" s="89"/>
      <c r="CP301" s="89"/>
      <c r="CQ301" s="1"/>
      <c r="CR301" s="88"/>
      <c r="CS301" s="89"/>
      <c r="CT301" s="89"/>
      <c r="CU301" s="89"/>
      <c r="CV301" s="89"/>
      <c r="CW301" s="89"/>
      <c r="CX301" s="8"/>
      <c r="CY301" s="1"/>
    </row>
    <row r="302" spans="1:103" ht="12.75">
      <c r="A302" s="1"/>
      <c r="B302" s="9"/>
      <c r="C302" s="91" t="b">
        <v>0</v>
      </c>
      <c r="D302" s="86"/>
      <c r="E302" s="86"/>
      <c r="F302" s="1"/>
      <c r="G302" s="90"/>
      <c r="H302" s="89"/>
      <c r="I302" s="89"/>
      <c r="J302" s="89"/>
      <c r="K302" s="89"/>
      <c r="L302" s="89"/>
      <c r="M302" s="89"/>
      <c r="N302" s="89"/>
      <c r="O302" s="89"/>
      <c r="P302" s="89"/>
      <c r="Q302" s="89"/>
      <c r="R302" s="1"/>
      <c r="S302" s="88"/>
      <c r="T302" s="89"/>
      <c r="U302" s="89"/>
      <c r="V302" s="1"/>
      <c r="W302" s="88"/>
      <c r="X302" s="89"/>
      <c r="Y302" s="89"/>
      <c r="Z302" s="89"/>
      <c r="AA302" s="89"/>
      <c r="AB302" s="89"/>
      <c r="AC302" s="1"/>
      <c r="AD302" s="88"/>
      <c r="AE302" s="89"/>
      <c r="AF302" s="89"/>
      <c r="AG302" s="1"/>
      <c r="AH302" s="88"/>
      <c r="AI302" s="89"/>
      <c r="AJ302" s="89"/>
      <c r="AK302" s="89"/>
      <c r="AL302" s="89"/>
      <c r="AM302" s="89"/>
      <c r="AN302" s="2"/>
      <c r="AO302" s="88"/>
      <c r="AP302" s="89"/>
      <c r="AQ302" s="89"/>
      <c r="AR302" s="89"/>
      <c r="AS302" s="89"/>
      <c r="AT302" s="89"/>
      <c r="AU302" s="89"/>
      <c r="AV302" s="1"/>
      <c r="AW302" s="88"/>
      <c r="AX302" s="89"/>
      <c r="AY302" s="89"/>
      <c r="AZ302" s="89"/>
      <c r="BA302" s="89"/>
      <c r="BB302" s="89"/>
      <c r="BC302" s="1"/>
      <c r="BD302" s="88"/>
      <c r="BE302" s="89"/>
      <c r="BF302" s="89"/>
      <c r="BG302" s="89"/>
      <c r="BH302" s="1"/>
      <c r="BI302" s="90"/>
      <c r="BJ302" s="89"/>
      <c r="BK302" s="89"/>
      <c r="BL302" s="89"/>
      <c r="BM302" s="89"/>
      <c r="BN302" s="89"/>
      <c r="BO302" s="89"/>
      <c r="BP302" s="89"/>
      <c r="BQ302" s="89"/>
      <c r="BR302" s="89"/>
      <c r="BS302" s="89"/>
      <c r="BT302" s="89"/>
      <c r="BU302" s="89"/>
      <c r="BV302" s="89"/>
      <c r="BW302" s="89"/>
      <c r="BX302" s="89"/>
      <c r="BY302" s="89"/>
      <c r="BZ302" s="89"/>
      <c r="CA302" s="89"/>
      <c r="CB302" s="89"/>
      <c r="CC302" s="89"/>
      <c r="CD302" s="89"/>
      <c r="CE302" s="89"/>
      <c r="CF302" s="89"/>
      <c r="CG302" s="89"/>
      <c r="CH302" s="89"/>
      <c r="CI302" s="89"/>
      <c r="CJ302" s="89"/>
      <c r="CK302" s="89"/>
      <c r="CL302" s="89"/>
      <c r="CM302" s="89"/>
      <c r="CN302" s="89"/>
      <c r="CO302" s="89"/>
      <c r="CP302" s="89"/>
      <c r="CQ302" s="1"/>
      <c r="CR302" s="88"/>
      <c r="CS302" s="89"/>
      <c r="CT302" s="89"/>
      <c r="CU302" s="89"/>
      <c r="CV302" s="89"/>
      <c r="CW302" s="89"/>
      <c r="CX302" s="8"/>
      <c r="CY302" s="1"/>
    </row>
    <row r="303" spans="1:103" ht="12.75">
      <c r="A303" s="1"/>
      <c r="B303" s="9"/>
      <c r="C303" s="91" t="b">
        <v>0</v>
      </c>
      <c r="D303" s="86"/>
      <c r="E303" s="86"/>
      <c r="F303" s="1"/>
      <c r="G303" s="90"/>
      <c r="H303" s="89"/>
      <c r="I303" s="89"/>
      <c r="J303" s="89"/>
      <c r="K303" s="89"/>
      <c r="L303" s="89"/>
      <c r="M303" s="89"/>
      <c r="N303" s="89"/>
      <c r="O303" s="89"/>
      <c r="P303" s="89"/>
      <c r="Q303" s="89"/>
      <c r="R303" s="1"/>
      <c r="S303" s="88"/>
      <c r="T303" s="89"/>
      <c r="U303" s="89"/>
      <c r="V303" s="1"/>
      <c r="W303" s="88"/>
      <c r="X303" s="89"/>
      <c r="Y303" s="89"/>
      <c r="Z303" s="89"/>
      <c r="AA303" s="89"/>
      <c r="AB303" s="89"/>
      <c r="AC303" s="1"/>
      <c r="AD303" s="88"/>
      <c r="AE303" s="89"/>
      <c r="AF303" s="89"/>
      <c r="AG303" s="1"/>
      <c r="AH303" s="88"/>
      <c r="AI303" s="89"/>
      <c r="AJ303" s="89"/>
      <c r="AK303" s="89"/>
      <c r="AL303" s="89"/>
      <c r="AM303" s="89"/>
      <c r="AN303" s="2"/>
      <c r="AO303" s="88"/>
      <c r="AP303" s="89"/>
      <c r="AQ303" s="89"/>
      <c r="AR303" s="89"/>
      <c r="AS303" s="89"/>
      <c r="AT303" s="89"/>
      <c r="AU303" s="89"/>
      <c r="AV303" s="1"/>
      <c r="AW303" s="88"/>
      <c r="AX303" s="89"/>
      <c r="AY303" s="89"/>
      <c r="AZ303" s="89"/>
      <c r="BA303" s="89"/>
      <c r="BB303" s="89"/>
      <c r="BC303" s="1"/>
      <c r="BD303" s="88"/>
      <c r="BE303" s="89"/>
      <c r="BF303" s="89"/>
      <c r="BG303" s="89"/>
      <c r="BH303" s="1"/>
      <c r="BI303" s="90"/>
      <c r="BJ303" s="89"/>
      <c r="BK303" s="89"/>
      <c r="BL303" s="89"/>
      <c r="BM303" s="89"/>
      <c r="BN303" s="89"/>
      <c r="BO303" s="89"/>
      <c r="BP303" s="89"/>
      <c r="BQ303" s="89"/>
      <c r="BR303" s="89"/>
      <c r="BS303" s="89"/>
      <c r="BT303" s="89"/>
      <c r="BU303" s="89"/>
      <c r="BV303" s="89"/>
      <c r="BW303" s="89"/>
      <c r="BX303" s="89"/>
      <c r="BY303" s="89"/>
      <c r="BZ303" s="89"/>
      <c r="CA303" s="89"/>
      <c r="CB303" s="89"/>
      <c r="CC303" s="89"/>
      <c r="CD303" s="89"/>
      <c r="CE303" s="89"/>
      <c r="CF303" s="89"/>
      <c r="CG303" s="89"/>
      <c r="CH303" s="89"/>
      <c r="CI303" s="89"/>
      <c r="CJ303" s="89"/>
      <c r="CK303" s="89"/>
      <c r="CL303" s="89"/>
      <c r="CM303" s="89"/>
      <c r="CN303" s="89"/>
      <c r="CO303" s="89"/>
      <c r="CP303" s="89"/>
      <c r="CQ303" s="1"/>
      <c r="CR303" s="88"/>
      <c r="CS303" s="89"/>
      <c r="CT303" s="89"/>
      <c r="CU303" s="89"/>
      <c r="CV303" s="89"/>
      <c r="CW303" s="89"/>
      <c r="CX303" s="8"/>
      <c r="CY303" s="1"/>
    </row>
    <row r="304" spans="1:103" ht="12.75">
      <c r="A304" s="1"/>
      <c r="B304" s="9"/>
      <c r="C304" s="91" t="b">
        <v>0</v>
      </c>
      <c r="D304" s="86"/>
      <c r="E304" s="86"/>
      <c r="F304" s="1"/>
      <c r="G304" s="90"/>
      <c r="H304" s="89"/>
      <c r="I304" s="89"/>
      <c r="J304" s="89"/>
      <c r="K304" s="89"/>
      <c r="L304" s="89"/>
      <c r="M304" s="89"/>
      <c r="N304" s="89"/>
      <c r="O304" s="89"/>
      <c r="P304" s="89"/>
      <c r="Q304" s="89"/>
      <c r="R304" s="1"/>
      <c r="S304" s="88"/>
      <c r="T304" s="89"/>
      <c r="U304" s="89"/>
      <c r="V304" s="1"/>
      <c r="W304" s="88"/>
      <c r="X304" s="89"/>
      <c r="Y304" s="89"/>
      <c r="Z304" s="89"/>
      <c r="AA304" s="89"/>
      <c r="AB304" s="89"/>
      <c r="AC304" s="1"/>
      <c r="AD304" s="88"/>
      <c r="AE304" s="89"/>
      <c r="AF304" s="89"/>
      <c r="AG304" s="1"/>
      <c r="AH304" s="88"/>
      <c r="AI304" s="89"/>
      <c r="AJ304" s="89"/>
      <c r="AK304" s="89"/>
      <c r="AL304" s="89"/>
      <c r="AM304" s="89"/>
      <c r="AN304" s="2"/>
      <c r="AO304" s="88"/>
      <c r="AP304" s="89"/>
      <c r="AQ304" s="89"/>
      <c r="AR304" s="89"/>
      <c r="AS304" s="89"/>
      <c r="AT304" s="89"/>
      <c r="AU304" s="89"/>
      <c r="AV304" s="1"/>
      <c r="AW304" s="88"/>
      <c r="AX304" s="89"/>
      <c r="AY304" s="89"/>
      <c r="AZ304" s="89"/>
      <c r="BA304" s="89"/>
      <c r="BB304" s="89"/>
      <c r="BC304" s="1"/>
      <c r="BD304" s="88"/>
      <c r="BE304" s="89"/>
      <c r="BF304" s="89"/>
      <c r="BG304" s="89"/>
      <c r="BH304" s="1"/>
      <c r="BI304" s="90"/>
      <c r="BJ304" s="89"/>
      <c r="BK304" s="89"/>
      <c r="BL304" s="89"/>
      <c r="BM304" s="89"/>
      <c r="BN304" s="89"/>
      <c r="BO304" s="89"/>
      <c r="BP304" s="89"/>
      <c r="BQ304" s="89"/>
      <c r="BR304" s="89"/>
      <c r="BS304" s="89"/>
      <c r="BT304" s="89"/>
      <c r="BU304" s="89"/>
      <c r="BV304" s="89"/>
      <c r="BW304" s="89"/>
      <c r="BX304" s="89"/>
      <c r="BY304" s="89"/>
      <c r="BZ304" s="89"/>
      <c r="CA304" s="89"/>
      <c r="CB304" s="89"/>
      <c r="CC304" s="89"/>
      <c r="CD304" s="89"/>
      <c r="CE304" s="89"/>
      <c r="CF304" s="89"/>
      <c r="CG304" s="89"/>
      <c r="CH304" s="89"/>
      <c r="CI304" s="89"/>
      <c r="CJ304" s="89"/>
      <c r="CK304" s="89"/>
      <c r="CL304" s="89"/>
      <c r="CM304" s="89"/>
      <c r="CN304" s="89"/>
      <c r="CO304" s="89"/>
      <c r="CP304" s="89"/>
      <c r="CQ304" s="1"/>
      <c r="CR304" s="88"/>
      <c r="CS304" s="89"/>
      <c r="CT304" s="89"/>
      <c r="CU304" s="89"/>
      <c r="CV304" s="89"/>
      <c r="CW304" s="89"/>
      <c r="CX304" s="8"/>
      <c r="CY304" s="1"/>
    </row>
    <row r="305" spans="1:103" ht="12.75">
      <c r="A305" s="1"/>
      <c r="B305" s="9"/>
      <c r="C305" s="91" t="b">
        <v>0</v>
      </c>
      <c r="D305" s="86"/>
      <c r="E305" s="86"/>
      <c r="F305" s="1"/>
      <c r="G305" s="90"/>
      <c r="H305" s="89"/>
      <c r="I305" s="89"/>
      <c r="J305" s="89"/>
      <c r="K305" s="89"/>
      <c r="L305" s="89"/>
      <c r="M305" s="89"/>
      <c r="N305" s="89"/>
      <c r="O305" s="89"/>
      <c r="P305" s="89"/>
      <c r="Q305" s="89"/>
      <c r="R305" s="1"/>
      <c r="S305" s="88"/>
      <c r="T305" s="89"/>
      <c r="U305" s="89"/>
      <c r="V305" s="1"/>
      <c r="W305" s="88"/>
      <c r="X305" s="89"/>
      <c r="Y305" s="89"/>
      <c r="Z305" s="89"/>
      <c r="AA305" s="89"/>
      <c r="AB305" s="89"/>
      <c r="AC305" s="1"/>
      <c r="AD305" s="88"/>
      <c r="AE305" s="89"/>
      <c r="AF305" s="89"/>
      <c r="AG305" s="1"/>
      <c r="AH305" s="88"/>
      <c r="AI305" s="89"/>
      <c r="AJ305" s="89"/>
      <c r="AK305" s="89"/>
      <c r="AL305" s="89"/>
      <c r="AM305" s="89"/>
      <c r="AN305" s="2"/>
      <c r="AO305" s="88"/>
      <c r="AP305" s="89"/>
      <c r="AQ305" s="89"/>
      <c r="AR305" s="89"/>
      <c r="AS305" s="89"/>
      <c r="AT305" s="89"/>
      <c r="AU305" s="89"/>
      <c r="AV305" s="1"/>
      <c r="AW305" s="88"/>
      <c r="AX305" s="89"/>
      <c r="AY305" s="89"/>
      <c r="AZ305" s="89"/>
      <c r="BA305" s="89"/>
      <c r="BB305" s="89"/>
      <c r="BC305" s="1"/>
      <c r="BD305" s="88"/>
      <c r="BE305" s="89"/>
      <c r="BF305" s="89"/>
      <c r="BG305" s="89"/>
      <c r="BH305" s="1"/>
      <c r="BI305" s="90"/>
      <c r="BJ305" s="89"/>
      <c r="BK305" s="89"/>
      <c r="BL305" s="89"/>
      <c r="BM305" s="89"/>
      <c r="BN305" s="89"/>
      <c r="BO305" s="89"/>
      <c r="BP305" s="89"/>
      <c r="BQ305" s="89"/>
      <c r="BR305" s="89"/>
      <c r="BS305" s="89"/>
      <c r="BT305" s="89"/>
      <c r="BU305" s="89"/>
      <c r="BV305" s="89"/>
      <c r="BW305" s="89"/>
      <c r="BX305" s="89"/>
      <c r="BY305" s="89"/>
      <c r="BZ305" s="89"/>
      <c r="CA305" s="89"/>
      <c r="CB305" s="89"/>
      <c r="CC305" s="89"/>
      <c r="CD305" s="89"/>
      <c r="CE305" s="89"/>
      <c r="CF305" s="89"/>
      <c r="CG305" s="89"/>
      <c r="CH305" s="89"/>
      <c r="CI305" s="89"/>
      <c r="CJ305" s="89"/>
      <c r="CK305" s="89"/>
      <c r="CL305" s="89"/>
      <c r="CM305" s="89"/>
      <c r="CN305" s="89"/>
      <c r="CO305" s="89"/>
      <c r="CP305" s="89"/>
      <c r="CQ305" s="1"/>
      <c r="CR305" s="88"/>
      <c r="CS305" s="89"/>
      <c r="CT305" s="89"/>
      <c r="CU305" s="89"/>
      <c r="CV305" s="89"/>
      <c r="CW305" s="89"/>
      <c r="CX305" s="8"/>
      <c r="CY305" s="1"/>
    </row>
    <row r="306" spans="1:103" ht="12.75">
      <c r="A306" s="1"/>
      <c r="B306" s="9"/>
      <c r="C306" s="91" t="b">
        <v>0</v>
      </c>
      <c r="D306" s="86"/>
      <c r="E306" s="86"/>
      <c r="F306" s="1"/>
      <c r="G306" s="90"/>
      <c r="H306" s="89"/>
      <c r="I306" s="89"/>
      <c r="J306" s="89"/>
      <c r="K306" s="89"/>
      <c r="L306" s="89"/>
      <c r="M306" s="89"/>
      <c r="N306" s="89"/>
      <c r="O306" s="89"/>
      <c r="P306" s="89"/>
      <c r="Q306" s="89"/>
      <c r="R306" s="1"/>
      <c r="S306" s="88"/>
      <c r="T306" s="89"/>
      <c r="U306" s="89"/>
      <c r="V306" s="1"/>
      <c r="W306" s="88"/>
      <c r="X306" s="89"/>
      <c r="Y306" s="89"/>
      <c r="Z306" s="89"/>
      <c r="AA306" s="89"/>
      <c r="AB306" s="89"/>
      <c r="AC306" s="1"/>
      <c r="AD306" s="88"/>
      <c r="AE306" s="89"/>
      <c r="AF306" s="89"/>
      <c r="AG306" s="1"/>
      <c r="AH306" s="88"/>
      <c r="AI306" s="89"/>
      <c r="AJ306" s="89"/>
      <c r="AK306" s="89"/>
      <c r="AL306" s="89"/>
      <c r="AM306" s="89"/>
      <c r="AN306" s="2"/>
      <c r="AO306" s="88"/>
      <c r="AP306" s="89"/>
      <c r="AQ306" s="89"/>
      <c r="AR306" s="89"/>
      <c r="AS306" s="89"/>
      <c r="AT306" s="89"/>
      <c r="AU306" s="89"/>
      <c r="AV306" s="1"/>
      <c r="AW306" s="88"/>
      <c r="AX306" s="89"/>
      <c r="AY306" s="89"/>
      <c r="AZ306" s="89"/>
      <c r="BA306" s="89"/>
      <c r="BB306" s="89"/>
      <c r="BC306" s="1"/>
      <c r="BD306" s="88"/>
      <c r="BE306" s="89"/>
      <c r="BF306" s="89"/>
      <c r="BG306" s="89"/>
      <c r="BH306" s="1"/>
      <c r="BI306" s="90"/>
      <c r="BJ306" s="89"/>
      <c r="BK306" s="89"/>
      <c r="BL306" s="89"/>
      <c r="BM306" s="89"/>
      <c r="BN306" s="89"/>
      <c r="BO306" s="89"/>
      <c r="BP306" s="89"/>
      <c r="BQ306" s="89"/>
      <c r="BR306" s="89"/>
      <c r="BS306" s="89"/>
      <c r="BT306" s="89"/>
      <c r="BU306" s="89"/>
      <c r="BV306" s="89"/>
      <c r="BW306" s="89"/>
      <c r="BX306" s="89"/>
      <c r="BY306" s="89"/>
      <c r="BZ306" s="89"/>
      <c r="CA306" s="89"/>
      <c r="CB306" s="89"/>
      <c r="CC306" s="89"/>
      <c r="CD306" s="89"/>
      <c r="CE306" s="89"/>
      <c r="CF306" s="89"/>
      <c r="CG306" s="89"/>
      <c r="CH306" s="89"/>
      <c r="CI306" s="89"/>
      <c r="CJ306" s="89"/>
      <c r="CK306" s="89"/>
      <c r="CL306" s="89"/>
      <c r="CM306" s="89"/>
      <c r="CN306" s="89"/>
      <c r="CO306" s="89"/>
      <c r="CP306" s="89"/>
      <c r="CQ306" s="1"/>
      <c r="CR306" s="88"/>
      <c r="CS306" s="89"/>
      <c r="CT306" s="89"/>
      <c r="CU306" s="89"/>
      <c r="CV306" s="89"/>
      <c r="CW306" s="89"/>
      <c r="CX306" s="8"/>
      <c r="CY306" s="1"/>
    </row>
    <row r="307" spans="1:103" ht="12.75">
      <c r="A307" s="1"/>
      <c r="B307" s="9"/>
      <c r="C307" s="91" t="b">
        <v>0</v>
      </c>
      <c r="D307" s="86"/>
      <c r="E307" s="86"/>
      <c r="F307" s="1"/>
      <c r="G307" s="90"/>
      <c r="H307" s="89"/>
      <c r="I307" s="89"/>
      <c r="J307" s="89"/>
      <c r="K307" s="89"/>
      <c r="L307" s="89"/>
      <c r="M307" s="89"/>
      <c r="N307" s="89"/>
      <c r="O307" s="89"/>
      <c r="P307" s="89"/>
      <c r="Q307" s="89"/>
      <c r="R307" s="1"/>
      <c r="S307" s="88"/>
      <c r="T307" s="89"/>
      <c r="U307" s="89"/>
      <c r="V307" s="1"/>
      <c r="W307" s="88"/>
      <c r="X307" s="89"/>
      <c r="Y307" s="89"/>
      <c r="Z307" s="89"/>
      <c r="AA307" s="89"/>
      <c r="AB307" s="89"/>
      <c r="AC307" s="1"/>
      <c r="AD307" s="88"/>
      <c r="AE307" s="89"/>
      <c r="AF307" s="89"/>
      <c r="AG307" s="1"/>
      <c r="AH307" s="88"/>
      <c r="AI307" s="89"/>
      <c r="AJ307" s="89"/>
      <c r="AK307" s="89"/>
      <c r="AL307" s="89"/>
      <c r="AM307" s="89"/>
      <c r="AN307" s="2"/>
      <c r="AO307" s="88"/>
      <c r="AP307" s="89"/>
      <c r="AQ307" s="89"/>
      <c r="AR307" s="89"/>
      <c r="AS307" s="89"/>
      <c r="AT307" s="89"/>
      <c r="AU307" s="89"/>
      <c r="AV307" s="1"/>
      <c r="AW307" s="88"/>
      <c r="AX307" s="89"/>
      <c r="AY307" s="89"/>
      <c r="AZ307" s="89"/>
      <c r="BA307" s="89"/>
      <c r="BB307" s="89"/>
      <c r="BC307" s="1"/>
      <c r="BD307" s="88"/>
      <c r="BE307" s="89"/>
      <c r="BF307" s="89"/>
      <c r="BG307" s="89"/>
      <c r="BH307" s="1"/>
      <c r="BI307" s="90"/>
      <c r="BJ307" s="89"/>
      <c r="BK307" s="89"/>
      <c r="BL307" s="89"/>
      <c r="BM307" s="89"/>
      <c r="BN307" s="89"/>
      <c r="BO307" s="89"/>
      <c r="BP307" s="89"/>
      <c r="BQ307" s="89"/>
      <c r="BR307" s="89"/>
      <c r="BS307" s="89"/>
      <c r="BT307" s="89"/>
      <c r="BU307" s="89"/>
      <c r="BV307" s="89"/>
      <c r="BW307" s="89"/>
      <c r="BX307" s="89"/>
      <c r="BY307" s="89"/>
      <c r="BZ307" s="89"/>
      <c r="CA307" s="89"/>
      <c r="CB307" s="89"/>
      <c r="CC307" s="89"/>
      <c r="CD307" s="89"/>
      <c r="CE307" s="89"/>
      <c r="CF307" s="89"/>
      <c r="CG307" s="89"/>
      <c r="CH307" s="89"/>
      <c r="CI307" s="89"/>
      <c r="CJ307" s="89"/>
      <c r="CK307" s="89"/>
      <c r="CL307" s="89"/>
      <c r="CM307" s="89"/>
      <c r="CN307" s="89"/>
      <c r="CO307" s="89"/>
      <c r="CP307" s="89"/>
      <c r="CQ307" s="1"/>
      <c r="CR307" s="88"/>
      <c r="CS307" s="89"/>
      <c r="CT307" s="89"/>
      <c r="CU307" s="89"/>
      <c r="CV307" s="89"/>
      <c r="CW307" s="89"/>
      <c r="CX307" s="8"/>
      <c r="CY307" s="1"/>
    </row>
    <row r="308" spans="1:103" ht="12.75">
      <c r="A308" s="1"/>
      <c r="B308" s="9"/>
      <c r="C308" s="91" t="b">
        <v>0</v>
      </c>
      <c r="D308" s="86"/>
      <c r="E308" s="86"/>
      <c r="F308" s="1"/>
      <c r="G308" s="90"/>
      <c r="H308" s="89"/>
      <c r="I308" s="89"/>
      <c r="J308" s="89"/>
      <c r="K308" s="89"/>
      <c r="L308" s="89"/>
      <c r="M308" s="89"/>
      <c r="N308" s="89"/>
      <c r="O308" s="89"/>
      <c r="P308" s="89"/>
      <c r="Q308" s="89"/>
      <c r="R308" s="1"/>
      <c r="S308" s="88"/>
      <c r="T308" s="89"/>
      <c r="U308" s="89"/>
      <c r="V308" s="1"/>
      <c r="W308" s="88"/>
      <c r="X308" s="89"/>
      <c r="Y308" s="89"/>
      <c r="Z308" s="89"/>
      <c r="AA308" s="89"/>
      <c r="AB308" s="89"/>
      <c r="AC308" s="1"/>
      <c r="AD308" s="88"/>
      <c r="AE308" s="89"/>
      <c r="AF308" s="89"/>
      <c r="AG308" s="1"/>
      <c r="AH308" s="88"/>
      <c r="AI308" s="89"/>
      <c r="AJ308" s="89"/>
      <c r="AK308" s="89"/>
      <c r="AL308" s="89"/>
      <c r="AM308" s="89"/>
      <c r="AN308" s="2"/>
      <c r="AO308" s="88"/>
      <c r="AP308" s="89"/>
      <c r="AQ308" s="89"/>
      <c r="AR308" s="89"/>
      <c r="AS308" s="89"/>
      <c r="AT308" s="89"/>
      <c r="AU308" s="89"/>
      <c r="AV308" s="1"/>
      <c r="AW308" s="88"/>
      <c r="AX308" s="89"/>
      <c r="AY308" s="89"/>
      <c r="AZ308" s="89"/>
      <c r="BA308" s="89"/>
      <c r="BB308" s="89"/>
      <c r="BC308" s="1"/>
      <c r="BD308" s="88"/>
      <c r="BE308" s="89"/>
      <c r="BF308" s="89"/>
      <c r="BG308" s="89"/>
      <c r="BH308" s="1"/>
      <c r="BI308" s="90"/>
      <c r="BJ308" s="89"/>
      <c r="BK308" s="89"/>
      <c r="BL308" s="89"/>
      <c r="BM308" s="89"/>
      <c r="BN308" s="89"/>
      <c r="BO308" s="89"/>
      <c r="BP308" s="89"/>
      <c r="BQ308" s="89"/>
      <c r="BR308" s="89"/>
      <c r="BS308" s="89"/>
      <c r="BT308" s="89"/>
      <c r="BU308" s="89"/>
      <c r="BV308" s="89"/>
      <c r="BW308" s="89"/>
      <c r="BX308" s="89"/>
      <c r="BY308" s="89"/>
      <c r="BZ308" s="89"/>
      <c r="CA308" s="89"/>
      <c r="CB308" s="89"/>
      <c r="CC308" s="89"/>
      <c r="CD308" s="89"/>
      <c r="CE308" s="89"/>
      <c r="CF308" s="89"/>
      <c r="CG308" s="89"/>
      <c r="CH308" s="89"/>
      <c r="CI308" s="89"/>
      <c r="CJ308" s="89"/>
      <c r="CK308" s="89"/>
      <c r="CL308" s="89"/>
      <c r="CM308" s="89"/>
      <c r="CN308" s="89"/>
      <c r="CO308" s="89"/>
      <c r="CP308" s="89"/>
      <c r="CQ308" s="1"/>
      <c r="CR308" s="88"/>
      <c r="CS308" s="89"/>
      <c r="CT308" s="89"/>
      <c r="CU308" s="89"/>
      <c r="CV308" s="89"/>
      <c r="CW308" s="89"/>
      <c r="CX308" s="8"/>
      <c r="CY308" s="1"/>
    </row>
    <row r="309" spans="1:103" ht="12.75">
      <c r="A309" s="1"/>
      <c r="B309" s="9"/>
      <c r="C309" s="91" t="b">
        <v>0</v>
      </c>
      <c r="D309" s="86"/>
      <c r="E309" s="86"/>
      <c r="F309" s="1"/>
      <c r="G309" s="90"/>
      <c r="H309" s="89"/>
      <c r="I309" s="89"/>
      <c r="J309" s="89"/>
      <c r="K309" s="89"/>
      <c r="L309" s="89"/>
      <c r="M309" s="89"/>
      <c r="N309" s="89"/>
      <c r="O309" s="89"/>
      <c r="P309" s="89"/>
      <c r="Q309" s="89"/>
      <c r="R309" s="1"/>
      <c r="S309" s="88"/>
      <c r="T309" s="89"/>
      <c r="U309" s="89"/>
      <c r="V309" s="1"/>
      <c r="W309" s="88"/>
      <c r="X309" s="89"/>
      <c r="Y309" s="89"/>
      <c r="Z309" s="89"/>
      <c r="AA309" s="89"/>
      <c r="AB309" s="89"/>
      <c r="AC309" s="1"/>
      <c r="AD309" s="88"/>
      <c r="AE309" s="89"/>
      <c r="AF309" s="89"/>
      <c r="AG309" s="1"/>
      <c r="AH309" s="88"/>
      <c r="AI309" s="89"/>
      <c r="AJ309" s="89"/>
      <c r="AK309" s="89"/>
      <c r="AL309" s="89"/>
      <c r="AM309" s="89"/>
      <c r="AN309" s="2"/>
      <c r="AO309" s="88"/>
      <c r="AP309" s="89"/>
      <c r="AQ309" s="89"/>
      <c r="AR309" s="89"/>
      <c r="AS309" s="89"/>
      <c r="AT309" s="89"/>
      <c r="AU309" s="89"/>
      <c r="AV309" s="1"/>
      <c r="AW309" s="88"/>
      <c r="AX309" s="89"/>
      <c r="AY309" s="89"/>
      <c r="AZ309" s="89"/>
      <c r="BA309" s="89"/>
      <c r="BB309" s="89"/>
      <c r="BC309" s="1"/>
      <c r="BD309" s="88"/>
      <c r="BE309" s="89"/>
      <c r="BF309" s="89"/>
      <c r="BG309" s="89"/>
      <c r="BH309" s="1"/>
      <c r="BI309" s="90"/>
      <c r="BJ309" s="89"/>
      <c r="BK309" s="89"/>
      <c r="BL309" s="89"/>
      <c r="BM309" s="89"/>
      <c r="BN309" s="89"/>
      <c r="BO309" s="89"/>
      <c r="BP309" s="89"/>
      <c r="BQ309" s="89"/>
      <c r="BR309" s="89"/>
      <c r="BS309" s="89"/>
      <c r="BT309" s="89"/>
      <c r="BU309" s="89"/>
      <c r="BV309" s="89"/>
      <c r="BW309" s="89"/>
      <c r="BX309" s="89"/>
      <c r="BY309" s="89"/>
      <c r="BZ309" s="89"/>
      <c r="CA309" s="89"/>
      <c r="CB309" s="89"/>
      <c r="CC309" s="89"/>
      <c r="CD309" s="89"/>
      <c r="CE309" s="89"/>
      <c r="CF309" s="89"/>
      <c r="CG309" s="89"/>
      <c r="CH309" s="89"/>
      <c r="CI309" s="89"/>
      <c r="CJ309" s="89"/>
      <c r="CK309" s="89"/>
      <c r="CL309" s="89"/>
      <c r="CM309" s="89"/>
      <c r="CN309" s="89"/>
      <c r="CO309" s="89"/>
      <c r="CP309" s="89"/>
      <c r="CQ309" s="1"/>
      <c r="CR309" s="88"/>
      <c r="CS309" s="89"/>
      <c r="CT309" s="89"/>
      <c r="CU309" s="89"/>
      <c r="CV309" s="89"/>
      <c r="CW309" s="89"/>
      <c r="CX309" s="8"/>
      <c r="CY309" s="1"/>
    </row>
    <row r="310" spans="1:103" ht="12.75">
      <c r="A310" s="1"/>
      <c r="B310" s="9"/>
      <c r="C310" s="91" t="b">
        <v>0</v>
      </c>
      <c r="D310" s="86"/>
      <c r="E310" s="86"/>
      <c r="F310" s="1"/>
      <c r="G310" s="90"/>
      <c r="H310" s="89"/>
      <c r="I310" s="89"/>
      <c r="J310" s="89"/>
      <c r="K310" s="89"/>
      <c r="L310" s="89"/>
      <c r="M310" s="89"/>
      <c r="N310" s="89"/>
      <c r="O310" s="89"/>
      <c r="P310" s="89"/>
      <c r="Q310" s="89"/>
      <c r="R310" s="1"/>
      <c r="S310" s="88"/>
      <c r="T310" s="89"/>
      <c r="U310" s="89"/>
      <c r="V310" s="1"/>
      <c r="W310" s="88"/>
      <c r="X310" s="89"/>
      <c r="Y310" s="89"/>
      <c r="Z310" s="89"/>
      <c r="AA310" s="89"/>
      <c r="AB310" s="89"/>
      <c r="AC310" s="1"/>
      <c r="AD310" s="88"/>
      <c r="AE310" s="89"/>
      <c r="AF310" s="89"/>
      <c r="AG310" s="1"/>
      <c r="AH310" s="88"/>
      <c r="AI310" s="89"/>
      <c r="AJ310" s="89"/>
      <c r="AK310" s="89"/>
      <c r="AL310" s="89"/>
      <c r="AM310" s="89"/>
      <c r="AN310" s="2"/>
      <c r="AO310" s="88"/>
      <c r="AP310" s="89"/>
      <c r="AQ310" s="89"/>
      <c r="AR310" s="89"/>
      <c r="AS310" s="89"/>
      <c r="AT310" s="89"/>
      <c r="AU310" s="89"/>
      <c r="AV310" s="1"/>
      <c r="AW310" s="88"/>
      <c r="AX310" s="89"/>
      <c r="AY310" s="89"/>
      <c r="AZ310" s="89"/>
      <c r="BA310" s="89"/>
      <c r="BB310" s="89"/>
      <c r="BC310" s="1"/>
      <c r="BD310" s="88"/>
      <c r="BE310" s="89"/>
      <c r="BF310" s="89"/>
      <c r="BG310" s="89"/>
      <c r="BH310" s="1"/>
      <c r="BI310" s="90"/>
      <c r="BJ310" s="89"/>
      <c r="BK310" s="89"/>
      <c r="BL310" s="89"/>
      <c r="BM310" s="89"/>
      <c r="BN310" s="89"/>
      <c r="BO310" s="89"/>
      <c r="BP310" s="89"/>
      <c r="BQ310" s="89"/>
      <c r="BR310" s="89"/>
      <c r="BS310" s="89"/>
      <c r="BT310" s="89"/>
      <c r="BU310" s="89"/>
      <c r="BV310" s="89"/>
      <c r="BW310" s="89"/>
      <c r="BX310" s="89"/>
      <c r="BY310" s="89"/>
      <c r="BZ310" s="89"/>
      <c r="CA310" s="89"/>
      <c r="CB310" s="89"/>
      <c r="CC310" s="89"/>
      <c r="CD310" s="89"/>
      <c r="CE310" s="89"/>
      <c r="CF310" s="89"/>
      <c r="CG310" s="89"/>
      <c r="CH310" s="89"/>
      <c r="CI310" s="89"/>
      <c r="CJ310" s="89"/>
      <c r="CK310" s="89"/>
      <c r="CL310" s="89"/>
      <c r="CM310" s="89"/>
      <c r="CN310" s="89"/>
      <c r="CO310" s="89"/>
      <c r="CP310" s="89"/>
      <c r="CQ310" s="1"/>
      <c r="CR310" s="88"/>
      <c r="CS310" s="89"/>
      <c r="CT310" s="89"/>
      <c r="CU310" s="89"/>
      <c r="CV310" s="89"/>
      <c r="CW310" s="89"/>
      <c r="CX310" s="8"/>
      <c r="CY310" s="1"/>
    </row>
    <row r="311" spans="1:103" ht="12.75">
      <c r="A311" s="1"/>
      <c r="B311" s="9"/>
      <c r="C311" s="91" t="b">
        <v>0</v>
      </c>
      <c r="D311" s="86"/>
      <c r="E311" s="86"/>
      <c r="F311" s="1"/>
      <c r="G311" s="90"/>
      <c r="H311" s="89"/>
      <c r="I311" s="89"/>
      <c r="J311" s="89"/>
      <c r="K311" s="89"/>
      <c r="L311" s="89"/>
      <c r="M311" s="89"/>
      <c r="N311" s="89"/>
      <c r="O311" s="89"/>
      <c r="P311" s="89"/>
      <c r="Q311" s="89"/>
      <c r="R311" s="1"/>
      <c r="S311" s="88"/>
      <c r="T311" s="89"/>
      <c r="U311" s="89"/>
      <c r="V311" s="1"/>
      <c r="W311" s="88"/>
      <c r="X311" s="89"/>
      <c r="Y311" s="89"/>
      <c r="Z311" s="89"/>
      <c r="AA311" s="89"/>
      <c r="AB311" s="89"/>
      <c r="AC311" s="1"/>
      <c r="AD311" s="88"/>
      <c r="AE311" s="89"/>
      <c r="AF311" s="89"/>
      <c r="AG311" s="1"/>
      <c r="AH311" s="88"/>
      <c r="AI311" s="89"/>
      <c r="AJ311" s="89"/>
      <c r="AK311" s="89"/>
      <c r="AL311" s="89"/>
      <c r="AM311" s="89"/>
      <c r="AN311" s="2"/>
      <c r="AO311" s="88"/>
      <c r="AP311" s="89"/>
      <c r="AQ311" s="89"/>
      <c r="AR311" s="89"/>
      <c r="AS311" s="89"/>
      <c r="AT311" s="89"/>
      <c r="AU311" s="89"/>
      <c r="AV311" s="1"/>
      <c r="AW311" s="88"/>
      <c r="AX311" s="89"/>
      <c r="AY311" s="89"/>
      <c r="AZ311" s="89"/>
      <c r="BA311" s="89"/>
      <c r="BB311" s="89"/>
      <c r="BC311" s="1"/>
      <c r="BD311" s="88"/>
      <c r="BE311" s="89"/>
      <c r="BF311" s="89"/>
      <c r="BG311" s="89"/>
      <c r="BH311" s="1"/>
      <c r="BI311" s="90"/>
      <c r="BJ311" s="89"/>
      <c r="BK311" s="89"/>
      <c r="BL311" s="89"/>
      <c r="BM311" s="89"/>
      <c r="BN311" s="89"/>
      <c r="BO311" s="89"/>
      <c r="BP311" s="89"/>
      <c r="BQ311" s="89"/>
      <c r="BR311" s="89"/>
      <c r="BS311" s="89"/>
      <c r="BT311" s="89"/>
      <c r="BU311" s="89"/>
      <c r="BV311" s="89"/>
      <c r="BW311" s="89"/>
      <c r="BX311" s="89"/>
      <c r="BY311" s="89"/>
      <c r="BZ311" s="89"/>
      <c r="CA311" s="89"/>
      <c r="CB311" s="89"/>
      <c r="CC311" s="89"/>
      <c r="CD311" s="89"/>
      <c r="CE311" s="89"/>
      <c r="CF311" s="89"/>
      <c r="CG311" s="89"/>
      <c r="CH311" s="89"/>
      <c r="CI311" s="89"/>
      <c r="CJ311" s="89"/>
      <c r="CK311" s="89"/>
      <c r="CL311" s="89"/>
      <c r="CM311" s="89"/>
      <c r="CN311" s="89"/>
      <c r="CO311" s="89"/>
      <c r="CP311" s="89"/>
      <c r="CQ311" s="1"/>
      <c r="CR311" s="88"/>
      <c r="CS311" s="89"/>
      <c r="CT311" s="89"/>
      <c r="CU311" s="89"/>
      <c r="CV311" s="89"/>
      <c r="CW311" s="89"/>
      <c r="CX311" s="8"/>
      <c r="CY311" s="1"/>
    </row>
    <row r="312" spans="1:103" ht="12.75">
      <c r="A312" s="1"/>
      <c r="B312" s="9"/>
      <c r="C312" s="91" t="b">
        <v>0</v>
      </c>
      <c r="D312" s="86"/>
      <c r="E312" s="86"/>
      <c r="F312" s="1"/>
      <c r="G312" s="90"/>
      <c r="H312" s="89"/>
      <c r="I312" s="89"/>
      <c r="J312" s="89"/>
      <c r="K312" s="89"/>
      <c r="L312" s="89"/>
      <c r="M312" s="89"/>
      <c r="N312" s="89"/>
      <c r="O312" s="89"/>
      <c r="P312" s="89"/>
      <c r="Q312" s="89"/>
      <c r="R312" s="1"/>
      <c r="S312" s="88"/>
      <c r="T312" s="89"/>
      <c r="U312" s="89"/>
      <c r="V312" s="1"/>
      <c r="W312" s="88"/>
      <c r="X312" s="89"/>
      <c r="Y312" s="89"/>
      <c r="Z312" s="89"/>
      <c r="AA312" s="89"/>
      <c r="AB312" s="89"/>
      <c r="AC312" s="1"/>
      <c r="AD312" s="88"/>
      <c r="AE312" s="89"/>
      <c r="AF312" s="89"/>
      <c r="AG312" s="1"/>
      <c r="AH312" s="88"/>
      <c r="AI312" s="89"/>
      <c r="AJ312" s="89"/>
      <c r="AK312" s="89"/>
      <c r="AL312" s="89"/>
      <c r="AM312" s="89"/>
      <c r="AN312" s="2"/>
      <c r="AO312" s="88"/>
      <c r="AP312" s="89"/>
      <c r="AQ312" s="89"/>
      <c r="AR312" s="89"/>
      <c r="AS312" s="89"/>
      <c r="AT312" s="89"/>
      <c r="AU312" s="89"/>
      <c r="AV312" s="1"/>
      <c r="AW312" s="88"/>
      <c r="AX312" s="89"/>
      <c r="AY312" s="89"/>
      <c r="AZ312" s="89"/>
      <c r="BA312" s="89"/>
      <c r="BB312" s="89"/>
      <c r="BC312" s="1"/>
      <c r="BD312" s="88"/>
      <c r="BE312" s="89"/>
      <c r="BF312" s="89"/>
      <c r="BG312" s="89"/>
      <c r="BH312" s="1"/>
      <c r="BI312" s="90"/>
      <c r="BJ312" s="89"/>
      <c r="BK312" s="89"/>
      <c r="BL312" s="89"/>
      <c r="BM312" s="89"/>
      <c r="BN312" s="89"/>
      <c r="BO312" s="89"/>
      <c r="BP312" s="89"/>
      <c r="BQ312" s="89"/>
      <c r="BR312" s="89"/>
      <c r="BS312" s="89"/>
      <c r="BT312" s="89"/>
      <c r="BU312" s="89"/>
      <c r="BV312" s="89"/>
      <c r="BW312" s="89"/>
      <c r="BX312" s="89"/>
      <c r="BY312" s="89"/>
      <c r="BZ312" s="89"/>
      <c r="CA312" s="89"/>
      <c r="CB312" s="89"/>
      <c r="CC312" s="89"/>
      <c r="CD312" s="89"/>
      <c r="CE312" s="89"/>
      <c r="CF312" s="89"/>
      <c r="CG312" s="89"/>
      <c r="CH312" s="89"/>
      <c r="CI312" s="89"/>
      <c r="CJ312" s="89"/>
      <c r="CK312" s="89"/>
      <c r="CL312" s="89"/>
      <c r="CM312" s="89"/>
      <c r="CN312" s="89"/>
      <c r="CO312" s="89"/>
      <c r="CP312" s="89"/>
      <c r="CQ312" s="1"/>
      <c r="CR312" s="88"/>
      <c r="CS312" s="89"/>
      <c r="CT312" s="89"/>
      <c r="CU312" s="89"/>
      <c r="CV312" s="89"/>
      <c r="CW312" s="89"/>
      <c r="CX312" s="8"/>
      <c r="CY312" s="1"/>
    </row>
    <row r="313" spans="1:103" ht="12.75">
      <c r="A313" s="1"/>
      <c r="B313" s="9"/>
      <c r="C313" s="91" t="b">
        <v>0</v>
      </c>
      <c r="D313" s="86"/>
      <c r="E313" s="86"/>
      <c r="F313" s="1"/>
      <c r="G313" s="90"/>
      <c r="H313" s="89"/>
      <c r="I313" s="89"/>
      <c r="J313" s="89"/>
      <c r="K313" s="89"/>
      <c r="L313" s="89"/>
      <c r="M313" s="89"/>
      <c r="N313" s="89"/>
      <c r="O313" s="89"/>
      <c r="P313" s="89"/>
      <c r="Q313" s="89"/>
      <c r="R313" s="1"/>
      <c r="S313" s="88"/>
      <c r="T313" s="89"/>
      <c r="U313" s="89"/>
      <c r="V313" s="1"/>
      <c r="W313" s="88"/>
      <c r="X313" s="89"/>
      <c r="Y313" s="89"/>
      <c r="Z313" s="89"/>
      <c r="AA313" s="89"/>
      <c r="AB313" s="89"/>
      <c r="AC313" s="1"/>
      <c r="AD313" s="88"/>
      <c r="AE313" s="89"/>
      <c r="AF313" s="89"/>
      <c r="AG313" s="1"/>
      <c r="AH313" s="88"/>
      <c r="AI313" s="89"/>
      <c r="AJ313" s="89"/>
      <c r="AK313" s="89"/>
      <c r="AL313" s="89"/>
      <c r="AM313" s="89"/>
      <c r="AN313" s="2"/>
      <c r="AO313" s="88"/>
      <c r="AP313" s="89"/>
      <c r="AQ313" s="89"/>
      <c r="AR313" s="89"/>
      <c r="AS313" s="89"/>
      <c r="AT313" s="89"/>
      <c r="AU313" s="89"/>
      <c r="AV313" s="1"/>
      <c r="AW313" s="88"/>
      <c r="AX313" s="89"/>
      <c r="AY313" s="89"/>
      <c r="AZ313" s="89"/>
      <c r="BA313" s="89"/>
      <c r="BB313" s="89"/>
      <c r="BC313" s="1"/>
      <c r="BD313" s="88"/>
      <c r="BE313" s="89"/>
      <c r="BF313" s="89"/>
      <c r="BG313" s="89"/>
      <c r="BH313" s="1"/>
      <c r="BI313" s="90"/>
      <c r="BJ313" s="89"/>
      <c r="BK313" s="89"/>
      <c r="BL313" s="89"/>
      <c r="BM313" s="89"/>
      <c r="BN313" s="89"/>
      <c r="BO313" s="89"/>
      <c r="BP313" s="89"/>
      <c r="BQ313" s="89"/>
      <c r="BR313" s="89"/>
      <c r="BS313" s="89"/>
      <c r="BT313" s="89"/>
      <c r="BU313" s="89"/>
      <c r="BV313" s="89"/>
      <c r="BW313" s="89"/>
      <c r="BX313" s="89"/>
      <c r="BY313" s="89"/>
      <c r="BZ313" s="89"/>
      <c r="CA313" s="89"/>
      <c r="CB313" s="89"/>
      <c r="CC313" s="89"/>
      <c r="CD313" s="89"/>
      <c r="CE313" s="89"/>
      <c r="CF313" s="89"/>
      <c r="CG313" s="89"/>
      <c r="CH313" s="89"/>
      <c r="CI313" s="89"/>
      <c r="CJ313" s="89"/>
      <c r="CK313" s="89"/>
      <c r="CL313" s="89"/>
      <c r="CM313" s="89"/>
      <c r="CN313" s="89"/>
      <c r="CO313" s="89"/>
      <c r="CP313" s="89"/>
      <c r="CQ313" s="1"/>
      <c r="CR313" s="88"/>
      <c r="CS313" s="89"/>
      <c r="CT313" s="89"/>
      <c r="CU313" s="89"/>
      <c r="CV313" s="89"/>
      <c r="CW313" s="89"/>
      <c r="CX313" s="8"/>
      <c r="CY313" s="1"/>
    </row>
    <row r="314" spans="1:103" ht="12.75">
      <c r="A314" s="1"/>
      <c r="B314" s="9"/>
      <c r="C314" s="91" t="b">
        <v>0</v>
      </c>
      <c r="D314" s="86"/>
      <c r="E314" s="86"/>
      <c r="F314" s="1"/>
      <c r="G314" s="90"/>
      <c r="H314" s="89"/>
      <c r="I314" s="89"/>
      <c r="J314" s="89"/>
      <c r="K314" s="89"/>
      <c r="L314" s="89"/>
      <c r="M314" s="89"/>
      <c r="N314" s="89"/>
      <c r="O314" s="89"/>
      <c r="P314" s="89"/>
      <c r="Q314" s="89"/>
      <c r="R314" s="1"/>
      <c r="S314" s="88"/>
      <c r="T314" s="89"/>
      <c r="U314" s="89"/>
      <c r="V314" s="1"/>
      <c r="W314" s="88"/>
      <c r="X314" s="89"/>
      <c r="Y314" s="89"/>
      <c r="Z314" s="89"/>
      <c r="AA314" s="89"/>
      <c r="AB314" s="89"/>
      <c r="AC314" s="1"/>
      <c r="AD314" s="88"/>
      <c r="AE314" s="89"/>
      <c r="AF314" s="89"/>
      <c r="AG314" s="1"/>
      <c r="AH314" s="88"/>
      <c r="AI314" s="89"/>
      <c r="AJ314" s="89"/>
      <c r="AK314" s="89"/>
      <c r="AL314" s="89"/>
      <c r="AM314" s="89"/>
      <c r="AN314" s="2"/>
      <c r="AO314" s="88"/>
      <c r="AP314" s="89"/>
      <c r="AQ314" s="89"/>
      <c r="AR314" s="89"/>
      <c r="AS314" s="89"/>
      <c r="AT314" s="89"/>
      <c r="AU314" s="89"/>
      <c r="AV314" s="1"/>
      <c r="AW314" s="88"/>
      <c r="AX314" s="89"/>
      <c r="AY314" s="89"/>
      <c r="AZ314" s="89"/>
      <c r="BA314" s="89"/>
      <c r="BB314" s="89"/>
      <c r="BC314" s="1"/>
      <c r="BD314" s="88"/>
      <c r="BE314" s="89"/>
      <c r="BF314" s="89"/>
      <c r="BG314" s="89"/>
      <c r="BH314" s="1"/>
      <c r="BI314" s="90"/>
      <c r="BJ314" s="89"/>
      <c r="BK314" s="89"/>
      <c r="BL314" s="89"/>
      <c r="BM314" s="89"/>
      <c r="BN314" s="89"/>
      <c r="BO314" s="89"/>
      <c r="BP314" s="89"/>
      <c r="BQ314" s="89"/>
      <c r="BR314" s="89"/>
      <c r="BS314" s="89"/>
      <c r="BT314" s="89"/>
      <c r="BU314" s="89"/>
      <c r="BV314" s="89"/>
      <c r="BW314" s="89"/>
      <c r="BX314" s="89"/>
      <c r="BY314" s="89"/>
      <c r="BZ314" s="89"/>
      <c r="CA314" s="89"/>
      <c r="CB314" s="89"/>
      <c r="CC314" s="89"/>
      <c r="CD314" s="89"/>
      <c r="CE314" s="89"/>
      <c r="CF314" s="89"/>
      <c r="CG314" s="89"/>
      <c r="CH314" s="89"/>
      <c r="CI314" s="89"/>
      <c r="CJ314" s="89"/>
      <c r="CK314" s="89"/>
      <c r="CL314" s="89"/>
      <c r="CM314" s="89"/>
      <c r="CN314" s="89"/>
      <c r="CO314" s="89"/>
      <c r="CP314" s="89"/>
      <c r="CQ314" s="1"/>
      <c r="CR314" s="88"/>
      <c r="CS314" s="89"/>
      <c r="CT314" s="89"/>
      <c r="CU314" s="89"/>
      <c r="CV314" s="89"/>
      <c r="CW314" s="89"/>
      <c r="CX314" s="8"/>
      <c r="CY314" s="1"/>
    </row>
    <row r="315" spans="1:103" ht="12.75">
      <c r="A315" s="1"/>
      <c r="B315" s="9"/>
      <c r="C315" s="91" t="b">
        <v>0</v>
      </c>
      <c r="D315" s="86"/>
      <c r="E315" s="86"/>
      <c r="F315" s="1"/>
      <c r="G315" s="90"/>
      <c r="H315" s="89"/>
      <c r="I315" s="89"/>
      <c r="J315" s="89"/>
      <c r="K315" s="89"/>
      <c r="L315" s="89"/>
      <c r="M315" s="89"/>
      <c r="N315" s="89"/>
      <c r="O315" s="89"/>
      <c r="P315" s="89"/>
      <c r="Q315" s="89"/>
      <c r="R315" s="1"/>
      <c r="S315" s="88"/>
      <c r="T315" s="89"/>
      <c r="U315" s="89"/>
      <c r="V315" s="1"/>
      <c r="W315" s="88"/>
      <c r="X315" s="89"/>
      <c r="Y315" s="89"/>
      <c r="Z315" s="89"/>
      <c r="AA315" s="89"/>
      <c r="AB315" s="89"/>
      <c r="AC315" s="1"/>
      <c r="AD315" s="88"/>
      <c r="AE315" s="89"/>
      <c r="AF315" s="89"/>
      <c r="AG315" s="1"/>
      <c r="AH315" s="88"/>
      <c r="AI315" s="89"/>
      <c r="AJ315" s="89"/>
      <c r="AK315" s="89"/>
      <c r="AL315" s="89"/>
      <c r="AM315" s="89"/>
      <c r="AN315" s="2"/>
      <c r="AO315" s="88"/>
      <c r="AP315" s="89"/>
      <c r="AQ315" s="89"/>
      <c r="AR315" s="89"/>
      <c r="AS315" s="89"/>
      <c r="AT315" s="89"/>
      <c r="AU315" s="89"/>
      <c r="AV315" s="1"/>
      <c r="AW315" s="88"/>
      <c r="AX315" s="89"/>
      <c r="AY315" s="89"/>
      <c r="AZ315" s="89"/>
      <c r="BA315" s="89"/>
      <c r="BB315" s="89"/>
      <c r="BC315" s="1"/>
      <c r="BD315" s="88"/>
      <c r="BE315" s="89"/>
      <c r="BF315" s="89"/>
      <c r="BG315" s="89"/>
      <c r="BH315" s="1"/>
      <c r="BI315" s="90"/>
      <c r="BJ315" s="89"/>
      <c r="BK315" s="89"/>
      <c r="BL315" s="89"/>
      <c r="BM315" s="89"/>
      <c r="BN315" s="89"/>
      <c r="BO315" s="89"/>
      <c r="BP315" s="89"/>
      <c r="BQ315" s="89"/>
      <c r="BR315" s="89"/>
      <c r="BS315" s="89"/>
      <c r="BT315" s="89"/>
      <c r="BU315" s="89"/>
      <c r="BV315" s="89"/>
      <c r="BW315" s="89"/>
      <c r="BX315" s="89"/>
      <c r="BY315" s="89"/>
      <c r="BZ315" s="89"/>
      <c r="CA315" s="89"/>
      <c r="CB315" s="89"/>
      <c r="CC315" s="89"/>
      <c r="CD315" s="89"/>
      <c r="CE315" s="89"/>
      <c r="CF315" s="89"/>
      <c r="CG315" s="89"/>
      <c r="CH315" s="89"/>
      <c r="CI315" s="89"/>
      <c r="CJ315" s="89"/>
      <c r="CK315" s="89"/>
      <c r="CL315" s="89"/>
      <c r="CM315" s="89"/>
      <c r="CN315" s="89"/>
      <c r="CO315" s="89"/>
      <c r="CP315" s="89"/>
      <c r="CQ315" s="1"/>
      <c r="CR315" s="88"/>
      <c r="CS315" s="89"/>
      <c r="CT315" s="89"/>
      <c r="CU315" s="89"/>
      <c r="CV315" s="89"/>
      <c r="CW315" s="89"/>
      <c r="CX315" s="8"/>
      <c r="CY315" s="1"/>
    </row>
    <row r="316" spans="1:103" ht="12.75">
      <c r="A316" s="1"/>
      <c r="B316" s="9"/>
      <c r="C316" s="91" t="b">
        <v>0</v>
      </c>
      <c r="D316" s="86"/>
      <c r="E316" s="86"/>
      <c r="F316" s="1"/>
      <c r="G316" s="90"/>
      <c r="H316" s="89"/>
      <c r="I316" s="89"/>
      <c r="J316" s="89"/>
      <c r="K316" s="89"/>
      <c r="L316" s="89"/>
      <c r="M316" s="89"/>
      <c r="N316" s="89"/>
      <c r="O316" s="89"/>
      <c r="P316" s="89"/>
      <c r="Q316" s="89"/>
      <c r="R316" s="1"/>
      <c r="S316" s="88"/>
      <c r="T316" s="89"/>
      <c r="U316" s="89"/>
      <c r="V316" s="1"/>
      <c r="W316" s="88"/>
      <c r="X316" s="89"/>
      <c r="Y316" s="89"/>
      <c r="Z316" s="89"/>
      <c r="AA316" s="89"/>
      <c r="AB316" s="89"/>
      <c r="AC316" s="1"/>
      <c r="AD316" s="88"/>
      <c r="AE316" s="89"/>
      <c r="AF316" s="89"/>
      <c r="AG316" s="1"/>
      <c r="AH316" s="88"/>
      <c r="AI316" s="89"/>
      <c r="AJ316" s="89"/>
      <c r="AK316" s="89"/>
      <c r="AL316" s="89"/>
      <c r="AM316" s="89"/>
      <c r="AN316" s="2"/>
      <c r="AO316" s="88"/>
      <c r="AP316" s="89"/>
      <c r="AQ316" s="89"/>
      <c r="AR316" s="89"/>
      <c r="AS316" s="89"/>
      <c r="AT316" s="89"/>
      <c r="AU316" s="89"/>
      <c r="AV316" s="1"/>
      <c r="AW316" s="88"/>
      <c r="AX316" s="89"/>
      <c r="AY316" s="89"/>
      <c r="AZ316" s="89"/>
      <c r="BA316" s="89"/>
      <c r="BB316" s="89"/>
      <c r="BC316" s="1"/>
      <c r="BD316" s="88"/>
      <c r="BE316" s="89"/>
      <c r="BF316" s="89"/>
      <c r="BG316" s="89"/>
      <c r="BH316" s="1"/>
      <c r="BI316" s="90"/>
      <c r="BJ316" s="89"/>
      <c r="BK316" s="89"/>
      <c r="BL316" s="89"/>
      <c r="BM316" s="89"/>
      <c r="BN316" s="89"/>
      <c r="BO316" s="89"/>
      <c r="BP316" s="89"/>
      <c r="BQ316" s="89"/>
      <c r="BR316" s="89"/>
      <c r="BS316" s="89"/>
      <c r="BT316" s="89"/>
      <c r="BU316" s="89"/>
      <c r="BV316" s="89"/>
      <c r="BW316" s="89"/>
      <c r="BX316" s="89"/>
      <c r="BY316" s="89"/>
      <c r="BZ316" s="89"/>
      <c r="CA316" s="89"/>
      <c r="CB316" s="89"/>
      <c r="CC316" s="89"/>
      <c r="CD316" s="89"/>
      <c r="CE316" s="89"/>
      <c r="CF316" s="89"/>
      <c r="CG316" s="89"/>
      <c r="CH316" s="89"/>
      <c r="CI316" s="89"/>
      <c r="CJ316" s="89"/>
      <c r="CK316" s="89"/>
      <c r="CL316" s="89"/>
      <c r="CM316" s="89"/>
      <c r="CN316" s="89"/>
      <c r="CO316" s="89"/>
      <c r="CP316" s="89"/>
      <c r="CQ316" s="1"/>
      <c r="CR316" s="88"/>
      <c r="CS316" s="89"/>
      <c r="CT316" s="89"/>
      <c r="CU316" s="89"/>
      <c r="CV316" s="89"/>
      <c r="CW316" s="89"/>
      <c r="CX316" s="8"/>
      <c r="CY316" s="1"/>
    </row>
    <row r="317" spans="1:103" ht="12.75">
      <c r="A317" s="1"/>
      <c r="B317" s="9"/>
      <c r="C317" s="91" t="b">
        <v>0</v>
      </c>
      <c r="D317" s="86"/>
      <c r="E317" s="86"/>
      <c r="F317" s="1"/>
      <c r="G317" s="90"/>
      <c r="H317" s="89"/>
      <c r="I317" s="89"/>
      <c r="J317" s="89"/>
      <c r="K317" s="89"/>
      <c r="L317" s="89"/>
      <c r="M317" s="89"/>
      <c r="N317" s="89"/>
      <c r="O317" s="89"/>
      <c r="P317" s="89"/>
      <c r="Q317" s="89"/>
      <c r="R317" s="1"/>
      <c r="S317" s="88"/>
      <c r="T317" s="89"/>
      <c r="U317" s="89"/>
      <c r="V317" s="1"/>
      <c r="W317" s="88"/>
      <c r="X317" s="89"/>
      <c r="Y317" s="89"/>
      <c r="Z317" s="89"/>
      <c r="AA317" s="89"/>
      <c r="AB317" s="89"/>
      <c r="AC317" s="1"/>
      <c r="AD317" s="88"/>
      <c r="AE317" s="89"/>
      <c r="AF317" s="89"/>
      <c r="AG317" s="1"/>
      <c r="AH317" s="88"/>
      <c r="AI317" s="89"/>
      <c r="AJ317" s="89"/>
      <c r="AK317" s="89"/>
      <c r="AL317" s="89"/>
      <c r="AM317" s="89"/>
      <c r="AN317" s="2"/>
      <c r="AO317" s="88"/>
      <c r="AP317" s="89"/>
      <c r="AQ317" s="89"/>
      <c r="AR317" s="89"/>
      <c r="AS317" s="89"/>
      <c r="AT317" s="89"/>
      <c r="AU317" s="89"/>
      <c r="AV317" s="1"/>
      <c r="AW317" s="88"/>
      <c r="AX317" s="89"/>
      <c r="AY317" s="89"/>
      <c r="AZ317" s="89"/>
      <c r="BA317" s="89"/>
      <c r="BB317" s="89"/>
      <c r="BC317" s="1"/>
      <c r="BD317" s="88"/>
      <c r="BE317" s="89"/>
      <c r="BF317" s="89"/>
      <c r="BG317" s="89"/>
      <c r="BH317" s="1"/>
      <c r="BI317" s="90"/>
      <c r="BJ317" s="89"/>
      <c r="BK317" s="89"/>
      <c r="BL317" s="89"/>
      <c r="BM317" s="89"/>
      <c r="BN317" s="89"/>
      <c r="BO317" s="89"/>
      <c r="BP317" s="89"/>
      <c r="BQ317" s="89"/>
      <c r="BR317" s="89"/>
      <c r="BS317" s="89"/>
      <c r="BT317" s="89"/>
      <c r="BU317" s="89"/>
      <c r="BV317" s="89"/>
      <c r="BW317" s="89"/>
      <c r="BX317" s="89"/>
      <c r="BY317" s="89"/>
      <c r="BZ317" s="89"/>
      <c r="CA317" s="89"/>
      <c r="CB317" s="89"/>
      <c r="CC317" s="89"/>
      <c r="CD317" s="89"/>
      <c r="CE317" s="89"/>
      <c r="CF317" s="89"/>
      <c r="CG317" s="89"/>
      <c r="CH317" s="89"/>
      <c r="CI317" s="89"/>
      <c r="CJ317" s="89"/>
      <c r="CK317" s="89"/>
      <c r="CL317" s="89"/>
      <c r="CM317" s="89"/>
      <c r="CN317" s="89"/>
      <c r="CO317" s="89"/>
      <c r="CP317" s="89"/>
      <c r="CQ317" s="1"/>
      <c r="CR317" s="88"/>
      <c r="CS317" s="89"/>
      <c r="CT317" s="89"/>
      <c r="CU317" s="89"/>
      <c r="CV317" s="89"/>
      <c r="CW317" s="89"/>
      <c r="CX317" s="8"/>
      <c r="CY317" s="1"/>
    </row>
    <row r="318" spans="1:103" ht="12.75">
      <c r="A318" s="1"/>
      <c r="B318" s="9"/>
      <c r="C318" s="91" t="b">
        <v>0</v>
      </c>
      <c r="D318" s="86"/>
      <c r="E318" s="86"/>
      <c r="F318" s="1"/>
      <c r="G318" s="90"/>
      <c r="H318" s="89"/>
      <c r="I318" s="89"/>
      <c r="J318" s="89"/>
      <c r="K318" s="89"/>
      <c r="L318" s="89"/>
      <c r="M318" s="89"/>
      <c r="N318" s="89"/>
      <c r="O318" s="89"/>
      <c r="P318" s="89"/>
      <c r="Q318" s="89"/>
      <c r="R318" s="1"/>
      <c r="S318" s="88"/>
      <c r="T318" s="89"/>
      <c r="U318" s="89"/>
      <c r="V318" s="1"/>
      <c r="W318" s="88"/>
      <c r="X318" s="89"/>
      <c r="Y318" s="89"/>
      <c r="Z318" s="89"/>
      <c r="AA318" s="89"/>
      <c r="AB318" s="89"/>
      <c r="AC318" s="1"/>
      <c r="AD318" s="88"/>
      <c r="AE318" s="89"/>
      <c r="AF318" s="89"/>
      <c r="AG318" s="1"/>
      <c r="AH318" s="88"/>
      <c r="AI318" s="89"/>
      <c r="AJ318" s="89"/>
      <c r="AK318" s="89"/>
      <c r="AL318" s="89"/>
      <c r="AM318" s="89"/>
      <c r="AN318" s="2"/>
      <c r="AO318" s="88"/>
      <c r="AP318" s="89"/>
      <c r="AQ318" s="89"/>
      <c r="AR318" s="89"/>
      <c r="AS318" s="89"/>
      <c r="AT318" s="89"/>
      <c r="AU318" s="89"/>
      <c r="AV318" s="1"/>
      <c r="AW318" s="88"/>
      <c r="AX318" s="89"/>
      <c r="AY318" s="89"/>
      <c r="AZ318" s="89"/>
      <c r="BA318" s="89"/>
      <c r="BB318" s="89"/>
      <c r="BC318" s="1"/>
      <c r="BD318" s="88"/>
      <c r="BE318" s="89"/>
      <c r="BF318" s="89"/>
      <c r="BG318" s="89"/>
      <c r="BH318" s="1"/>
      <c r="BI318" s="90"/>
      <c r="BJ318" s="89"/>
      <c r="BK318" s="89"/>
      <c r="BL318" s="89"/>
      <c r="BM318" s="89"/>
      <c r="BN318" s="89"/>
      <c r="BO318" s="89"/>
      <c r="BP318" s="89"/>
      <c r="BQ318" s="89"/>
      <c r="BR318" s="89"/>
      <c r="BS318" s="89"/>
      <c r="BT318" s="89"/>
      <c r="BU318" s="89"/>
      <c r="BV318" s="89"/>
      <c r="BW318" s="89"/>
      <c r="BX318" s="89"/>
      <c r="BY318" s="89"/>
      <c r="BZ318" s="89"/>
      <c r="CA318" s="89"/>
      <c r="CB318" s="89"/>
      <c r="CC318" s="89"/>
      <c r="CD318" s="89"/>
      <c r="CE318" s="89"/>
      <c r="CF318" s="89"/>
      <c r="CG318" s="89"/>
      <c r="CH318" s="89"/>
      <c r="CI318" s="89"/>
      <c r="CJ318" s="89"/>
      <c r="CK318" s="89"/>
      <c r="CL318" s="89"/>
      <c r="CM318" s="89"/>
      <c r="CN318" s="89"/>
      <c r="CO318" s="89"/>
      <c r="CP318" s="89"/>
      <c r="CQ318" s="1"/>
      <c r="CR318" s="88"/>
      <c r="CS318" s="89"/>
      <c r="CT318" s="89"/>
      <c r="CU318" s="89"/>
      <c r="CV318" s="89"/>
      <c r="CW318" s="89"/>
      <c r="CX318" s="8"/>
      <c r="CY318" s="1"/>
    </row>
    <row r="319" spans="1:103" ht="12.75">
      <c r="A319" s="1"/>
      <c r="B319" s="9"/>
      <c r="C319" s="91" t="b">
        <v>0</v>
      </c>
      <c r="D319" s="86"/>
      <c r="E319" s="86"/>
      <c r="F319" s="1"/>
      <c r="G319" s="90"/>
      <c r="H319" s="89"/>
      <c r="I319" s="89"/>
      <c r="J319" s="89"/>
      <c r="K319" s="89"/>
      <c r="L319" s="89"/>
      <c r="M319" s="89"/>
      <c r="N319" s="89"/>
      <c r="O319" s="89"/>
      <c r="P319" s="89"/>
      <c r="Q319" s="89"/>
      <c r="R319" s="1"/>
      <c r="S319" s="88"/>
      <c r="T319" s="89"/>
      <c r="U319" s="89"/>
      <c r="V319" s="1"/>
      <c r="W319" s="88"/>
      <c r="X319" s="89"/>
      <c r="Y319" s="89"/>
      <c r="Z319" s="89"/>
      <c r="AA319" s="89"/>
      <c r="AB319" s="89"/>
      <c r="AC319" s="1"/>
      <c r="AD319" s="88"/>
      <c r="AE319" s="89"/>
      <c r="AF319" s="89"/>
      <c r="AG319" s="1"/>
      <c r="AH319" s="88"/>
      <c r="AI319" s="89"/>
      <c r="AJ319" s="89"/>
      <c r="AK319" s="89"/>
      <c r="AL319" s="89"/>
      <c r="AM319" s="89"/>
      <c r="AN319" s="2"/>
      <c r="AO319" s="88"/>
      <c r="AP319" s="89"/>
      <c r="AQ319" s="89"/>
      <c r="AR319" s="89"/>
      <c r="AS319" s="89"/>
      <c r="AT319" s="89"/>
      <c r="AU319" s="89"/>
      <c r="AV319" s="1"/>
      <c r="AW319" s="88"/>
      <c r="AX319" s="89"/>
      <c r="AY319" s="89"/>
      <c r="AZ319" s="89"/>
      <c r="BA319" s="89"/>
      <c r="BB319" s="89"/>
      <c r="BC319" s="1"/>
      <c r="BD319" s="88"/>
      <c r="BE319" s="89"/>
      <c r="BF319" s="89"/>
      <c r="BG319" s="89"/>
      <c r="BH319" s="1"/>
      <c r="BI319" s="90"/>
      <c r="BJ319" s="89"/>
      <c r="BK319" s="89"/>
      <c r="BL319" s="89"/>
      <c r="BM319" s="89"/>
      <c r="BN319" s="89"/>
      <c r="BO319" s="89"/>
      <c r="BP319" s="89"/>
      <c r="BQ319" s="89"/>
      <c r="BR319" s="89"/>
      <c r="BS319" s="89"/>
      <c r="BT319" s="89"/>
      <c r="BU319" s="89"/>
      <c r="BV319" s="89"/>
      <c r="BW319" s="89"/>
      <c r="BX319" s="89"/>
      <c r="BY319" s="89"/>
      <c r="BZ319" s="89"/>
      <c r="CA319" s="89"/>
      <c r="CB319" s="89"/>
      <c r="CC319" s="89"/>
      <c r="CD319" s="89"/>
      <c r="CE319" s="89"/>
      <c r="CF319" s="89"/>
      <c r="CG319" s="89"/>
      <c r="CH319" s="89"/>
      <c r="CI319" s="89"/>
      <c r="CJ319" s="89"/>
      <c r="CK319" s="89"/>
      <c r="CL319" s="89"/>
      <c r="CM319" s="89"/>
      <c r="CN319" s="89"/>
      <c r="CO319" s="89"/>
      <c r="CP319" s="89"/>
      <c r="CQ319" s="1"/>
      <c r="CR319" s="88"/>
      <c r="CS319" s="89"/>
      <c r="CT319" s="89"/>
      <c r="CU319" s="89"/>
      <c r="CV319" s="89"/>
      <c r="CW319" s="89"/>
      <c r="CX319" s="8"/>
      <c r="CY319" s="1"/>
    </row>
    <row r="320" spans="1:103" ht="12.75">
      <c r="A320" s="1"/>
      <c r="B320" s="9"/>
      <c r="C320" s="91" t="b">
        <v>0</v>
      </c>
      <c r="D320" s="86"/>
      <c r="E320" s="86"/>
      <c r="F320" s="1"/>
      <c r="G320" s="90"/>
      <c r="H320" s="89"/>
      <c r="I320" s="89"/>
      <c r="J320" s="89"/>
      <c r="K320" s="89"/>
      <c r="L320" s="89"/>
      <c r="M320" s="89"/>
      <c r="N320" s="89"/>
      <c r="O320" s="89"/>
      <c r="P320" s="89"/>
      <c r="Q320" s="89"/>
      <c r="R320" s="1"/>
      <c r="S320" s="88"/>
      <c r="T320" s="89"/>
      <c r="U320" s="89"/>
      <c r="V320" s="1"/>
      <c r="W320" s="88"/>
      <c r="X320" s="89"/>
      <c r="Y320" s="89"/>
      <c r="Z320" s="89"/>
      <c r="AA320" s="89"/>
      <c r="AB320" s="89"/>
      <c r="AC320" s="1"/>
      <c r="AD320" s="88"/>
      <c r="AE320" s="89"/>
      <c r="AF320" s="89"/>
      <c r="AG320" s="1"/>
      <c r="AH320" s="88"/>
      <c r="AI320" s="89"/>
      <c r="AJ320" s="89"/>
      <c r="AK320" s="89"/>
      <c r="AL320" s="89"/>
      <c r="AM320" s="89"/>
      <c r="AN320" s="2"/>
      <c r="AO320" s="88"/>
      <c r="AP320" s="89"/>
      <c r="AQ320" s="89"/>
      <c r="AR320" s="89"/>
      <c r="AS320" s="89"/>
      <c r="AT320" s="89"/>
      <c r="AU320" s="89"/>
      <c r="AV320" s="1"/>
      <c r="AW320" s="88"/>
      <c r="AX320" s="89"/>
      <c r="AY320" s="89"/>
      <c r="AZ320" s="89"/>
      <c r="BA320" s="89"/>
      <c r="BB320" s="89"/>
      <c r="BC320" s="1"/>
      <c r="BD320" s="88"/>
      <c r="BE320" s="89"/>
      <c r="BF320" s="89"/>
      <c r="BG320" s="89"/>
      <c r="BH320" s="1"/>
      <c r="BI320" s="90"/>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1"/>
      <c r="CR320" s="88"/>
      <c r="CS320" s="89"/>
      <c r="CT320" s="89"/>
      <c r="CU320" s="89"/>
      <c r="CV320" s="89"/>
      <c r="CW320" s="89"/>
      <c r="CX320" s="8"/>
      <c r="CY320" s="1"/>
    </row>
    <row r="321" spans="1:103" ht="12.75">
      <c r="A321" s="1"/>
      <c r="B321" s="9"/>
      <c r="C321" s="91" t="b">
        <v>0</v>
      </c>
      <c r="D321" s="86"/>
      <c r="E321" s="86"/>
      <c r="F321" s="1"/>
      <c r="G321" s="90"/>
      <c r="H321" s="89"/>
      <c r="I321" s="89"/>
      <c r="J321" s="89"/>
      <c r="K321" s="89"/>
      <c r="L321" s="89"/>
      <c r="M321" s="89"/>
      <c r="N321" s="89"/>
      <c r="O321" s="89"/>
      <c r="P321" s="89"/>
      <c r="Q321" s="89"/>
      <c r="R321" s="1"/>
      <c r="S321" s="88"/>
      <c r="T321" s="89"/>
      <c r="U321" s="89"/>
      <c r="V321" s="1"/>
      <c r="W321" s="88"/>
      <c r="X321" s="89"/>
      <c r="Y321" s="89"/>
      <c r="Z321" s="89"/>
      <c r="AA321" s="89"/>
      <c r="AB321" s="89"/>
      <c r="AC321" s="1"/>
      <c r="AD321" s="88"/>
      <c r="AE321" s="89"/>
      <c r="AF321" s="89"/>
      <c r="AG321" s="1"/>
      <c r="AH321" s="88"/>
      <c r="AI321" s="89"/>
      <c r="AJ321" s="89"/>
      <c r="AK321" s="89"/>
      <c r="AL321" s="89"/>
      <c r="AM321" s="89"/>
      <c r="AN321" s="2"/>
      <c r="AO321" s="88"/>
      <c r="AP321" s="89"/>
      <c r="AQ321" s="89"/>
      <c r="AR321" s="89"/>
      <c r="AS321" s="89"/>
      <c r="AT321" s="89"/>
      <c r="AU321" s="89"/>
      <c r="AV321" s="1"/>
      <c r="AW321" s="88"/>
      <c r="AX321" s="89"/>
      <c r="AY321" s="89"/>
      <c r="AZ321" s="89"/>
      <c r="BA321" s="89"/>
      <c r="BB321" s="89"/>
      <c r="BC321" s="1"/>
      <c r="BD321" s="88"/>
      <c r="BE321" s="89"/>
      <c r="BF321" s="89"/>
      <c r="BG321" s="89"/>
      <c r="BH321" s="1"/>
      <c r="BI321" s="90"/>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1"/>
      <c r="CR321" s="88"/>
      <c r="CS321" s="89"/>
      <c r="CT321" s="89"/>
      <c r="CU321" s="89"/>
      <c r="CV321" s="89"/>
      <c r="CW321" s="89"/>
      <c r="CX321" s="8"/>
      <c r="CY321" s="1"/>
    </row>
    <row r="322" spans="1:103" ht="12.75">
      <c r="A322" s="1"/>
      <c r="B322" s="9"/>
      <c r="C322" s="91" t="b">
        <v>0</v>
      </c>
      <c r="D322" s="86"/>
      <c r="E322" s="86"/>
      <c r="F322" s="1"/>
      <c r="G322" s="90"/>
      <c r="H322" s="89"/>
      <c r="I322" s="89"/>
      <c r="J322" s="89"/>
      <c r="K322" s="89"/>
      <c r="L322" s="89"/>
      <c r="M322" s="89"/>
      <c r="N322" s="89"/>
      <c r="O322" s="89"/>
      <c r="P322" s="89"/>
      <c r="Q322" s="89"/>
      <c r="R322" s="1"/>
      <c r="S322" s="88"/>
      <c r="T322" s="89"/>
      <c r="U322" s="89"/>
      <c r="V322" s="1"/>
      <c r="W322" s="88"/>
      <c r="X322" s="89"/>
      <c r="Y322" s="89"/>
      <c r="Z322" s="89"/>
      <c r="AA322" s="89"/>
      <c r="AB322" s="89"/>
      <c r="AC322" s="1"/>
      <c r="AD322" s="88"/>
      <c r="AE322" s="89"/>
      <c r="AF322" s="89"/>
      <c r="AG322" s="1"/>
      <c r="AH322" s="88"/>
      <c r="AI322" s="89"/>
      <c r="AJ322" s="89"/>
      <c r="AK322" s="89"/>
      <c r="AL322" s="89"/>
      <c r="AM322" s="89"/>
      <c r="AN322" s="2"/>
      <c r="AO322" s="88"/>
      <c r="AP322" s="89"/>
      <c r="AQ322" s="89"/>
      <c r="AR322" s="89"/>
      <c r="AS322" s="89"/>
      <c r="AT322" s="89"/>
      <c r="AU322" s="89"/>
      <c r="AV322" s="1"/>
      <c r="AW322" s="88"/>
      <c r="AX322" s="89"/>
      <c r="AY322" s="89"/>
      <c r="AZ322" s="89"/>
      <c r="BA322" s="89"/>
      <c r="BB322" s="89"/>
      <c r="BC322" s="1"/>
      <c r="BD322" s="88"/>
      <c r="BE322" s="89"/>
      <c r="BF322" s="89"/>
      <c r="BG322" s="89"/>
      <c r="BH322" s="1"/>
      <c r="BI322" s="90"/>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1"/>
      <c r="CR322" s="88"/>
      <c r="CS322" s="89"/>
      <c r="CT322" s="89"/>
      <c r="CU322" s="89"/>
      <c r="CV322" s="89"/>
      <c r="CW322" s="89"/>
      <c r="CX322" s="8"/>
      <c r="CY322" s="1"/>
    </row>
    <row r="323" spans="1:103" ht="12.75">
      <c r="A323" s="1"/>
      <c r="B323" s="9"/>
      <c r="C323" s="91" t="b">
        <v>0</v>
      </c>
      <c r="D323" s="86"/>
      <c r="E323" s="86"/>
      <c r="F323" s="1"/>
      <c r="G323" s="90"/>
      <c r="H323" s="89"/>
      <c r="I323" s="89"/>
      <c r="J323" s="89"/>
      <c r="K323" s="89"/>
      <c r="L323" s="89"/>
      <c r="M323" s="89"/>
      <c r="N323" s="89"/>
      <c r="O323" s="89"/>
      <c r="P323" s="89"/>
      <c r="Q323" s="89"/>
      <c r="R323" s="1"/>
      <c r="S323" s="88"/>
      <c r="T323" s="89"/>
      <c r="U323" s="89"/>
      <c r="V323" s="1"/>
      <c r="W323" s="88"/>
      <c r="X323" s="89"/>
      <c r="Y323" s="89"/>
      <c r="Z323" s="89"/>
      <c r="AA323" s="89"/>
      <c r="AB323" s="89"/>
      <c r="AC323" s="1"/>
      <c r="AD323" s="88"/>
      <c r="AE323" s="89"/>
      <c r="AF323" s="89"/>
      <c r="AG323" s="1"/>
      <c r="AH323" s="88"/>
      <c r="AI323" s="89"/>
      <c r="AJ323" s="89"/>
      <c r="AK323" s="89"/>
      <c r="AL323" s="89"/>
      <c r="AM323" s="89"/>
      <c r="AN323" s="2"/>
      <c r="AO323" s="88"/>
      <c r="AP323" s="89"/>
      <c r="AQ323" s="89"/>
      <c r="AR323" s="89"/>
      <c r="AS323" s="89"/>
      <c r="AT323" s="89"/>
      <c r="AU323" s="89"/>
      <c r="AV323" s="1"/>
      <c r="AW323" s="88"/>
      <c r="AX323" s="89"/>
      <c r="AY323" s="89"/>
      <c r="AZ323" s="89"/>
      <c r="BA323" s="89"/>
      <c r="BB323" s="89"/>
      <c r="BC323" s="1"/>
      <c r="BD323" s="88"/>
      <c r="BE323" s="89"/>
      <c r="BF323" s="89"/>
      <c r="BG323" s="89"/>
      <c r="BH323" s="1"/>
      <c r="BI323" s="90"/>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1"/>
      <c r="CR323" s="88"/>
      <c r="CS323" s="89"/>
      <c r="CT323" s="89"/>
      <c r="CU323" s="89"/>
      <c r="CV323" s="89"/>
      <c r="CW323" s="89"/>
      <c r="CX323" s="8"/>
      <c r="CY323" s="1"/>
    </row>
    <row r="324" spans="1:103" ht="12.75">
      <c r="A324" s="1"/>
      <c r="B324" s="9"/>
      <c r="C324" s="91" t="b">
        <v>0</v>
      </c>
      <c r="D324" s="86"/>
      <c r="E324" s="86"/>
      <c r="F324" s="1"/>
      <c r="G324" s="90"/>
      <c r="H324" s="89"/>
      <c r="I324" s="89"/>
      <c r="J324" s="89"/>
      <c r="K324" s="89"/>
      <c r="L324" s="89"/>
      <c r="M324" s="89"/>
      <c r="N324" s="89"/>
      <c r="O324" s="89"/>
      <c r="P324" s="89"/>
      <c r="Q324" s="89"/>
      <c r="R324" s="1"/>
      <c r="S324" s="88"/>
      <c r="T324" s="89"/>
      <c r="U324" s="89"/>
      <c r="V324" s="1"/>
      <c r="W324" s="88"/>
      <c r="X324" s="89"/>
      <c r="Y324" s="89"/>
      <c r="Z324" s="89"/>
      <c r="AA324" s="89"/>
      <c r="AB324" s="89"/>
      <c r="AC324" s="1"/>
      <c r="AD324" s="88"/>
      <c r="AE324" s="89"/>
      <c r="AF324" s="89"/>
      <c r="AG324" s="1"/>
      <c r="AH324" s="88"/>
      <c r="AI324" s="89"/>
      <c r="AJ324" s="89"/>
      <c r="AK324" s="89"/>
      <c r="AL324" s="89"/>
      <c r="AM324" s="89"/>
      <c r="AN324" s="2"/>
      <c r="AO324" s="88"/>
      <c r="AP324" s="89"/>
      <c r="AQ324" s="89"/>
      <c r="AR324" s="89"/>
      <c r="AS324" s="89"/>
      <c r="AT324" s="89"/>
      <c r="AU324" s="89"/>
      <c r="AV324" s="1"/>
      <c r="AW324" s="88"/>
      <c r="AX324" s="89"/>
      <c r="AY324" s="89"/>
      <c r="AZ324" s="89"/>
      <c r="BA324" s="89"/>
      <c r="BB324" s="89"/>
      <c r="BC324" s="1"/>
      <c r="BD324" s="88"/>
      <c r="BE324" s="89"/>
      <c r="BF324" s="89"/>
      <c r="BG324" s="89"/>
      <c r="BH324" s="1"/>
      <c r="BI324" s="90"/>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1"/>
      <c r="CR324" s="88"/>
      <c r="CS324" s="89"/>
      <c r="CT324" s="89"/>
      <c r="CU324" s="89"/>
      <c r="CV324" s="89"/>
      <c r="CW324" s="89"/>
      <c r="CX324" s="8"/>
      <c r="CY324" s="1"/>
    </row>
    <row r="325" spans="1:103" ht="12.75">
      <c r="A325" s="1"/>
      <c r="B325" s="9"/>
      <c r="C325" s="91" t="b">
        <v>0</v>
      </c>
      <c r="D325" s="86"/>
      <c r="E325" s="86"/>
      <c r="F325" s="1"/>
      <c r="G325" s="90"/>
      <c r="H325" s="89"/>
      <c r="I325" s="89"/>
      <c r="J325" s="89"/>
      <c r="K325" s="89"/>
      <c r="L325" s="89"/>
      <c r="M325" s="89"/>
      <c r="N325" s="89"/>
      <c r="O325" s="89"/>
      <c r="P325" s="89"/>
      <c r="Q325" s="89"/>
      <c r="R325" s="1"/>
      <c r="S325" s="88"/>
      <c r="T325" s="89"/>
      <c r="U325" s="89"/>
      <c r="V325" s="1"/>
      <c r="W325" s="88"/>
      <c r="X325" s="89"/>
      <c r="Y325" s="89"/>
      <c r="Z325" s="89"/>
      <c r="AA325" s="89"/>
      <c r="AB325" s="89"/>
      <c r="AC325" s="1"/>
      <c r="AD325" s="88"/>
      <c r="AE325" s="89"/>
      <c r="AF325" s="89"/>
      <c r="AG325" s="1"/>
      <c r="AH325" s="88"/>
      <c r="AI325" s="89"/>
      <c r="AJ325" s="89"/>
      <c r="AK325" s="89"/>
      <c r="AL325" s="89"/>
      <c r="AM325" s="89"/>
      <c r="AN325" s="2"/>
      <c r="AO325" s="88"/>
      <c r="AP325" s="89"/>
      <c r="AQ325" s="89"/>
      <c r="AR325" s="89"/>
      <c r="AS325" s="89"/>
      <c r="AT325" s="89"/>
      <c r="AU325" s="89"/>
      <c r="AV325" s="1"/>
      <c r="AW325" s="88"/>
      <c r="AX325" s="89"/>
      <c r="AY325" s="89"/>
      <c r="AZ325" s="89"/>
      <c r="BA325" s="89"/>
      <c r="BB325" s="89"/>
      <c r="BC325" s="1"/>
      <c r="BD325" s="88"/>
      <c r="BE325" s="89"/>
      <c r="BF325" s="89"/>
      <c r="BG325" s="89"/>
      <c r="BH325" s="1"/>
      <c r="BI325" s="90"/>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1"/>
      <c r="CR325" s="88"/>
      <c r="CS325" s="89"/>
      <c r="CT325" s="89"/>
      <c r="CU325" s="89"/>
      <c r="CV325" s="89"/>
      <c r="CW325" s="89"/>
      <c r="CX325" s="8"/>
      <c r="CY325" s="1"/>
    </row>
    <row r="326" spans="1:103" ht="12.75">
      <c r="A326" s="1"/>
      <c r="B326" s="9"/>
      <c r="C326" s="91" t="b">
        <v>0</v>
      </c>
      <c r="D326" s="86"/>
      <c r="E326" s="86"/>
      <c r="F326" s="1"/>
      <c r="G326" s="90"/>
      <c r="H326" s="89"/>
      <c r="I326" s="89"/>
      <c r="J326" s="89"/>
      <c r="K326" s="89"/>
      <c r="L326" s="89"/>
      <c r="M326" s="89"/>
      <c r="N326" s="89"/>
      <c r="O326" s="89"/>
      <c r="P326" s="89"/>
      <c r="Q326" s="89"/>
      <c r="R326" s="1"/>
      <c r="S326" s="88"/>
      <c r="T326" s="89"/>
      <c r="U326" s="89"/>
      <c r="V326" s="1"/>
      <c r="W326" s="88"/>
      <c r="X326" s="89"/>
      <c r="Y326" s="89"/>
      <c r="Z326" s="89"/>
      <c r="AA326" s="89"/>
      <c r="AB326" s="89"/>
      <c r="AC326" s="1"/>
      <c r="AD326" s="88"/>
      <c r="AE326" s="89"/>
      <c r="AF326" s="89"/>
      <c r="AG326" s="1"/>
      <c r="AH326" s="88"/>
      <c r="AI326" s="89"/>
      <c r="AJ326" s="89"/>
      <c r="AK326" s="89"/>
      <c r="AL326" s="89"/>
      <c r="AM326" s="89"/>
      <c r="AN326" s="2"/>
      <c r="AO326" s="88"/>
      <c r="AP326" s="89"/>
      <c r="AQ326" s="89"/>
      <c r="AR326" s="89"/>
      <c r="AS326" s="89"/>
      <c r="AT326" s="89"/>
      <c r="AU326" s="89"/>
      <c r="AV326" s="1"/>
      <c r="AW326" s="88"/>
      <c r="AX326" s="89"/>
      <c r="AY326" s="89"/>
      <c r="AZ326" s="89"/>
      <c r="BA326" s="89"/>
      <c r="BB326" s="89"/>
      <c r="BC326" s="1"/>
      <c r="BD326" s="88"/>
      <c r="BE326" s="89"/>
      <c r="BF326" s="89"/>
      <c r="BG326" s="89"/>
      <c r="BH326" s="1"/>
      <c r="BI326" s="90"/>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1"/>
      <c r="CR326" s="88"/>
      <c r="CS326" s="89"/>
      <c r="CT326" s="89"/>
      <c r="CU326" s="89"/>
      <c r="CV326" s="89"/>
      <c r="CW326" s="89"/>
      <c r="CX326" s="8"/>
      <c r="CY326" s="1"/>
    </row>
    <row r="327" spans="1:103" ht="12.75">
      <c r="A327" s="1"/>
      <c r="B327" s="9"/>
      <c r="C327" s="91" t="b">
        <v>0</v>
      </c>
      <c r="D327" s="86"/>
      <c r="E327" s="86"/>
      <c r="F327" s="1"/>
      <c r="G327" s="90"/>
      <c r="H327" s="89"/>
      <c r="I327" s="89"/>
      <c r="J327" s="89"/>
      <c r="K327" s="89"/>
      <c r="L327" s="89"/>
      <c r="M327" s="89"/>
      <c r="N327" s="89"/>
      <c r="O327" s="89"/>
      <c r="P327" s="89"/>
      <c r="Q327" s="89"/>
      <c r="R327" s="1"/>
      <c r="S327" s="88"/>
      <c r="T327" s="89"/>
      <c r="U327" s="89"/>
      <c r="V327" s="1"/>
      <c r="W327" s="88"/>
      <c r="X327" s="89"/>
      <c r="Y327" s="89"/>
      <c r="Z327" s="89"/>
      <c r="AA327" s="89"/>
      <c r="AB327" s="89"/>
      <c r="AC327" s="1"/>
      <c r="AD327" s="88"/>
      <c r="AE327" s="89"/>
      <c r="AF327" s="89"/>
      <c r="AG327" s="1"/>
      <c r="AH327" s="88"/>
      <c r="AI327" s="89"/>
      <c r="AJ327" s="89"/>
      <c r="AK327" s="89"/>
      <c r="AL327" s="89"/>
      <c r="AM327" s="89"/>
      <c r="AN327" s="2"/>
      <c r="AO327" s="88"/>
      <c r="AP327" s="89"/>
      <c r="AQ327" s="89"/>
      <c r="AR327" s="89"/>
      <c r="AS327" s="89"/>
      <c r="AT327" s="89"/>
      <c r="AU327" s="89"/>
      <c r="AV327" s="1"/>
      <c r="AW327" s="88"/>
      <c r="AX327" s="89"/>
      <c r="AY327" s="89"/>
      <c r="AZ327" s="89"/>
      <c r="BA327" s="89"/>
      <c r="BB327" s="89"/>
      <c r="BC327" s="1"/>
      <c r="BD327" s="88"/>
      <c r="BE327" s="89"/>
      <c r="BF327" s="89"/>
      <c r="BG327" s="89"/>
      <c r="BH327" s="1"/>
      <c r="BI327" s="90"/>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1"/>
      <c r="CR327" s="88"/>
      <c r="CS327" s="89"/>
      <c r="CT327" s="89"/>
      <c r="CU327" s="89"/>
      <c r="CV327" s="89"/>
      <c r="CW327" s="89"/>
      <c r="CX327" s="8"/>
      <c r="CY327" s="1"/>
    </row>
    <row r="328" spans="1:103" ht="12.75">
      <c r="A328" s="1"/>
      <c r="B328" s="9"/>
      <c r="C328" s="91" t="b">
        <v>0</v>
      </c>
      <c r="D328" s="86"/>
      <c r="E328" s="86"/>
      <c r="F328" s="1"/>
      <c r="G328" s="90"/>
      <c r="H328" s="89"/>
      <c r="I328" s="89"/>
      <c r="J328" s="89"/>
      <c r="K328" s="89"/>
      <c r="L328" s="89"/>
      <c r="M328" s="89"/>
      <c r="N328" s="89"/>
      <c r="O328" s="89"/>
      <c r="P328" s="89"/>
      <c r="Q328" s="89"/>
      <c r="R328" s="1"/>
      <c r="S328" s="88"/>
      <c r="T328" s="89"/>
      <c r="U328" s="89"/>
      <c r="V328" s="1"/>
      <c r="W328" s="88"/>
      <c r="X328" s="89"/>
      <c r="Y328" s="89"/>
      <c r="Z328" s="89"/>
      <c r="AA328" s="89"/>
      <c r="AB328" s="89"/>
      <c r="AC328" s="1"/>
      <c r="AD328" s="88"/>
      <c r="AE328" s="89"/>
      <c r="AF328" s="89"/>
      <c r="AG328" s="1"/>
      <c r="AH328" s="88"/>
      <c r="AI328" s="89"/>
      <c r="AJ328" s="89"/>
      <c r="AK328" s="89"/>
      <c r="AL328" s="89"/>
      <c r="AM328" s="89"/>
      <c r="AN328" s="2"/>
      <c r="AO328" s="88"/>
      <c r="AP328" s="89"/>
      <c r="AQ328" s="89"/>
      <c r="AR328" s="89"/>
      <c r="AS328" s="89"/>
      <c r="AT328" s="89"/>
      <c r="AU328" s="89"/>
      <c r="AV328" s="1"/>
      <c r="AW328" s="88"/>
      <c r="AX328" s="89"/>
      <c r="AY328" s="89"/>
      <c r="AZ328" s="89"/>
      <c r="BA328" s="89"/>
      <c r="BB328" s="89"/>
      <c r="BC328" s="1"/>
      <c r="BD328" s="88"/>
      <c r="BE328" s="89"/>
      <c r="BF328" s="89"/>
      <c r="BG328" s="89"/>
      <c r="BH328" s="1"/>
      <c r="BI328" s="90"/>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1"/>
      <c r="CR328" s="88"/>
      <c r="CS328" s="89"/>
      <c r="CT328" s="89"/>
      <c r="CU328" s="89"/>
      <c r="CV328" s="89"/>
      <c r="CW328" s="89"/>
      <c r="CX328" s="8"/>
      <c r="CY328" s="1"/>
    </row>
    <row r="329" spans="1:103" ht="12.75">
      <c r="A329" s="1"/>
      <c r="B329" s="9"/>
      <c r="C329" s="91" t="b">
        <v>0</v>
      </c>
      <c r="D329" s="86"/>
      <c r="E329" s="86"/>
      <c r="F329" s="1"/>
      <c r="G329" s="90"/>
      <c r="H329" s="89"/>
      <c r="I329" s="89"/>
      <c r="J329" s="89"/>
      <c r="K329" s="89"/>
      <c r="L329" s="89"/>
      <c r="M329" s="89"/>
      <c r="N329" s="89"/>
      <c r="O329" s="89"/>
      <c r="P329" s="89"/>
      <c r="Q329" s="89"/>
      <c r="R329" s="1"/>
      <c r="S329" s="88"/>
      <c r="T329" s="89"/>
      <c r="U329" s="89"/>
      <c r="V329" s="1"/>
      <c r="W329" s="88"/>
      <c r="X329" s="89"/>
      <c r="Y329" s="89"/>
      <c r="Z329" s="89"/>
      <c r="AA329" s="89"/>
      <c r="AB329" s="89"/>
      <c r="AC329" s="1"/>
      <c r="AD329" s="88"/>
      <c r="AE329" s="89"/>
      <c r="AF329" s="89"/>
      <c r="AG329" s="1"/>
      <c r="AH329" s="88"/>
      <c r="AI329" s="89"/>
      <c r="AJ329" s="89"/>
      <c r="AK329" s="89"/>
      <c r="AL329" s="89"/>
      <c r="AM329" s="89"/>
      <c r="AN329" s="2"/>
      <c r="AO329" s="88"/>
      <c r="AP329" s="89"/>
      <c r="AQ329" s="89"/>
      <c r="AR329" s="89"/>
      <c r="AS329" s="89"/>
      <c r="AT329" s="89"/>
      <c r="AU329" s="89"/>
      <c r="AV329" s="1"/>
      <c r="AW329" s="88"/>
      <c r="AX329" s="89"/>
      <c r="AY329" s="89"/>
      <c r="AZ329" s="89"/>
      <c r="BA329" s="89"/>
      <c r="BB329" s="89"/>
      <c r="BC329" s="1"/>
      <c r="BD329" s="88"/>
      <c r="BE329" s="89"/>
      <c r="BF329" s="89"/>
      <c r="BG329" s="89"/>
      <c r="BH329" s="1"/>
      <c r="BI329" s="90"/>
      <c r="BJ329" s="89"/>
      <c r="BK329" s="89"/>
      <c r="BL329" s="89"/>
      <c r="BM329" s="89"/>
      <c r="BN329" s="89"/>
      <c r="BO329" s="89"/>
      <c r="BP329" s="89"/>
      <c r="BQ329" s="89"/>
      <c r="BR329" s="89"/>
      <c r="BS329" s="89"/>
      <c r="BT329" s="89"/>
      <c r="BU329" s="89"/>
      <c r="BV329" s="89"/>
      <c r="BW329" s="89"/>
      <c r="BX329" s="89"/>
      <c r="BY329" s="89"/>
      <c r="BZ329" s="89"/>
      <c r="CA329" s="89"/>
      <c r="CB329" s="89"/>
      <c r="CC329" s="89"/>
      <c r="CD329" s="89"/>
      <c r="CE329" s="89"/>
      <c r="CF329" s="89"/>
      <c r="CG329" s="89"/>
      <c r="CH329" s="89"/>
      <c r="CI329" s="89"/>
      <c r="CJ329" s="89"/>
      <c r="CK329" s="89"/>
      <c r="CL329" s="89"/>
      <c r="CM329" s="89"/>
      <c r="CN329" s="89"/>
      <c r="CO329" s="89"/>
      <c r="CP329" s="89"/>
      <c r="CQ329" s="1"/>
      <c r="CR329" s="88"/>
      <c r="CS329" s="89"/>
      <c r="CT329" s="89"/>
      <c r="CU329" s="89"/>
      <c r="CV329" s="89"/>
      <c r="CW329" s="89"/>
      <c r="CX329" s="8"/>
      <c r="CY329" s="1"/>
    </row>
    <row r="330" spans="1:103" ht="12.75">
      <c r="A330" s="1"/>
      <c r="B330" s="9"/>
      <c r="C330" s="91" t="b">
        <v>0</v>
      </c>
      <c r="D330" s="86"/>
      <c r="E330" s="86"/>
      <c r="F330" s="1"/>
      <c r="G330" s="90"/>
      <c r="H330" s="89"/>
      <c r="I330" s="89"/>
      <c r="J330" s="89"/>
      <c r="K330" s="89"/>
      <c r="L330" s="89"/>
      <c r="M330" s="89"/>
      <c r="N330" s="89"/>
      <c r="O330" s="89"/>
      <c r="P330" s="89"/>
      <c r="Q330" s="89"/>
      <c r="R330" s="1"/>
      <c r="S330" s="88"/>
      <c r="T330" s="89"/>
      <c r="U330" s="89"/>
      <c r="V330" s="1"/>
      <c r="W330" s="88"/>
      <c r="X330" s="89"/>
      <c r="Y330" s="89"/>
      <c r="Z330" s="89"/>
      <c r="AA330" s="89"/>
      <c r="AB330" s="89"/>
      <c r="AC330" s="1"/>
      <c r="AD330" s="88"/>
      <c r="AE330" s="89"/>
      <c r="AF330" s="89"/>
      <c r="AG330" s="1"/>
      <c r="AH330" s="88"/>
      <c r="AI330" s="89"/>
      <c r="AJ330" s="89"/>
      <c r="AK330" s="89"/>
      <c r="AL330" s="89"/>
      <c r="AM330" s="89"/>
      <c r="AN330" s="2"/>
      <c r="AO330" s="88"/>
      <c r="AP330" s="89"/>
      <c r="AQ330" s="89"/>
      <c r="AR330" s="89"/>
      <c r="AS330" s="89"/>
      <c r="AT330" s="89"/>
      <c r="AU330" s="89"/>
      <c r="AV330" s="1"/>
      <c r="AW330" s="88"/>
      <c r="AX330" s="89"/>
      <c r="AY330" s="89"/>
      <c r="AZ330" s="89"/>
      <c r="BA330" s="89"/>
      <c r="BB330" s="89"/>
      <c r="BC330" s="1"/>
      <c r="BD330" s="88"/>
      <c r="BE330" s="89"/>
      <c r="BF330" s="89"/>
      <c r="BG330" s="89"/>
      <c r="BH330" s="1"/>
      <c r="BI330" s="90"/>
      <c r="BJ330" s="89"/>
      <c r="BK330" s="89"/>
      <c r="BL330" s="89"/>
      <c r="BM330" s="89"/>
      <c r="BN330" s="89"/>
      <c r="BO330" s="89"/>
      <c r="BP330" s="89"/>
      <c r="BQ330" s="89"/>
      <c r="BR330" s="89"/>
      <c r="BS330" s="89"/>
      <c r="BT330" s="89"/>
      <c r="BU330" s="89"/>
      <c r="BV330" s="89"/>
      <c r="BW330" s="89"/>
      <c r="BX330" s="89"/>
      <c r="BY330" s="89"/>
      <c r="BZ330" s="89"/>
      <c r="CA330" s="89"/>
      <c r="CB330" s="89"/>
      <c r="CC330" s="89"/>
      <c r="CD330" s="89"/>
      <c r="CE330" s="89"/>
      <c r="CF330" s="89"/>
      <c r="CG330" s="89"/>
      <c r="CH330" s="89"/>
      <c r="CI330" s="89"/>
      <c r="CJ330" s="89"/>
      <c r="CK330" s="89"/>
      <c r="CL330" s="89"/>
      <c r="CM330" s="89"/>
      <c r="CN330" s="89"/>
      <c r="CO330" s="89"/>
      <c r="CP330" s="89"/>
      <c r="CQ330" s="1"/>
      <c r="CR330" s="88"/>
      <c r="CS330" s="89"/>
      <c r="CT330" s="89"/>
      <c r="CU330" s="89"/>
      <c r="CV330" s="89"/>
      <c r="CW330" s="89"/>
      <c r="CX330" s="8"/>
      <c r="CY330" s="1"/>
    </row>
    <row r="331" spans="1:103" ht="12.75">
      <c r="A331" s="1"/>
      <c r="B331" s="9"/>
      <c r="C331" s="91" t="b">
        <v>0</v>
      </c>
      <c r="D331" s="86"/>
      <c r="E331" s="86"/>
      <c r="F331" s="1"/>
      <c r="G331" s="90"/>
      <c r="H331" s="89"/>
      <c r="I331" s="89"/>
      <c r="J331" s="89"/>
      <c r="K331" s="89"/>
      <c r="L331" s="89"/>
      <c r="M331" s="89"/>
      <c r="N331" s="89"/>
      <c r="O331" s="89"/>
      <c r="P331" s="89"/>
      <c r="Q331" s="89"/>
      <c r="R331" s="1"/>
      <c r="S331" s="88"/>
      <c r="T331" s="89"/>
      <c r="U331" s="89"/>
      <c r="V331" s="1"/>
      <c r="W331" s="88"/>
      <c r="X331" s="89"/>
      <c r="Y331" s="89"/>
      <c r="Z331" s="89"/>
      <c r="AA331" s="89"/>
      <c r="AB331" s="89"/>
      <c r="AC331" s="1"/>
      <c r="AD331" s="88"/>
      <c r="AE331" s="89"/>
      <c r="AF331" s="89"/>
      <c r="AG331" s="1"/>
      <c r="AH331" s="88"/>
      <c r="AI331" s="89"/>
      <c r="AJ331" s="89"/>
      <c r="AK331" s="89"/>
      <c r="AL331" s="89"/>
      <c r="AM331" s="89"/>
      <c r="AN331" s="2"/>
      <c r="AO331" s="88"/>
      <c r="AP331" s="89"/>
      <c r="AQ331" s="89"/>
      <c r="AR331" s="89"/>
      <c r="AS331" s="89"/>
      <c r="AT331" s="89"/>
      <c r="AU331" s="89"/>
      <c r="AV331" s="1"/>
      <c r="AW331" s="88"/>
      <c r="AX331" s="89"/>
      <c r="AY331" s="89"/>
      <c r="AZ331" s="89"/>
      <c r="BA331" s="89"/>
      <c r="BB331" s="89"/>
      <c r="BC331" s="1"/>
      <c r="BD331" s="88"/>
      <c r="BE331" s="89"/>
      <c r="BF331" s="89"/>
      <c r="BG331" s="89"/>
      <c r="BH331" s="1"/>
      <c r="BI331" s="90"/>
      <c r="BJ331" s="89"/>
      <c r="BK331" s="89"/>
      <c r="BL331" s="89"/>
      <c r="BM331" s="89"/>
      <c r="BN331" s="89"/>
      <c r="BO331" s="89"/>
      <c r="BP331" s="89"/>
      <c r="BQ331" s="89"/>
      <c r="BR331" s="89"/>
      <c r="BS331" s="89"/>
      <c r="BT331" s="89"/>
      <c r="BU331" s="89"/>
      <c r="BV331" s="89"/>
      <c r="BW331" s="89"/>
      <c r="BX331" s="89"/>
      <c r="BY331" s="89"/>
      <c r="BZ331" s="89"/>
      <c r="CA331" s="89"/>
      <c r="CB331" s="89"/>
      <c r="CC331" s="89"/>
      <c r="CD331" s="89"/>
      <c r="CE331" s="89"/>
      <c r="CF331" s="89"/>
      <c r="CG331" s="89"/>
      <c r="CH331" s="89"/>
      <c r="CI331" s="89"/>
      <c r="CJ331" s="89"/>
      <c r="CK331" s="89"/>
      <c r="CL331" s="89"/>
      <c r="CM331" s="89"/>
      <c r="CN331" s="89"/>
      <c r="CO331" s="89"/>
      <c r="CP331" s="89"/>
      <c r="CQ331" s="1"/>
      <c r="CR331" s="88"/>
      <c r="CS331" s="89"/>
      <c r="CT331" s="89"/>
      <c r="CU331" s="89"/>
      <c r="CV331" s="89"/>
      <c r="CW331" s="89"/>
      <c r="CX331" s="8"/>
      <c r="CY331" s="1"/>
    </row>
    <row r="332" spans="1:103" ht="12.75">
      <c r="A332" s="1"/>
      <c r="B332" s="9"/>
      <c r="C332" s="91" t="b">
        <v>0</v>
      </c>
      <c r="D332" s="86"/>
      <c r="E332" s="86"/>
      <c r="F332" s="1"/>
      <c r="G332" s="90"/>
      <c r="H332" s="89"/>
      <c r="I332" s="89"/>
      <c r="J332" s="89"/>
      <c r="K332" s="89"/>
      <c r="L332" s="89"/>
      <c r="M332" s="89"/>
      <c r="N332" s="89"/>
      <c r="O332" s="89"/>
      <c r="P332" s="89"/>
      <c r="Q332" s="89"/>
      <c r="R332" s="1"/>
      <c r="S332" s="88"/>
      <c r="T332" s="89"/>
      <c r="U332" s="89"/>
      <c r="V332" s="1"/>
      <c r="W332" s="88"/>
      <c r="X332" s="89"/>
      <c r="Y332" s="89"/>
      <c r="Z332" s="89"/>
      <c r="AA332" s="89"/>
      <c r="AB332" s="89"/>
      <c r="AC332" s="1"/>
      <c r="AD332" s="88"/>
      <c r="AE332" s="89"/>
      <c r="AF332" s="89"/>
      <c r="AG332" s="1"/>
      <c r="AH332" s="88"/>
      <c r="AI332" s="89"/>
      <c r="AJ332" s="89"/>
      <c r="AK332" s="89"/>
      <c r="AL332" s="89"/>
      <c r="AM332" s="89"/>
      <c r="AN332" s="2"/>
      <c r="AO332" s="88"/>
      <c r="AP332" s="89"/>
      <c r="AQ332" s="89"/>
      <c r="AR332" s="89"/>
      <c r="AS332" s="89"/>
      <c r="AT332" s="89"/>
      <c r="AU332" s="89"/>
      <c r="AV332" s="1"/>
      <c r="AW332" s="88"/>
      <c r="AX332" s="89"/>
      <c r="AY332" s="89"/>
      <c r="AZ332" s="89"/>
      <c r="BA332" s="89"/>
      <c r="BB332" s="89"/>
      <c r="BC332" s="1"/>
      <c r="BD332" s="88"/>
      <c r="BE332" s="89"/>
      <c r="BF332" s="89"/>
      <c r="BG332" s="89"/>
      <c r="BH332" s="1"/>
      <c r="BI332" s="90"/>
      <c r="BJ332" s="89"/>
      <c r="BK332" s="89"/>
      <c r="BL332" s="89"/>
      <c r="BM332" s="89"/>
      <c r="BN332" s="89"/>
      <c r="BO332" s="89"/>
      <c r="BP332" s="89"/>
      <c r="BQ332" s="89"/>
      <c r="BR332" s="89"/>
      <c r="BS332" s="89"/>
      <c r="BT332" s="89"/>
      <c r="BU332" s="89"/>
      <c r="BV332" s="89"/>
      <c r="BW332" s="89"/>
      <c r="BX332" s="89"/>
      <c r="BY332" s="89"/>
      <c r="BZ332" s="89"/>
      <c r="CA332" s="89"/>
      <c r="CB332" s="89"/>
      <c r="CC332" s="89"/>
      <c r="CD332" s="89"/>
      <c r="CE332" s="89"/>
      <c r="CF332" s="89"/>
      <c r="CG332" s="89"/>
      <c r="CH332" s="89"/>
      <c r="CI332" s="89"/>
      <c r="CJ332" s="89"/>
      <c r="CK332" s="89"/>
      <c r="CL332" s="89"/>
      <c r="CM332" s="89"/>
      <c r="CN332" s="89"/>
      <c r="CO332" s="89"/>
      <c r="CP332" s="89"/>
      <c r="CQ332" s="1"/>
      <c r="CR332" s="88"/>
      <c r="CS332" s="89"/>
      <c r="CT332" s="89"/>
      <c r="CU332" s="89"/>
      <c r="CV332" s="89"/>
      <c r="CW332" s="89"/>
      <c r="CX332" s="8"/>
      <c r="CY332" s="1"/>
    </row>
    <row r="333" spans="1:103" ht="12.75">
      <c r="A333" s="1"/>
      <c r="B333" s="9"/>
      <c r="C333" s="91" t="b">
        <v>0</v>
      </c>
      <c r="D333" s="86"/>
      <c r="E333" s="86"/>
      <c r="F333" s="1"/>
      <c r="G333" s="90"/>
      <c r="H333" s="89"/>
      <c r="I333" s="89"/>
      <c r="J333" s="89"/>
      <c r="K333" s="89"/>
      <c r="L333" s="89"/>
      <c r="M333" s="89"/>
      <c r="N333" s="89"/>
      <c r="O333" s="89"/>
      <c r="P333" s="89"/>
      <c r="Q333" s="89"/>
      <c r="R333" s="1"/>
      <c r="S333" s="88"/>
      <c r="T333" s="89"/>
      <c r="U333" s="89"/>
      <c r="V333" s="1"/>
      <c r="W333" s="88"/>
      <c r="X333" s="89"/>
      <c r="Y333" s="89"/>
      <c r="Z333" s="89"/>
      <c r="AA333" s="89"/>
      <c r="AB333" s="89"/>
      <c r="AC333" s="1"/>
      <c r="AD333" s="88"/>
      <c r="AE333" s="89"/>
      <c r="AF333" s="89"/>
      <c r="AG333" s="1"/>
      <c r="AH333" s="88"/>
      <c r="AI333" s="89"/>
      <c r="AJ333" s="89"/>
      <c r="AK333" s="89"/>
      <c r="AL333" s="89"/>
      <c r="AM333" s="89"/>
      <c r="AN333" s="2"/>
      <c r="AO333" s="88"/>
      <c r="AP333" s="89"/>
      <c r="AQ333" s="89"/>
      <c r="AR333" s="89"/>
      <c r="AS333" s="89"/>
      <c r="AT333" s="89"/>
      <c r="AU333" s="89"/>
      <c r="AV333" s="1"/>
      <c r="AW333" s="88"/>
      <c r="AX333" s="89"/>
      <c r="AY333" s="89"/>
      <c r="AZ333" s="89"/>
      <c r="BA333" s="89"/>
      <c r="BB333" s="89"/>
      <c r="BC333" s="1"/>
      <c r="BD333" s="88"/>
      <c r="BE333" s="89"/>
      <c r="BF333" s="89"/>
      <c r="BG333" s="89"/>
      <c r="BH333" s="1"/>
      <c r="BI333" s="90"/>
      <c r="BJ333" s="89"/>
      <c r="BK333" s="89"/>
      <c r="BL333" s="89"/>
      <c r="BM333" s="89"/>
      <c r="BN333" s="89"/>
      <c r="BO333" s="89"/>
      <c r="BP333" s="89"/>
      <c r="BQ333" s="89"/>
      <c r="BR333" s="89"/>
      <c r="BS333" s="89"/>
      <c r="BT333" s="89"/>
      <c r="BU333" s="89"/>
      <c r="BV333" s="89"/>
      <c r="BW333" s="89"/>
      <c r="BX333" s="89"/>
      <c r="BY333" s="89"/>
      <c r="BZ333" s="89"/>
      <c r="CA333" s="89"/>
      <c r="CB333" s="89"/>
      <c r="CC333" s="89"/>
      <c r="CD333" s="89"/>
      <c r="CE333" s="89"/>
      <c r="CF333" s="89"/>
      <c r="CG333" s="89"/>
      <c r="CH333" s="89"/>
      <c r="CI333" s="89"/>
      <c r="CJ333" s="89"/>
      <c r="CK333" s="89"/>
      <c r="CL333" s="89"/>
      <c r="CM333" s="89"/>
      <c r="CN333" s="89"/>
      <c r="CO333" s="89"/>
      <c r="CP333" s="89"/>
      <c r="CQ333" s="1"/>
      <c r="CR333" s="88"/>
      <c r="CS333" s="89"/>
      <c r="CT333" s="89"/>
      <c r="CU333" s="89"/>
      <c r="CV333" s="89"/>
      <c r="CW333" s="89"/>
      <c r="CX333" s="8"/>
      <c r="CY333" s="1"/>
    </row>
    <row r="334" spans="1:103" ht="12.75">
      <c r="A334" s="1"/>
      <c r="B334" s="9"/>
      <c r="C334" s="91" t="b">
        <v>0</v>
      </c>
      <c r="D334" s="86"/>
      <c r="E334" s="86"/>
      <c r="F334" s="1"/>
      <c r="G334" s="90"/>
      <c r="H334" s="89"/>
      <c r="I334" s="89"/>
      <c r="J334" s="89"/>
      <c r="K334" s="89"/>
      <c r="L334" s="89"/>
      <c r="M334" s="89"/>
      <c r="N334" s="89"/>
      <c r="O334" s="89"/>
      <c r="P334" s="89"/>
      <c r="Q334" s="89"/>
      <c r="R334" s="1"/>
      <c r="S334" s="88"/>
      <c r="T334" s="89"/>
      <c r="U334" s="89"/>
      <c r="V334" s="1"/>
      <c r="W334" s="88"/>
      <c r="X334" s="89"/>
      <c r="Y334" s="89"/>
      <c r="Z334" s="89"/>
      <c r="AA334" s="89"/>
      <c r="AB334" s="89"/>
      <c r="AC334" s="1"/>
      <c r="AD334" s="88"/>
      <c r="AE334" s="89"/>
      <c r="AF334" s="89"/>
      <c r="AG334" s="1"/>
      <c r="AH334" s="88"/>
      <c r="AI334" s="89"/>
      <c r="AJ334" s="89"/>
      <c r="AK334" s="89"/>
      <c r="AL334" s="89"/>
      <c r="AM334" s="89"/>
      <c r="AN334" s="2"/>
      <c r="AO334" s="88"/>
      <c r="AP334" s="89"/>
      <c r="AQ334" s="89"/>
      <c r="AR334" s="89"/>
      <c r="AS334" s="89"/>
      <c r="AT334" s="89"/>
      <c r="AU334" s="89"/>
      <c r="AV334" s="1"/>
      <c r="AW334" s="88"/>
      <c r="AX334" s="89"/>
      <c r="AY334" s="89"/>
      <c r="AZ334" s="89"/>
      <c r="BA334" s="89"/>
      <c r="BB334" s="89"/>
      <c r="BC334" s="1"/>
      <c r="BD334" s="88"/>
      <c r="BE334" s="89"/>
      <c r="BF334" s="89"/>
      <c r="BG334" s="89"/>
      <c r="BH334" s="1"/>
      <c r="BI334" s="90"/>
      <c r="BJ334" s="89"/>
      <c r="BK334" s="89"/>
      <c r="BL334" s="89"/>
      <c r="BM334" s="89"/>
      <c r="BN334" s="89"/>
      <c r="BO334" s="89"/>
      <c r="BP334" s="89"/>
      <c r="BQ334" s="89"/>
      <c r="BR334" s="89"/>
      <c r="BS334" s="89"/>
      <c r="BT334" s="89"/>
      <c r="BU334" s="89"/>
      <c r="BV334" s="89"/>
      <c r="BW334" s="89"/>
      <c r="BX334" s="89"/>
      <c r="BY334" s="89"/>
      <c r="BZ334" s="89"/>
      <c r="CA334" s="89"/>
      <c r="CB334" s="89"/>
      <c r="CC334" s="89"/>
      <c r="CD334" s="89"/>
      <c r="CE334" s="89"/>
      <c r="CF334" s="89"/>
      <c r="CG334" s="89"/>
      <c r="CH334" s="89"/>
      <c r="CI334" s="89"/>
      <c r="CJ334" s="89"/>
      <c r="CK334" s="89"/>
      <c r="CL334" s="89"/>
      <c r="CM334" s="89"/>
      <c r="CN334" s="89"/>
      <c r="CO334" s="89"/>
      <c r="CP334" s="89"/>
      <c r="CQ334" s="1"/>
      <c r="CR334" s="88"/>
      <c r="CS334" s="89"/>
      <c r="CT334" s="89"/>
      <c r="CU334" s="89"/>
      <c r="CV334" s="89"/>
      <c r="CW334" s="89"/>
      <c r="CX334" s="8"/>
      <c r="CY334" s="1"/>
    </row>
    <row r="335" spans="1:103" ht="12.75">
      <c r="A335" s="1"/>
      <c r="B335" s="9"/>
      <c r="C335" s="91" t="b">
        <v>0</v>
      </c>
      <c r="D335" s="86"/>
      <c r="E335" s="86"/>
      <c r="F335" s="1"/>
      <c r="G335" s="90"/>
      <c r="H335" s="89"/>
      <c r="I335" s="89"/>
      <c r="J335" s="89"/>
      <c r="K335" s="89"/>
      <c r="L335" s="89"/>
      <c r="M335" s="89"/>
      <c r="N335" s="89"/>
      <c r="O335" s="89"/>
      <c r="P335" s="89"/>
      <c r="Q335" s="89"/>
      <c r="R335" s="1"/>
      <c r="S335" s="88"/>
      <c r="T335" s="89"/>
      <c r="U335" s="89"/>
      <c r="V335" s="1"/>
      <c r="W335" s="88"/>
      <c r="X335" s="89"/>
      <c r="Y335" s="89"/>
      <c r="Z335" s="89"/>
      <c r="AA335" s="89"/>
      <c r="AB335" s="89"/>
      <c r="AC335" s="1"/>
      <c r="AD335" s="88"/>
      <c r="AE335" s="89"/>
      <c r="AF335" s="89"/>
      <c r="AG335" s="1"/>
      <c r="AH335" s="88"/>
      <c r="AI335" s="89"/>
      <c r="AJ335" s="89"/>
      <c r="AK335" s="89"/>
      <c r="AL335" s="89"/>
      <c r="AM335" s="89"/>
      <c r="AN335" s="2"/>
      <c r="AO335" s="88"/>
      <c r="AP335" s="89"/>
      <c r="AQ335" s="89"/>
      <c r="AR335" s="89"/>
      <c r="AS335" s="89"/>
      <c r="AT335" s="89"/>
      <c r="AU335" s="89"/>
      <c r="AV335" s="1"/>
      <c r="AW335" s="88"/>
      <c r="AX335" s="89"/>
      <c r="AY335" s="89"/>
      <c r="AZ335" s="89"/>
      <c r="BA335" s="89"/>
      <c r="BB335" s="89"/>
      <c r="BC335" s="1"/>
      <c r="BD335" s="88"/>
      <c r="BE335" s="89"/>
      <c r="BF335" s="89"/>
      <c r="BG335" s="89"/>
      <c r="BH335" s="1"/>
      <c r="BI335" s="90"/>
      <c r="BJ335" s="89"/>
      <c r="BK335" s="89"/>
      <c r="BL335" s="89"/>
      <c r="BM335" s="89"/>
      <c r="BN335" s="89"/>
      <c r="BO335" s="89"/>
      <c r="BP335" s="89"/>
      <c r="BQ335" s="89"/>
      <c r="BR335" s="89"/>
      <c r="BS335" s="89"/>
      <c r="BT335" s="89"/>
      <c r="BU335" s="89"/>
      <c r="BV335" s="89"/>
      <c r="BW335" s="89"/>
      <c r="BX335" s="89"/>
      <c r="BY335" s="89"/>
      <c r="BZ335" s="89"/>
      <c r="CA335" s="89"/>
      <c r="CB335" s="89"/>
      <c r="CC335" s="89"/>
      <c r="CD335" s="89"/>
      <c r="CE335" s="89"/>
      <c r="CF335" s="89"/>
      <c r="CG335" s="89"/>
      <c r="CH335" s="89"/>
      <c r="CI335" s="89"/>
      <c r="CJ335" s="89"/>
      <c r="CK335" s="89"/>
      <c r="CL335" s="89"/>
      <c r="CM335" s="89"/>
      <c r="CN335" s="89"/>
      <c r="CO335" s="89"/>
      <c r="CP335" s="89"/>
      <c r="CQ335" s="1"/>
      <c r="CR335" s="88"/>
      <c r="CS335" s="89"/>
      <c r="CT335" s="89"/>
      <c r="CU335" s="89"/>
      <c r="CV335" s="89"/>
      <c r="CW335" s="89"/>
      <c r="CX335" s="8"/>
      <c r="CY335" s="1"/>
    </row>
    <row r="336" spans="1:103" ht="12.75">
      <c r="A336" s="1"/>
      <c r="B336" s="9"/>
      <c r="C336" s="91" t="b">
        <v>0</v>
      </c>
      <c r="D336" s="86"/>
      <c r="E336" s="86"/>
      <c r="F336" s="1"/>
      <c r="G336" s="90"/>
      <c r="H336" s="89"/>
      <c r="I336" s="89"/>
      <c r="J336" s="89"/>
      <c r="K336" s="89"/>
      <c r="L336" s="89"/>
      <c r="M336" s="89"/>
      <c r="N336" s="89"/>
      <c r="O336" s="89"/>
      <c r="P336" s="89"/>
      <c r="Q336" s="89"/>
      <c r="R336" s="1"/>
      <c r="S336" s="88"/>
      <c r="T336" s="89"/>
      <c r="U336" s="89"/>
      <c r="V336" s="1"/>
      <c r="W336" s="88"/>
      <c r="X336" s="89"/>
      <c r="Y336" s="89"/>
      <c r="Z336" s="89"/>
      <c r="AA336" s="89"/>
      <c r="AB336" s="89"/>
      <c r="AC336" s="1"/>
      <c r="AD336" s="88"/>
      <c r="AE336" s="89"/>
      <c r="AF336" s="89"/>
      <c r="AG336" s="1"/>
      <c r="AH336" s="88"/>
      <c r="AI336" s="89"/>
      <c r="AJ336" s="89"/>
      <c r="AK336" s="89"/>
      <c r="AL336" s="89"/>
      <c r="AM336" s="89"/>
      <c r="AN336" s="2"/>
      <c r="AO336" s="88"/>
      <c r="AP336" s="89"/>
      <c r="AQ336" s="89"/>
      <c r="AR336" s="89"/>
      <c r="AS336" s="89"/>
      <c r="AT336" s="89"/>
      <c r="AU336" s="89"/>
      <c r="AV336" s="1"/>
      <c r="AW336" s="88"/>
      <c r="AX336" s="89"/>
      <c r="AY336" s="89"/>
      <c r="AZ336" s="89"/>
      <c r="BA336" s="89"/>
      <c r="BB336" s="89"/>
      <c r="BC336" s="1"/>
      <c r="BD336" s="88"/>
      <c r="BE336" s="89"/>
      <c r="BF336" s="89"/>
      <c r="BG336" s="89"/>
      <c r="BH336" s="1"/>
      <c r="BI336" s="90"/>
      <c r="BJ336" s="89"/>
      <c r="BK336" s="89"/>
      <c r="BL336" s="89"/>
      <c r="BM336" s="89"/>
      <c r="BN336" s="89"/>
      <c r="BO336" s="89"/>
      <c r="BP336" s="89"/>
      <c r="BQ336" s="89"/>
      <c r="BR336" s="89"/>
      <c r="BS336" s="89"/>
      <c r="BT336" s="89"/>
      <c r="BU336" s="89"/>
      <c r="BV336" s="89"/>
      <c r="BW336" s="89"/>
      <c r="BX336" s="89"/>
      <c r="BY336" s="89"/>
      <c r="BZ336" s="89"/>
      <c r="CA336" s="89"/>
      <c r="CB336" s="89"/>
      <c r="CC336" s="89"/>
      <c r="CD336" s="89"/>
      <c r="CE336" s="89"/>
      <c r="CF336" s="89"/>
      <c r="CG336" s="89"/>
      <c r="CH336" s="89"/>
      <c r="CI336" s="89"/>
      <c r="CJ336" s="89"/>
      <c r="CK336" s="89"/>
      <c r="CL336" s="89"/>
      <c r="CM336" s="89"/>
      <c r="CN336" s="89"/>
      <c r="CO336" s="89"/>
      <c r="CP336" s="89"/>
      <c r="CQ336" s="1"/>
      <c r="CR336" s="88"/>
      <c r="CS336" s="89"/>
      <c r="CT336" s="89"/>
      <c r="CU336" s="89"/>
      <c r="CV336" s="89"/>
      <c r="CW336" s="89"/>
      <c r="CX336" s="8"/>
      <c r="CY336" s="1"/>
    </row>
    <row r="337" spans="1:103" ht="12.75">
      <c r="A337" s="1"/>
      <c r="B337" s="9"/>
      <c r="C337" s="91" t="b">
        <v>0</v>
      </c>
      <c r="D337" s="86"/>
      <c r="E337" s="86"/>
      <c r="F337" s="1"/>
      <c r="G337" s="90"/>
      <c r="H337" s="89"/>
      <c r="I337" s="89"/>
      <c r="J337" s="89"/>
      <c r="K337" s="89"/>
      <c r="L337" s="89"/>
      <c r="M337" s="89"/>
      <c r="N337" s="89"/>
      <c r="O337" s="89"/>
      <c r="P337" s="89"/>
      <c r="Q337" s="89"/>
      <c r="R337" s="1"/>
      <c r="S337" s="88"/>
      <c r="T337" s="89"/>
      <c r="U337" s="89"/>
      <c r="V337" s="1"/>
      <c r="W337" s="88"/>
      <c r="X337" s="89"/>
      <c r="Y337" s="89"/>
      <c r="Z337" s="89"/>
      <c r="AA337" s="89"/>
      <c r="AB337" s="89"/>
      <c r="AC337" s="1"/>
      <c r="AD337" s="88"/>
      <c r="AE337" s="89"/>
      <c r="AF337" s="89"/>
      <c r="AG337" s="1"/>
      <c r="AH337" s="88"/>
      <c r="AI337" s="89"/>
      <c r="AJ337" s="89"/>
      <c r="AK337" s="89"/>
      <c r="AL337" s="89"/>
      <c r="AM337" s="89"/>
      <c r="AN337" s="2"/>
      <c r="AO337" s="88"/>
      <c r="AP337" s="89"/>
      <c r="AQ337" s="89"/>
      <c r="AR337" s="89"/>
      <c r="AS337" s="89"/>
      <c r="AT337" s="89"/>
      <c r="AU337" s="89"/>
      <c r="AV337" s="1"/>
      <c r="AW337" s="88"/>
      <c r="AX337" s="89"/>
      <c r="AY337" s="89"/>
      <c r="AZ337" s="89"/>
      <c r="BA337" s="89"/>
      <c r="BB337" s="89"/>
      <c r="BC337" s="1"/>
      <c r="BD337" s="88"/>
      <c r="BE337" s="89"/>
      <c r="BF337" s="89"/>
      <c r="BG337" s="89"/>
      <c r="BH337" s="1"/>
      <c r="BI337" s="90"/>
      <c r="BJ337" s="89"/>
      <c r="BK337" s="89"/>
      <c r="BL337" s="89"/>
      <c r="BM337" s="89"/>
      <c r="BN337" s="89"/>
      <c r="BO337" s="89"/>
      <c r="BP337" s="89"/>
      <c r="BQ337" s="89"/>
      <c r="BR337" s="89"/>
      <c r="BS337" s="89"/>
      <c r="BT337" s="89"/>
      <c r="BU337" s="89"/>
      <c r="BV337" s="89"/>
      <c r="BW337" s="89"/>
      <c r="BX337" s="89"/>
      <c r="BY337" s="89"/>
      <c r="BZ337" s="89"/>
      <c r="CA337" s="89"/>
      <c r="CB337" s="89"/>
      <c r="CC337" s="89"/>
      <c r="CD337" s="89"/>
      <c r="CE337" s="89"/>
      <c r="CF337" s="89"/>
      <c r="CG337" s="89"/>
      <c r="CH337" s="89"/>
      <c r="CI337" s="89"/>
      <c r="CJ337" s="89"/>
      <c r="CK337" s="89"/>
      <c r="CL337" s="89"/>
      <c r="CM337" s="89"/>
      <c r="CN337" s="89"/>
      <c r="CO337" s="89"/>
      <c r="CP337" s="89"/>
      <c r="CQ337" s="1"/>
      <c r="CR337" s="88"/>
      <c r="CS337" s="89"/>
      <c r="CT337" s="89"/>
      <c r="CU337" s="89"/>
      <c r="CV337" s="89"/>
      <c r="CW337" s="89"/>
      <c r="CX337" s="8"/>
      <c r="CY337" s="1"/>
    </row>
    <row r="338" spans="1:103" ht="12.75">
      <c r="A338" s="1"/>
      <c r="B338" s="9"/>
      <c r="C338" s="91" t="b">
        <v>0</v>
      </c>
      <c r="D338" s="86"/>
      <c r="E338" s="86"/>
      <c r="F338" s="1"/>
      <c r="G338" s="90"/>
      <c r="H338" s="89"/>
      <c r="I338" s="89"/>
      <c r="J338" s="89"/>
      <c r="K338" s="89"/>
      <c r="L338" s="89"/>
      <c r="M338" s="89"/>
      <c r="N338" s="89"/>
      <c r="O338" s="89"/>
      <c r="P338" s="89"/>
      <c r="Q338" s="89"/>
      <c r="R338" s="1"/>
      <c r="S338" s="88"/>
      <c r="T338" s="89"/>
      <c r="U338" s="89"/>
      <c r="V338" s="1"/>
      <c r="W338" s="88"/>
      <c r="X338" s="89"/>
      <c r="Y338" s="89"/>
      <c r="Z338" s="89"/>
      <c r="AA338" s="89"/>
      <c r="AB338" s="89"/>
      <c r="AC338" s="1"/>
      <c r="AD338" s="88"/>
      <c r="AE338" s="89"/>
      <c r="AF338" s="89"/>
      <c r="AG338" s="1"/>
      <c r="AH338" s="88"/>
      <c r="AI338" s="89"/>
      <c r="AJ338" s="89"/>
      <c r="AK338" s="89"/>
      <c r="AL338" s="89"/>
      <c r="AM338" s="89"/>
      <c r="AN338" s="2"/>
      <c r="AO338" s="88"/>
      <c r="AP338" s="89"/>
      <c r="AQ338" s="89"/>
      <c r="AR338" s="89"/>
      <c r="AS338" s="89"/>
      <c r="AT338" s="89"/>
      <c r="AU338" s="89"/>
      <c r="AV338" s="1"/>
      <c r="AW338" s="88"/>
      <c r="AX338" s="89"/>
      <c r="AY338" s="89"/>
      <c r="AZ338" s="89"/>
      <c r="BA338" s="89"/>
      <c r="BB338" s="89"/>
      <c r="BC338" s="1"/>
      <c r="BD338" s="88"/>
      <c r="BE338" s="89"/>
      <c r="BF338" s="89"/>
      <c r="BG338" s="89"/>
      <c r="BH338" s="1"/>
      <c r="BI338" s="90"/>
      <c r="BJ338" s="89"/>
      <c r="BK338" s="89"/>
      <c r="BL338" s="89"/>
      <c r="BM338" s="89"/>
      <c r="BN338" s="89"/>
      <c r="BO338" s="89"/>
      <c r="BP338" s="89"/>
      <c r="BQ338" s="89"/>
      <c r="BR338" s="89"/>
      <c r="BS338" s="89"/>
      <c r="BT338" s="89"/>
      <c r="BU338" s="89"/>
      <c r="BV338" s="89"/>
      <c r="BW338" s="89"/>
      <c r="BX338" s="89"/>
      <c r="BY338" s="89"/>
      <c r="BZ338" s="89"/>
      <c r="CA338" s="89"/>
      <c r="CB338" s="89"/>
      <c r="CC338" s="89"/>
      <c r="CD338" s="89"/>
      <c r="CE338" s="89"/>
      <c r="CF338" s="89"/>
      <c r="CG338" s="89"/>
      <c r="CH338" s="89"/>
      <c r="CI338" s="89"/>
      <c r="CJ338" s="89"/>
      <c r="CK338" s="89"/>
      <c r="CL338" s="89"/>
      <c r="CM338" s="89"/>
      <c r="CN338" s="89"/>
      <c r="CO338" s="89"/>
      <c r="CP338" s="89"/>
      <c r="CQ338" s="1"/>
      <c r="CR338" s="88"/>
      <c r="CS338" s="89"/>
      <c r="CT338" s="89"/>
      <c r="CU338" s="89"/>
      <c r="CV338" s="89"/>
      <c r="CW338" s="89"/>
      <c r="CX338" s="8"/>
      <c r="CY338" s="1"/>
    </row>
    <row r="339" spans="1:103" ht="12.75">
      <c r="A339" s="1"/>
      <c r="B339" s="9"/>
      <c r="C339" s="91" t="b">
        <v>0</v>
      </c>
      <c r="D339" s="86"/>
      <c r="E339" s="86"/>
      <c r="F339" s="1"/>
      <c r="G339" s="90"/>
      <c r="H339" s="89"/>
      <c r="I339" s="89"/>
      <c r="J339" s="89"/>
      <c r="K339" s="89"/>
      <c r="L339" s="89"/>
      <c r="M339" s="89"/>
      <c r="N339" s="89"/>
      <c r="O339" s="89"/>
      <c r="P339" s="89"/>
      <c r="Q339" s="89"/>
      <c r="R339" s="1"/>
      <c r="S339" s="88"/>
      <c r="T339" s="89"/>
      <c r="U339" s="89"/>
      <c r="V339" s="1"/>
      <c r="W339" s="88"/>
      <c r="X339" s="89"/>
      <c r="Y339" s="89"/>
      <c r="Z339" s="89"/>
      <c r="AA339" s="89"/>
      <c r="AB339" s="89"/>
      <c r="AC339" s="1"/>
      <c r="AD339" s="88"/>
      <c r="AE339" s="89"/>
      <c r="AF339" s="89"/>
      <c r="AG339" s="1"/>
      <c r="AH339" s="88"/>
      <c r="AI339" s="89"/>
      <c r="AJ339" s="89"/>
      <c r="AK339" s="89"/>
      <c r="AL339" s="89"/>
      <c r="AM339" s="89"/>
      <c r="AN339" s="2"/>
      <c r="AO339" s="88"/>
      <c r="AP339" s="89"/>
      <c r="AQ339" s="89"/>
      <c r="AR339" s="89"/>
      <c r="AS339" s="89"/>
      <c r="AT339" s="89"/>
      <c r="AU339" s="89"/>
      <c r="AV339" s="1"/>
      <c r="AW339" s="88"/>
      <c r="AX339" s="89"/>
      <c r="AY339" s="89"/>
      <c r="AZ339" s="89"/>
      <c r="BA339" s="89"/>
      <c r="BB339" s="89"/>
      <c r="BC339" s="1"/>
      <c r="BD339" s="88"/>
      <c r="BE339" s="89"/>
      <c r="BF339" s="89"/>
      <c r="BG339" s="89"/>
      <c r="BH339" s="1"/>
      <c r="BI339" s="90"/>
      <c r="BJ339" s="89"/>
      <c r="BK339" s="89"/>
      <c r="BL339" s="89"/>
      <c r="BM339" s="89"/>
      <c r="BN339" s="89"/>
      <c r="BO339" s="89"/>
      <c r="BP339" s="89"/>
      <c r="BQ339" s="89"/>
      <c r="BR339" s="89"/>
      <c r="BS339" s="89"/>
      <c r="BT339" s="89"/>
      <c r="BU339" s="89"/>
      <c r="BV339" s="89"/>
      <c r="BW339" s="89"/>
      <c r="BX339" s="89"/>
      <c r="BY339" s="89"/>
      <c r="BZ339" s="89"/>
      <c r="CA339" s="89"/>
      <c r="CB339" s="89"/>
      <c r="CC339" s="89"/>
      <c r="CD339" s="89"/>
      <c r="CE339" s="89"/>
      <c r="CF339" s="89"/>
      <c r="CG339" s="89"/>
      <c r="CH339" s="89"/>
      <c r="CI339" s="89"/>
      <c r="CJ339" s="89"/>
      <c r="CK339" s="89"/>
      <c r="CL339" s="89"/>
      <c r="CM339" s="89"/>
      <c r="CN339" s="89"/>
      <c r="CO339" s="89"/>
      <c r="CP339" s="89"/>
      <c r="CQ339" s="1"/>
      <c r="CR339" s="88"/>
      <c r="CS339" s="89"/>
      <c r="CT339" s="89"/>
      <c r="CU339" s="89"/>
      <c r="CV339" s="89"/>
      <c r="CW339" s="89"/>
      <c r="CX339" s="8"/>
      <c r="CY339" s="1"/>
    </row>
    <row r="340" spans="1:103" ht="12.75">
      <c r="A340" s="1"/>
      <c r="B340" s="9"/>
      <c r="C340" s="91" t="b">
        <v>0</v>
      </c>
      <c r="D340" s="86"/>
      <c r="E340" s="86"/>
      <c r="F340" s="1"/>
      <c r="G340" s="90"/>
      <c r="H340" s="89"/>
      <c r="I340" s="89"/>
      <c r="J340" s="89"/>
      <c r="K340" s="89"/>
      <c r="L340" s="89"/>
      <c r="M340" s="89"/>
      <c r="N340" s="89"/>
      <c r="O340" s="89"/>
      <c r="P340" s="89"/>
      <c r="Q340" s="89"/>
      <c r="R340" s="1"/>
      <c r="S340" s="88"/>
      <c r="T340" s="89"/>
      <c r="U340" s="89"/>
      <c r="V340" s="1"/>
      <c r="W340" s="88"/>
      <c r="X340" s="89"/>
      <c r="Y340" s="89"/>
      <c r="Z340" s="89"/>
      <c r="AA340" s="89"/>
      <c r="AB340" s="89"/>
      <c r="AC340" s="1"/>
      <c r="AD340" s="88"/>
      <c r="AE340" s="89"/>
      <c r="AF340" s="89"/>
      <c r="AG340" s="1"/>
      <c r="AH340" s="88"/>
      <c r="AI340" s="89"/>
      <c r="AJ340" s="89"/>
      <c r="AK340" s="89"/>
      <c r="AL340" s="89"/>
      <c r="AM340" s="89"/>
      <c r="AN340" s="2"/>
      <c r="AO340" s="88"/>
      <c r="AP340" s="89"/>
      <c r="AQ340" s="89"/>
      <c r="AR340" s="89"/>
      <c r="AS340" s="89"/>
      <c r="AT340" s="89"/>
      <c r="AU340" s="89"/>
      <c r="AV340" s="1"/>
      <c r="AW340" s="88"/>
      <c r="AX340" s="89"/>
      <c r="AY340" s="89"/>
      <c r="AZ340" s="89"/>
      <c r="BA340" s="89"/>
      <c r="BB340" s="89"/>
      <c r="BC340" s="1"/>
      <c r="BD340" s="88"/>
      <c r="BE340" s="89"/>
      <c r="BF340" s="89"/>
      <c r="BG340" s="89"/>
      <c r="BH340" s="1"/>
      <c r="BI340" s="90"/>
      <c r="BJ340" s="89"/>
      <c r="BK340" s="89"/>
      <c r="BL340" s="89"/>
      <c r="BM340" s="89"/>
      <c r="BN340" s="89"/>
      <c r="BO340" s="89"/>
      <c r="BP340" s="89"/>
      <c r="BQ340" s="89"/>
      <c r="BR340" s="89"/>
      <c r="BS340" s="89"/>
      <c r="BT340" s="89"/>
      <c r="BU340" s="89"/>
      <c r="BV340" s="89"/>
      <c r="BW340" s="89"/>
      <c r="BX340" s="89"/>
      <c r="BY340" s="89"/>
      <c r="BZ340" s="89"/>
      <c r="CA340" s="89"/>
      <c r="CB340" s="89"/>
      <c r="CC340" s="89"/>
      <c r="CD340" s="89"/>
      <c r="CE340" s="89"/>
      <c r="CF340" s="89"/>
      <c r="CG340" s="89"/>
      <c r="CH340" s="89"/>
      <c r="CI340" s="89"/>
      <c r="CJ340" s="89"/>
      <c r="CK340" s="89"/>
      <c r="CL340" s="89"/>
      <c r="CM340" s="89"/>
      <c r="CN340" s="89"/>
      <c r="CO340" s="89"/>
      <c r="CP340" s="89"/>
      <c r="CQ340" s="1"/>
      <c r="CR340" s="88"/>
      <c r="CS340" s="89"/>
      <c r="CT340" s="89"/>
      <c r="CU340" s="89"/>
      <c r="CV340" s="89"/>
      <c r="CW340" s="89"/>
      <c r="CX340" s="8"/>
      <c r="CY340" s="1"/>
    </row>
    <row r="341" spans="1:103" ht="12.75">
      <c r="A341" s="1"/>
      <c r="B341" s="9"/>
      <c r="C341" s="91" t="b">
        <v>0</v>
      </c>
      <c r="D341" s="86"/>
      <c r="E341" s="86"/>
      <c r="F341" s="1"/>
      <c r="G341" s="90"/>
      <c r="H341" s="89"/>
      <c r="I341" s="89"/>
      <c r="J341" s="89"/>
      <c r="K341" s="89"/>
      <c r="L341" s="89"/>
      <c r="M341" s="89"/>
      <c r="N341" s="89"/>
      <c r="O341" s="89"/>
      <c r="P341" s="89"/>
      <c r="Q341" s="89"/>
      <c r="R341" s="1"/>
      <c r="S341" s="88"/>
      <c r="T341" s="89"/>
      <c r="U341" s="89"/>
      <c r="V341" s="1"/>
      <c r="W341" s="88"/>
      <c r="X341" s="89"/>
      <c r="Y341" s="89"/>
      <c r="Z341" s="89"/>
      <c r="AA341" s="89"/>
      <c r="AB341" s="89"/>
      <c r="AC341" s="1"/>
      <c r="AD341" s="88"/>
      <c r="AE341" s="89"/>
      <c r="AF341" s="89"/>
      <c r="AG341" s="1"/>
      <c r="AH341" s="88"/>
      <c r="AI341" s="89"/>
      <c r="AJ341" s="89"/>
      <c r="AK341" s="89"/>
      <c r="AL341" s="89"/>
      <c r="AM341" s="89"/>
      <c r="AN341" s="2"/>
      <c r="AO341" s="88"/>
      <c r="AP341" s="89"/>
      <c r="AQ341" s="89"/>
      <c r="AR341" s="89"/>
      <c r="AS341" s="89"/>
      <c r="AT341" s="89"/>
      <c r="AU341" s="89"/>
      <c r="AV341" s="1"/>
      <c r="AW341" s="88"/>
      <c r="AX341" s="89"/>
      <c r="AY341" s="89"/>
      <c r="AZ341" s="89"/>
      <c r="BA341" s="89"/>
      <c r="BB341" s="89"/>
      <c r="BC341" s="1"/>
      <c r="BD341" s="88"/>
      <c r="BE341" s="89"/>
      <c r="BF341" s="89"/>
      <c r="BG341" s="89"/>
      <c r="BH341" s="1"/>
      <c r="BI341" s="90"/>
      <c r="BJ341" s="89"/>
      <c r="BK341" s="89"/>
      <c r="BL341" s="89"/>
      <c r="BM341" s="89"/>
      <c r="BN341" s="89"/>
      <c r="BO341" s="89"/>
      <c r="BP341" s="89"/>
      <c r="BQ341" s="89"/>
      <c r="BR341" s="89"/>
      <c r="BS341" s="89"/>
      <c r="BT341" s="89"/>
      <c r="BU341" s="89"/>
      <c r="BV341" s="89"/>
      <c r="BW341" s="89"/>
      <c r="BX341" s="89"/>
      <c r="BY341" s="89"/>
      <c r="BZ341" s="89"/>
      <c r="CA341" s="89"/>
      <c r="CB341" s="89"/>
      <c r="CC341" s="89"/>
      <c r="CD341" s="89"/>
      <c r="CE341" s="89"/>
      <c r="CF341" s="89"/>
      <c r="CG341" s="89"/>
      <c r="CH341" s="89"/>
      <c r="CI341" s="89"/>
      <c r="CJ341" s="89"/>
      <c r="CK341" s="89"/>
      <c r="CL341" s="89"/>
      <c r="CM341" s="89"/>
      <c r="CN341" s="89"/>
      <c r="CO341" s="89"/>
      <c r="CP341" s="89"/>
      <c r="CQ341" s="1"/>
      <c r="CR341" s="88"/>
      <c r="CS341" s="89"/>
      <c r="CT341" s="89"/>
      <c r="CU341" s="89"/>
      <c r="CV341" s="89"/>
      <c r="CW341" s="89"/>
      <c r="CX341" s="8"/>
      <c r="CY341" s="1"/>
    </row>
    <row r="342" spans="1:103" ht="12.75">
      <c r="A342" s="1"/>
      <c r="B342" s="9"/>
      <c r="C342" s="91" t="b">
        <v>0</v>
      </c>
      <c r="D342" s="86"/>
      <c r="E342" s="86"/>
      <c r="F342" s="1"/>
      <c r="G342" s="90"/>
      <c r="H342" s="89"/>
      <c r="I342" s="89"/>
      <c r="J342" s="89"/>
      <c r="K342" s="89"/>
      <c r="L342" s="89"/>
      <c r="M342" s="89"/>
      <c r="N342" s="89"/>
      <c r="O342" s="89"/>
      <c r="P342" s="89"/>
      <c r="Q342" s="89"/>
      <c r="R342" s="1"/>
      <c r="S342" s="88"/>
      <c r="T342" s="89"/>
      <c r="U342" s="89"/>
      <c r="V342" s="1"/>
      <c r="W342" s="88"/>
      <c r="X342" s="89"/>
      <c r="Y342" s="89"/>
      <c r="Z342" s="89"/>
      <c r="AA342" s="89"/>
      <c r="AB342" s="89"/>
      <c r="AC342" s="1"/>
      <c r="AD342" s="88"/>
      <c r="AE342" s="89"/>
      <c r="AF342" s="89"/>
      <c r="AG342" s="1"/>
      <c r="AH342" s="88"/>
      <c r="AI342" s="89"/>
      <c r="AJ342" s="89"/>
      <c r="AK342" s="89"/>
      <c r="AL342" s="89"/>
      <c r="AM342" s="89"/>
      <c r="AN342" s="2"/>
      <c r="AO342" s="88"/>
      <c r="AP342" s="89"/>
      <c r="AQ342" s="89"/>
      <c r="AR342" s="89"/>
      <c r="AS342" s="89"/>
      <c r="AT342" s="89"/>
      <c r="AU342" s="89"/>
      <c r="AV342" s="1"/>
      <c r="AW342" s="88"/>
      <c r="AX342" s="89"/>
      <c r="AY342" s="89"/>
      <c r="AZ342" s="89"/>
      <c r="BA342" s="89"/>
      <c r="BB342" s="89"/>
      <c r="BC342" s="1"/>
      <c r="BD342" s="88"/>
      <c r="BE342" s="89"/>
      <c r="BF342" s="89"/>
      <c r="BG342" s="89"/>
      <c r="BH342" s="1"/>
      <c r="BI342" s="90"/>
      <c r="BJ342" s="89"/>
      <c r="BK342" s="89"/>
      <c r="BL342" s="89"/>
      <c r="BM342" s="89"/>
      <c r="BN342" s="89"/>
      <c r="BO342" s="89"/>
      <c r="BP342" s="89"/>
      <c r="BQ342" s="89"/>
      <c r="BR342" s="89"/>
      <c r="BS342" s="89"/>
      <c r="BT342" s="89"/>
      <c r="BU342" s="89"/>
      <c r="BV342" s="89"/>
      <c r="BW342" s="89"/>
      <c r="BX342" s="89"/>
      <c r="BY342" s="89"/>
      <c r="BZ342" s="89"/>
      <c r="CA342" s="89"/>
      <c r="CB342" s="89"/>
      <c r="CC342" s="89"/>
      <c r="CD342" s="89"/>
      <c r="CE342" s="89"/>
      <c r="CF342" s="89"/>
      <c r="CG342" s="89"/>
      <c r="CH342" s="89"/>
      <c r="CI342" s="89"/>
      <c r="CJ342" s="89"/>
      <c r="CK342" s="89"/>
      <c r="CL342" s="89"/>
      <c r="CM342" s="89"/>
      <c r="CN342" s="89"/>
      <c r="CO342" s="89"/>
      <c r="CP342" s="89"/>
      <c r="CQ342" s="1"/>
      <c r="CR342" s="88"/>
      <c r="CS342" s="89"/>
      <c r="CT342" s="89"/>
      <c r="CU342" s="89"/>
      <c r="CV342" s="89"/>
      <c r="CW342" s="89"/>
      <c r="CX342" s="8"/>
      <c r="CY342" s="1"/>
    </row>
    <row r="343" spans="1:103" ht="12.75">
      <c r="A343" s="1"/>
      <c r="B343" s="9"/>
      <c r="C343" s="91" t="b">
        <v>0</v>
      </c>
      <c r="D343" s="86"/>
      <c r="E343" s="86"/>
      <c r="F343" s="1"/>
      <c r="G343" s="90"/>
      <c r="H343" s="89"/>
      <c r="I343" s="89"/>
      <c r="J343" s="89"/>
      <c r="K343" s="89"/>
      <c r="L343" s="89"/>
      <c r="M343" s="89"/>
      <c r="N343" s="89"/>
      <c r="O343" s="89"/>
      <c r="P343" s="89"/>
      <c r="Q343" s="89"/>
      <c r="R343" s="1"/>
      <c r="S343" s="88"/>
      <c r="T343" s="89"/>
      <c r="U343" s="89"/>
      <c r="V343" s="1"/>
      <c r="W343" s="88"/>
      <c r="X343" s="89"/>
      <c r="Y343" s="89"/>
      <c r="Z343" s="89"/>
      <c r="AA343" s="89"/>
      <c r="AB343" s="89"/>
      <c r="AC343" s="1"/>
      <c r="AD343" s="88"/>
      <c r="AE343" s="89"/>
      <c r="AF343" s="89"/>
      <c r="AG343" s="1"/>
      <c r="AH343" s="88"/>
      <c r="AI343" s="89"/>
      <c r="AJ343" s="89"/>
      <c r="AK343" s="89"/>
      <c r="AL343" s="89"/>
      <c r="AM343" s="89"/>
      <c r="AN343" s="2"/>
      <c r="AO343" s="88"/>
      <c r="AP343" s="89"/>
      <c r="AQ343" s="89"/>
      <c r="AR343" s="89"/>
      <c r="AS343" s="89"/>
      <c r="AT343" s="89"/>
      <c r="AU343" s="89"/>
      <c r="AV343" s="1"/>
      <c r="AW343" s="88"/>
      <c r="AX343" s="89"/>
      <c r="AY343" s="89"/>
      <c r="AZ343" s="89"/>
      <c r="BA343" s="89"/>
      <c r="BB343" s="89"/>
      <c r="BC343" s="1"/>
      <c r="BD343" s="88"/>
      <c r="BE343" s="89"/>
      <c r="BF343" s="89"/>
      <c r="BG343" s="89"/>
      <c r="BH343" s="1"/>
      <c r="BI343" s="90"/>
      <c r="BJ343" s="89"/>
      <c r="BK343" s="89"/>
      <c r="BL343" s="89"/>
      <c r="BM343" s="89"/>
      <c r="BN343" s="89"/>
      <c r="BO343" s="89"/>
      <c r="BP343" s="89"/>
      <c r="BQ343" s="89"/>
      <c r="BR343" s="89"/>
      <c r="BS343" s="89"/>
      <c r="BT343" s="89"/>
      <c r="BU343" s="89"/>
      <c r="BV343" s="89"/>
      <c r="BW343" s="89"/>
      <c r="BX343" s="89"/>
      <c r="BY343" s="89"/>
      <c r="BZ343" s="89"/>
      <c r="CA343" s="89"/>
      <c r="CB343" s="89"/>
      <c r="CC343" s="89"/>
      <c r="CD343" s="89"/>
      <c r="CE343" s="89"/>
      <c r="CF343" s="89"/>
      <c r="CG343" s="89"/>
      <c r="CH343" s="89"/>
      <c r="CI343" s="89"/>
      <c r="CJ343" s="89"/>
      <c r="CK343" s="89"/>
      <c r="CL343" s="89"/>
      <c r="CM343" s="89"/>
      <c r="CN343" s="89"/>
      <c r="CO343" s="89"/>
      <c r="CP343" s="89"/>
      <c r="CQ343" s="1"/>
      <c r="CR343" s="88"/>
      <c r="CS343" s="89"/>
      <c r="CT343" s="89"/>
      <c r="CU343" s="89"/>
      <c r="CV343" s="89"/>
      <c r="CW343" s="89"/>
      <c r="CX343" s="8"/>
      <c r="CY343" s="1"/>
    </row>
    <row r="344" spans="1:103" ht="12.75">
      <c r="A344" s="1"/>
      <c r="B344" s="9"/>
      <c r="C344" s="91" t="b">
        <v>0</v>
      </c>
      <c r="D344" s="86"/>
      <c r="E344" s="86"/>
      <c r="F344" s="1"/>
      <c r="G344" s="90"/>
      <c r="H344" s="89"/>
      <c r="I344" s="89"/>
      <c r="J344" s="89"/>
      <c r="K344" s="89"/>
      <c r="L344" s="89"/>
      <c r="M344" s="89"/>
      <c r="N344" s="89"/>
      <c r="O344" s="89"/>
      <c r="P344" s="89"/>
      <c r="Q344" s="89"/>
      <c r="R344" s="1"/>
      <c r="S344" s="88"/>
      <c r="T344" s="89"/>
      <c r="U344" s="89"/>
      <c r="V344" s="1"/>
      <c r="W344" s="88"/>
      <c r="X344" s="89"/>
      <c r="Y344" s="89"/>
      <c r="Z344" s="89"/>
      <c r="AA344" s="89"/>
      <c r="AB344" s="89"/>
      <c r="AC344" s="1"/>
      <c r="AD344" s="88"/>
      <c r="AE344" s="89"/>
      <c r="AF344" s="89"/>
      <c r="AG344" s="1"/>
      <c r="AH344" s="88"/>
      <c r="AI344" s="89"/>
      <c r="AJ344" s="89"/>
      <c r="AK344" s="89"/>
      <c r="AL344" s="89"/>
      <c r="AM344" s="89"/>
      <c r="AN344" s="2"/>
      <c r="AO344" s="88"/>
      <c r="AP344" s="89"/>
      <c r="AQ344" s="89"/>
      <c r="AR344" s="89"/>
      <c r="AS344" s="89"/>
      <c r="AT344" s="89"/>
      <c r="AU344" s="89"/>
      <c r="AV344" s="1"/>
      <c r="AW344" s="88"/>
      <c r="AX344" s="89"/>
      <c r="AY344" s="89"/>
      <c r="AZ344" s="89"/>
      <c r="BA344" s="89"/>
      <c r="BB344" s="89"/>
      <c r="BC344" s="1"/>
      <c r="BD344" s="88"/>
      <c r="BE344" s="89"/>
      <c r="BF344" s="89"/>
      <c r="BG344" s="89"/>
      <c r="BH344" s="1"/>
      <c r="BI344" s="90"/>
      <c r="BJ344" s="89"/>
      <c r="BK344" s="89"/>
      <c r="BL344" s="89"/>
      <c r="BM344" s="89"/>
      <c r="BN344" s="89"/>
      <c r="BO344" s="89"/>
      <c r="BP344" s="89"/>
      <c r="BQ344" s="89"/>
      <c r="BR344" s="89"/>
      <c r="BS344" s="89"/>
      <c r="BT344" s="89"/>
      <c r="BU344" s="89"/>
      <c r="BV344" s="89"/>
      <c r="BW344" s="89"/>
      <c r="BX344" s="89"/>
      <c r="BY344" s="89"/>
      <c r="BZ344" s="89"/>
      <c r="CA344" s="89"/>
      <c r="CB344" s="89"/>
      <c r="CC344" s="89"/>
      <c r="CD344" s="89"/>
      <c r="CE344" s="89"/>
      <c r="CF344" s="89"/>
      <c r="CG344" s="89"/>
      <c r="CH344" s="89"/>
      <c r="CI344" s="89"/>
      <c r="CJ344" s="89"/>
      <c r="CK344" s="89"/>
      <c r="CL344" s="89"/>
      <c r="CM344" s="89"/>
      <c r="CN344" s="89"/>
      <c r="CO344" s="89"/>
      <c r="CP344" s="89"/>
      <c r="CQ344" s="1"/>
      <c r="CR344" s="88"/>
      <c r="CS344" s="89"/>
      <c r="CT344" s="89"/>
      <c r="CU344" s="89"/>
      <c r="CV344" s="89"/>
      <c r="CW344" s="89"/>
      <c r="CX344" s="8"/>
      <c r="CY344" s="1"/>
    </row>
    <row r="345" spans="1:103" ht="12.75">
      <c r="A345" s="1"/>
      <c r="B345" s="9"/>
      <c r="C345" s="91" t="b">
        <v>0</v>
      </c>
      <c r="D345" s="86"/>
      <c r="E345" s="86"/>
      <c r="F345" s="1"/>
      <c r="G345" s="90"/>
      <c r="H345" s="89"/>
      <c r="I345" s="89"/>
      <c r="J345" s="89"/>
      <c r="K345" s="89"/>
      <c r="L345" s="89"/>
      <c r="M345" s="89"/>
      <c r="N345" s="89"/>
      <c r="O345" s="89"/>
      <c r="P345" s="89"/>
      <c r="Q345" s="89"/>
      <c r="R345" s="1"/>
      <c r="S345" s="88"/>
      <c r="T345" s="89"/>
      <c r="U345" s="89"/>
      <c r="V345" s="1"/>
      <c r="W345" s="88"/>
      <c r="X345" s="89"/>
      <c r="Y345" s="89"/>
      <c r="Z345" s="89"/>
      <c r="AA345" s="89"/>
      <c r="AB345" s="89"/>
      <c r="AC345" s="1"/>
      <c r="AD345" s="88"/>
      <c r="AE345" s="89"/>
      <c r="AF345" s="89"/>
      <c r="AG345" s="1"/>
      <c r="AH345" s="88"/>
      <c r="AI345" s="89"/>
      <c r="AJ345" s="89"/>
      <c r="AK345" s="89"/>
      <c r="AL345" s="89"/>
      <c r="AM345" s="89"/>
      <c r="AN345" s="2"/>
      <c r="AO345" s="88"/>
      <c r="AP345" s="89"/>
      <c r="AQ345" s="89"/>
      <c r="AR345" s="89"/>
      <c r="AS345" s="89"/>
      <c r="AT345" s="89"/>
      <c r="AU345" s="89"/>
      <c r="AV345" s="1"/>
      <c r="AW345" s="88"/>
      <c r="AX345" s="89"/>
      <c r="AY345" s="89"/>
      <c r="AZ345" s="89"/>
      <c r="BA345" s="89"/>
      <c r="BB345" s="89"/>
      <c r="BC345" s="1"/>
      <c r="BD345" s="88"/>
      <c r="BE345" s="89"/>
      <c r="BF345" s="89"/>
      <c r="BG345" s="89"/>
      <c r="BH345" s="1"/>
      <c r="BI345" s="90"/>
      <c r="BJ345" s="89"/>
      <c r="BK345" s="89"/>
      <c r="BL345" s="89"/>
      <c r="BM345" s="89"/>
      <c r="BN345" s="89"/>
      <c r="BO345" s="89"/>
      <c r="BP345" s="89"/>
      <c r="BQ345" s="89"/>
      <c r="BR345" s="89"/>
      <c r="BS345" s="89"/>
      <c r="BT345" s="89"/>
      <c r="BU345" s="89"/>
      <c r="BV345" s="89"/>
      <c r="BW345" s="89"/>
      <c r="BX345" s="89"/>
      <c r="BY345" s="89"/>
      <c r="BZ345" s="89"/>
      <c r="CA345" s="89"/>
      <c r="CB345" s="89"/>
      <c r="CC345" s="89"/>
      <c r="CD345" s="89"/>
      <c r="CE345" s="89"/>
      <c r="CF345" s="89"/>
      <c r="CG345" s="89"/>
      <c r="CH345" s="89"/>
      <c r="CI345" s="89"/>
      <c r="CJ345" s="89"/>
      <c r="CK345" s="89"/>
      <c r="CL345" s="89"/>
      <c r="CM345" s="89"/>
      <c r="CN345" s="89"/>
      <c r="CO345" s="89"/>
      <c r="CP345" s="89"/>
      <c r="CQ345" s="1"/>
      <c r="CR345" s="88"/>
      <c r="CS345" s="89"/>
      <c r="CT345" s="89"/>
      <c r="CU345" s="89"/>
      <c r="CV345" s="89"/>
      <c r="CW345" s="89"/>
      <c r="CX345" s="8"/>
      <c r="CY345" s="1"/>
    </row>
    <row r="346" spans="1:103" ht="12.75">
      <c r="A346" s="1"/>
      <c r="B346" s="9"/>
      <c r="C346" s="91" t="b">
        <v>0</v>
      </c>
      <c r="D346" s="86"/>
      <c r="E346" s="86"/>
      <c r="F346" s="1"/>
      <c r="G346" s="90"/>
      <c r="H346" s="89"/>
      <c r="I346" s="89"/>
      <c r="J346" s="89"/>
      <c r="K346" s="89"/>
      <c r="L346" s="89"/>
      <c r="M346" s="89"/>
      <c r="N346" s="89"/>
      <c r="O346" s="89"/>
      <c r="P346" s="89"/>
      <c r="Q346" s="89"/>
      <c r="R346" s="1"/>
      <c r="S346" s="88"/>
      <c r="T346" s="89"/>
      <c r="U346" s="89"/>
      <c r="V346" s="1"/>
      <c r="W346" s="88"/>
      <c r="X346" s="89"/>
      <c r="Y346" s="89"/>
      <c r="Z346" s="89"/>
      <c r="AA346" s="89"/>
      <c r="AB346" s="89"/>
      <c r="AC346" s="1"/>
      <c r="AD346" s="88"/>
      <c r="AE346" s="89"/>
      <c r="AF346" s="89"/>
      <c r="AG346" s="1"/>
      <c r="AH346" s="88"/>
      <c r="AI346" s="89"/>
      <c r="AJ346" s="89"/>
      <c r="AK346" s="89"/>
      <c r="AL346" s="89"/>
      <c r="AM346" s="89"/>
      <c r="AN346" s="2"/>
      <c r="AO346" s="88"/>
      <c r="AP346" s="89"/>
      <c r="AQ346" s="89"/>
      <c r="AR346" s="89"/>
      <c r="AS346" s="89"/>
      <c r="AT346" s="89"/>
      <c r="AU346" s="89"/>
      <c r="AV346" s="1"/>
      <c r="AW346" s="88"/>
      <c r="AX346" s="89"/>
      <c r="AY346" s="89"/>
      <c r="AZ346" s="89"/>
      <c r="BA346" s="89"/>
      <c r="BB346" s="89"/>
      <c r="BC346" s="1"/>
      <c r="BD346" s="88"/>
      <c r="BE346" s="89"/>
      <c r="BF346" s="89"/>
      <c r="BG346" s="89"/>
      <c r="BH346" s="1"/>
      <c r="BI346" s="90"/>
      <c r="BJ346" s="89"/>
      <c r="BK346" s="89"/>
      <c r="BL346" s="89"/>
      <c r="BM346" s="89"/>
      <c r="BN346" s="89"/>
      <c r="BO346" s="89"/>
      <c r="BP346" s="89"/>
      <c r="BQ346" s="89"/>
      <c r="BR346" s="89"/>
      <c r="BS346" s="89"/>
      <c r="BT346" s="89"/>
      <c r="BU346" s="89"/>
      <c r="BV346" s="89"/>
      <c r="BW346" s="89"/>
      <c r="BX346" s="89"/>
      <c r="BY346" s="89"/>
      <c r="BZ346" s="89"/>
      <c r="CA346" s="89"/>
      <c r="CB346" s="89"/>
      <c r="CC346" s="89"/>
      <c r="CD346" s="89"/>
      <c r="CE346" s="89"/>
      <c r="CF346" s="89"/>
      <c r="CG346" s="89"/>
      <c r="CH346" s="89"/>
      <c r="CI346" s="89"/>
      <c r="CJ346" s="89"/>
      <c r="CK346" s="89"/>
      <c r="CL346" s="89"/>
      <c r="CM346" s="89"/>
      <c r="CN346" s="89"/>
      <c r="CO346" s="89"/>
      <c r="CP346" s="89"/>
      <c r="CQ346" s="1"/>
      <c r="CR346" s="88"/>
      <c r="CS346" s="89"/>
      <c r="CT346" s="89"/>
      <c r="CU346" s="89"/>
      <c r="CV346" s="89"/>
      <c r="CW346" s="89"/>
      <c r="CX346" s="8"/>
      <c r="CY346" s="1"/>
    </row>
    <row r="347" spans="1:103" ht="12.75">
      <c r="A347" s="1"/>
      <c r="B347" s="9"/>
      <c r="C347" s="91" t="b">
        <v>0</v>
      </c>
      <c r="D347" s="86"/>
      <c r="E347" s="86"/>
      <c r="F347" s="1"/>
      <c r="G347" s="90"/>
      <c r="H347" s="89"/>
      <c r="I347" s="89"/>
      <c r="J347" s="89"/>
      <c r="K347" s="89"/>
      <c r="L347" s="89"/>
      <c r="M347" s="89"/>
      <c r="N347" s="89"/>
      <c r="O347" s="89"/>
      <c r="P347" s="89"/>
      <c r="Q347" s="89"/>
      <c r="R347" s="1"/>
      <c r="S347" s="88"/>
      <c r="T347" s="89"/>
      <c r="U347" s="89"/>
      <c r="V347" s="1"/>
      <c r="W347" s="88"/>
      <c r="X347" s="89"/>
      <c r="Y347" s="89"/>
      <c r="Z347" s="89"/>
      <c r="AA347" s="89"/>
      <c r="AB347" s="89"/>
      <c r="AC347" s="1"/>
      <c r="AD347" s="88"/>
      <c r="AE347" s="89"/>
      <c r="AF347" s="89"/>
      <c r="AG347" s="1"/>
      <c r="AH347" s="88"/>
      <c r="AI347" s="89"/>
      <c r="AJ347" s="89"/>
      <c r="AK347" s="89"/>
      <c r="AL347" s="89"/>
      <c r="AM347" s="89"/>
      <c r="AN347" s="2"/>
      <c r="AO347" s="88"/>
      <c r="AP347" s="89"/>
      <c r="AQ347" s="89"/>
      <c r="AR347" s="89"/>
      <c r="AS347" s="89"/>
      <c r="AT347" s="89"/>
      <c r="AU347" s="89"/>
      <c r="AV347" s="1"/>
      <c r="AW347" s="88"/>
      <c r="AX347" s="89"/>
      <c r="AY347" s="89"/>
      <c r="AZ347" s="89"/>
      <c r="BA347" s="89"/>
      <c r="BB347" s="89"/>
      <c r="BC347" s="1"/>
      <c r="BD347" s="88"/>
      <c r="BE347" s="89"/>
      <c r="BF347" s="89"/>
      <c r="BG347" s="89"/>
      <c r="BH347" s="1"/>
      <c r="BI347" s="90"/>
      <c r="BJ347" s="89"/>
      <c r="BK347" s="89"/>
      <c r="BL347" s="89"/>
      <c r="BM347" s="89"/>
      <c r="BN347" s="89"/>
      <c r="BO347" s="89"/>
      <c r="BP347" s="89"/>
      <c r="BQ347" s="89"/>
      <c r="BR347" s="89"/>
      <c r="BS347" s="89"/>
      <c r="BT347" s="89"/>
      <c r="BU347" s="89"/>
      <c r="BV347" s="89"/>
      <c r="BW347" s="89"/>
      <c r="BX347" s="89"/>
      <c r="BY347" s="89"/>
      <c r="BZ347" s="89"/>
      <c r="CA347" s="89"/>
      <c r="CB347" s="89"/>
      <c r="CC347" s="89"/>
      <c r="CD347" s="89"/>
      <c r="CE347" s="89"/>
      <c r="CF347" s="89"/>
      <c r="CG347" s="89"/>
      <c r="CH347" s="89"/>
      <c r="CI347" s="89"/>
      <c r="CJ347" s="89"/>
      <c r="CK347" s="89"/>
      <c r="CL347" s="89"/>
      <c r="CM347" s="89"/>
      <c r="CN347" s="89"/>
      <c r="CO347" s="89"/>
      <c r="CP347" s="89"/>
      <c r="CQ347" s="1"/>
      <c r="CR347" s="88"/>
      <c r="CS347" s="89"/>
      <c r="CT347" s="89"/>
      <c r="CU347" s="89"/>
      <c r="CV347" s="89"/>
      <c r="CW347" s="89"/>
      <c r="CX347" s="8"/>
      <c r="CY347" s="1"/>
    </row>
    <row r="348" spans="1:103" ht="12.75">
      <c r="A348" s="1"/>
      <c r="B348" s="9"/>
      <c r="C348" s="91" t="b">
        <v>0</v>
      </c>
      <c r="D348" s="86"/>
      <c r="E348" s="86"/>
      <c r="F348" s="1"/>
      <c r="G348" s="90"/>
      <c r="H348" s="89"/>
      <c r="I348" s="89"/>
      <c r="J348" s="89"/>
      <c r="K348" s="89"/>
      <c r="L348" s="89"/>
      <c r="M348" s="89"/>
      <c r="N348" s="89"/>
      <c r="O348" s="89"/>
      <c r="P348" s="89"/>
      <c r="Q348" s="89"/>
      <c r="R348" s="1"/>
      <c r="S348" s="88"/>
      <c r="T348" s="89"/>
      <c r="U348" s="89"/>
      <c r="V348" s="1"/>
      <c r="W348" s="88"/>
      <c r="X348" s="89"/>
      <c r="Y348" s="89"/>
      <c r="Z348" s="89"/>
      <c r="AA348" s="89"/>
      <c r="AB348" s="89"/>
      <c r="AC348" s="1"/>
      <c r="AD348" s="88"/>
      <c r="AE348" s="89"/>
      <c r="AF348" s="89"/>
      <c r="AG348" s="1"/>
      <c r="AH348" s="88"/>
      <c r="AI348" s="89"/>
      <c r="AJ348" s="89"/>
      <c r="AK348" s="89"/>
      <c r="AL348" s="89"/>
      <c r="AM348" s="89"/>
      <c r="AN348" s="2"/>
      <c r="AO348" s="88"/>
      <c r="AP348" s="89"/>
      <c r="AQ348" s="89"/>
      <c r="AR348" s="89"/>
      <c r="AS348" s="89"/>
      <c r="AT348" s="89"/>
      <c r="AU348" s="89"/>
      <c r="AV348" s="1"/>
      <c r="AW348" s="88"/>
      <c r="AX348" s="89"/>
      <c r="AY348" s="89"/>
      <c r="AZ348" s="89"/>
      <c r="BA348" s="89"/>
      <c r="BB348" s="89"/>
      <c r="BC348" s="1"/>
      <c r="BD348" s="88"/>
      <c r="BE348" s="89"/>
      <c r="BF348" s="89"/>
      <c r="BG348" s="89"/>
      <c r="BH348" s="1"/>
      <c r="BI348" s="90"/>
      <c r="BJ348" s="89"/>
      <c r="BK348" s="89"/>
      <c r="BL348" s="89"/>
      <c r="BM348" s="89"/>
      <c r="BN348" s="89"/>
      <c r="BO348" s="89"/>
      <c r="BP348" s="89"/>
      <c r="BQ348" s="89"/>
      <c r="BR348" s="89"/>
      <c r="BS348" s="89"/>
      <c r="BT348" s="89"/>
      <c r="BU348" s="89"/>
      <c r="BV348" s="89"/>
      <c r="BW348" s="89"/>
      <c r="BX348" s="89"/>
      <c r="BY348" s="89"/>
      <c r="BZ348" s="89"/>
      <c r="CA348" s="89"/>
      <c r="CB348" s="89"/>
      <c r="CC348" s="89"/>
      <c r="CD348" s="89"/>
      <c r="CE348" s="89"/>
      <c r="CF348" s="89"/>
      <c r="CG348" s="89"/>
      <c r="CH348" s="89"/>
      <c r="CI348" s="89"/>
      <c r="CJ348" s="89"/>
      <c r="CK348" s="89"/>
      <c r="CL348" s="89"/>
      <c r="CM348" s="89"/>
      <c r="CN348" s="89"/>
      <c r="CO348" s="89"/>
      <c r="CP348" s="89"/>
      <c r="CQ348" s="1"/>
      <c r="CR348" s="88"/>
      <c r="CS348" s="89"/>
      <c r="CT348" s="89"/>
      <c r="CU348" s="89"/>
      <c r="CV348" s="89"/>
      <c r="CW348" s="89"/>
      <c r="CX348" s="8"/>
      <c r="CY348" s="1"/>
    </row>
    <row r="349" spans="1:103" ht="12.75">
      <c r="A349" s="1"/>
      <c r="B349" s="9"/>
      <c r="C349" s="91" t="b">
        <v>0</v>
      </c>
      <c r="D349" s="86"/>
      <c r="E349" s="86"/>
      <c r="F349" s="1"/>
      <c r="G349" s="90"/>
      <c r="H349" s="89"/>
      <c r="I349" s="89"/>
      <c r="J349" s="89"/>
      <c r="K349" s="89"/>
      <c r="L349" s="89"/>
      <c r="M349" s="89"/>
      <c r="N349" s="89"/>
      <c r="O349" s="89"/>
      <c r="P349" s="89"/>
      <c r="Q349" s="89"/>
      <c r="R349" s="1"/>
      <c r="S349" s="88"/>
      <c r="T349" s="89"/>
      <c r="U349" s="89"/>
      <c r="V349" s="1"/>
      <c r="W349" s="88"/>
      <c r="X349" s="89"/>
      <c r="Y349" s="89"/>
      <c r="Z349" s="89"/>
      <c r="AA349" s="89"/>
      <c r="AB349" s="89"/>
      <c r="AC349" s="1"/>
      <c r="AD349" s="88"/>
      <c r="AE349" s="89"/>
      <c r="AF349" s="89"/>
      <c r="AG349" s="1"/>
      <c r="AH349" s="88"/>
      <c r="AI349" s="89"/>
      <c r="AJ349" s="89"/>
      <c r="AK349" s="89"/>
      <c r="AL349" s="89"/>
      <c r="AM349" s="89"/>
      <c r="AN349" s="2"/>
      <c r="AO349" s="88"/>
      <c r="AP349" s="89"/>
      <c r="AQ349" s="89"/>
      <c r="AR349" s="89"/>
      <c r="AS349" s="89"/>
      <c r="AT349" s="89"/>
      <c r="AU349" s="89"/>
      <c r="AV349" s="1"/>
      <c r="AW349" s="88"/>
      <c r="AX349" s="89"/>
      <c r="AY349" s="89"/>
      <c r="AZ349" s="89"/>
      <c r="BA349" s="89"/>
      <c r="BB349" s="89"/>
      <c r="BC349" s="1"/>
      <c r="BD349" s="88"/>
      <c r="BE349" s="89"/>
      <c r="BF349" s="89"/>
      <c r="BG349" s="89"/>
      <c r="BH349" s="1"/>
      <c r="BI349" s="90"/>
      <c r="BJ349" s="89"/>
      <c r="BK349" s="89"/>
      <c r="BL349" s="89"/>
      <c r="BM349" s="89"/>
      <c r="BN349" s="89"/>
      <c r="BO349" s="89"/>
      <c r="BP349" s="89"/>
      <c r="BQ349" s="89"/>
      <c r="BR349" s="89"/>
      <c r="BS349" s="89"/>
      <c r="BT349" s="89"/>
      <c r="BU349" s="89"/>
      <c r="BV349" s="89"/>
      <c r="BW349" s="89"/>
      <c r="BX349" s="89"/>
      <c r="BY349" s="89"/>
      <c r="BZ349" s="89"/>
      <c r="CA349" s="89"/>
      <c r="CB349" s="89"/>
      <c r="CC349" s="89"/>
      <c r="CD349" s="89"/>
      <c r="CE349" s="89"/>
      <c r="CF349" s="89"/>
      <c r="CG349" s="89"/>
      <c r="CH349" s="89"/>
      <c r="CI349" s="89"/>
      <c r="CJ349" s="89"/>
      <c r="CK349" s="89"/>
      <c r="CL349" s="89"/>
      <c r="CM349" s="89"/>
      <c r="CN349" s="89"/>
      <c r="CO349" s="89"/>
      <c r="CP349" s="89"/>
      <c r="CQ349" s="1"/>
      <c r="CR349" s="88"/>
      <c r="CS349" s="89"/>
      <c r="CT349" s="89"/>
      <c r="CU349" s="89"/>
      <c r="CV349" s="89"/>
      <c r="CW349" s="89"/>
      <c r="CX349" s="8"/>
      <c r="CY349" s="1"/>
    </row>
    <row r="350" spans="1:103" ht="12.75">
      <c r="A350" s="1"/>
      <c r="B350" s="9"/>
      <c r="C350" s="91" t="b">
        <v>0</v>
      </c>
      <c r="D350" s="86"/>
      <c r="E350" s="86"/>
      <c r="F350" s="1"/>
      <c r="G350" s="90"/>
      <c r="H350" s="89"/>
      <c r="I350" s="89"/>
      <c r="J350" s="89"/>
      <c r="K350" s="89"/>
      <c r="L350" s="89"/>
      <c r="M350" s="89"/>
      <c r="N350" s="89"/>
      <c r="O350" s="89"/>
      <c r="P350" s="89"/>
      <c r="Q350" s="89"/>
      <c r="R350" s="1"/>
      <c r="S350" s="88"/>
      <c r="T350" s="89"/>
      <c r="U350" s="89"/>
      <c r="V350" s="1"/>
      <c r="W350" s="88"/>
      <c r="X350" s="89"/>
      <c r="Y350" s="89"/>
      <c r="Z350" s="89"/>
      <c r="AA350" s="89"/>
      <c r="AB350" s="89"/>
      <c r="AC350" s="1"/>
      <c r="AD350" s="88"/>
      <c r="AE350" s="89"/>
      <c r="AF350" s="89"/>
      <c r="AG350" s="1"/>
      <c r="AH350" s="88"/>
      <c r="AI350" s="89"/>
      <c r="AJ350" s="89"/>
      <c r="AK350" s="89"/>
      <c r="AL350" s="89"/>
      <c r="AM350" s="89"/>
      <c r="AN350" s="2"/>
      <c r="AO350" s="88"/>
      <c r="AP350" s="89"/>
      <c r="AQ350" s="89"/>
      <c r="AR350" s="89"/>
      <c r="AS350" s="89"/>
      <c r="AT350" s="89"/>
      <c r="AU350" s="89"/>
      <c r="AV350" s="1"/>
      <c r="AW350" s="88"/>
      <c r="AX350" s="89"/>
      <c r="AY350" s="89"/>
      <c r="AZ350" s="89"/>
      <c r="BA350" s="89"/>
      <c r="BB350" s="89"/>
      <c r="BC350" s="1"/>
      <c r="BD350" s="88"/>
      <c r="BE350" s="89"/>
      <c r="BF350" s="89"/>
      <c r="BG350" s="89"/>
      <c r="BH350" s="1"/>
      <c r="BI350" s="90"/>
      <c r="BJ350" s="89"/>
      <c r="BK350" s="89"/>
      <c r="BL350" s="89"/>
      <c r="BM350" s="89"/>
      <c r="BN350" s="89"/>
      <c r="BO350" s="89"/>
      <c r="BP350" s="89"/>
      <c r="BQ350" s="89"/>
      <c r="BR350" s="89"/>
      <c r="BS350" s="89"/>
      <c r="BT350" s="89"/>
      <c r="BU350" s="89"/>
      <c r="BV350" s="89"/>
      <c r="BW350" s="89"/>
      <c r="BX350" s="89"/>
      <c r="BY350" s="89"/>
      <c r="BZ350" s="89"/>
      <c r="CA350" s="89"/>
      <c r="CB350" s="89"/>
      <c r="CC350" s="89"/>
      <c r="CD350" s="89"/>
      <c r="CE350" s="89"/>
      <c r="CF350" s="89"/>
      <c r="CG350" s="89"/>
      <c r="CH350" s="89"/>
      <c r="CI350" s="89"/>
      <c r="CJ350" s="89"/>
      <c r="CK350" s="89"/>
      <c r="CL350" s="89"/>
      <c r="CM350" s="89"/>
      <c r="CN350" s="89"/>
      <c r="CO350" s="89"/>
      <c r="CP350" s="89"/>
      <c r="CQ350" s="1"/>
      <c r="CR350" s="88"/>
      <c r="CS350" s="89"/>
      <c r="CT350" s="89"/>
      <c r="CU350" s="89"/>
      <c r="CV350" s="89"/>
      <c r="CW350" s="89"/>
      <c r="CX350" s="8"/>
      <c r="CY350" s="1"/>
    </row>
    <row r="351" spans="1:103" ht="12.75">
      <c r="A351" s="1"/>
      <c r="B351" s="9"/>
      <c r="C351" s="91" t="b">
        <v>0</v>
      </c>
      <c r="D351" s="86"/>
      <c r="E351" s="86"/>
      <c r="F351" s="1"/>
      <c r="G351" s="90"/>
      <c r="H351" s="89"/>
      <c r="I351" s="89"/>
      <c r="J351" s="89"/>
      <c r="K351" s="89"/>
      <c r="L351" s="89"/>
      <c r="M351" s="89"/>
      <c r="N351" s="89"/>
      <c r="O351" s="89"/>
      <c r="P351" s="89"/>
      <c r="Q351" s="89"/>
      <c r="R351" s="1"/>
      <c r="S351" s="88"/>
      <c r="T351" s="89"/>
      <c r="U351" s="89"/>
      <c r="V351" s="1"/>
      <c r="W351" s="88"/>
      <c r="X351" s="89"/>
      <c r="Y351" s="89"/>
      <c r="Z351" s="89"/>
      <c r="AA351" s="89"/>
      <c r="AB351" s="89"/>
      <c r="AC351" s="1"/>
      <c r="AD351" s="88"/>
      <c r="AE351" s="89"/>
      <c r="AF351" s="89"/>
      <c r="AG351" s="1"/>
      <c r="AH351" s="88"/>
      <c r="AI351" s="89"/>
      <c r="AJ351" s="89"/>
      <c r="AK351" s="89"/>
      <c r="AL351" s="89"/>
      <c r="AM351" s="89"/>
      <c r="AN351" s="2"/>
      <c r="AO351" s="88"/>
      <c r="AP351" s="89"/>
      <c r="AQ351" s="89"/>
      <c r="AR351" s="89"/>
      <c r="AS351" s="89"/>
      <c r="AT351" s="89"/>
      <c r="AU351" s="89"/>
      <c r="AV351" s="1"/>
      <c r="AW351" s="88"/>
      <c r="AX351" s="89"/>
      <c r="AY351" s="89"/>
      <c r="AZ351" s="89"/>
      <c r="BA351" s="89"/>
      <c r="BB351" s="89"/>
      <c r="BC351" s="1"/>
      <c r="BD351" s="88"/>
      <c r="BE351" s="89"/>
      <c r="BF351" s="89"/>
      <c r="BG351" s="89"/>
      <c r="BH351" s="1"/>
      <c r="BI351" s="90"/>
      <c r="BJ351" s="89"/>
      <c r="BK351" s="89"/>
      <c r="BL351" s="89"/>
      <c r="BM351" s="89"/>
      <c r="BN351" s="89"/>
      <c r="BO351" s="89"/>
      <c r="BP351" s="89"/>
      <c r="BQ351" s="89"/>
      <c r="BR351" s="89"/>
      <c r="BS351" s="89"/>
      <c r="BT351" s="89"/>
      <c r="BU351" s="89"/>
      <c r="BV351" s="89"/>
      <c r="BW351" s="89"/>
      <c r="BX351" s="89"/>
      <c r="BY351" s="89"/>
      <c r="BZ351" s="89"/>
      <c r="CA351" s="89"/>
      <c r="CB351" s="89"/>
      <c r="CC351" s="89"/>
      <c r="CD351" s="89"/>
      <c r="CE351" s="89"/>
      <c r="CF351" s="89"/>
      <c r="CG351" s="89"/>
      <c r="CH351" s="89"/>
      <c r="CI351" s="89"/>
      <c r="CJ351" s="89"/>
      <c r="CK351" s="89"/>
      <c r="CL351" s="89"/>
      <c r="CM351" s="89"/>
      <c r="CN351" s="89"/>
      <c r="CO351" s="89"/>
      <c r="CP351" s="89"/>
      <c r="CQ351" s="1"/>
      <c r="CR351" s="88"/>
      <c r="CS351" s="89"/>
      <c r="CT351" s="89"/>
      <c r="CU351" s="89"/>
      <c r="CV351" s="89"/>
      <c r="CW351" s="89"/>
      <c r="CX351" s="8"/>
      <c r="CY351" s="1"/>
    </row>
    <row r="352" spans="1:103" ht="12.75">
      <c r="A352" s="1"/>
      <c r="B352" s="9"/>
      <c r="C352" s="91" t="b">
        <v>0</v>
      </c>
      <c r="D352" s="86"/>
      <c r="E352" s="86"/>
      <c r="F352" s="1"/>
      <c r="G352" s="90"/>
      <c r="H352" s="89"/>
      <c r="I352" s="89"/>
      <c r="J352" s="89"/>
      <c r="K352" s="89"/>
      <c r="L352" s="89"/>
      <c r="M352" s="89"/>
      <c r="N352" s="89"/>
      <c r="O352" s="89"/>
      <c r="P352" s="89"/>
      <c r="Q352" s="89"/>
      <c r="R352" s="1"/>
      <c r="S352" s="88"/>
      <c r="T352" s="89"/>
      <c r="U352" s="89"/>
      <c r="V352" s="1"/>
      <c r="W352" s="88"/>
      <c r="X352" s="89"/>
      <c r="Y352" s="89"/>
      <c r="Z352" s="89"/>
      <c r="AA352" s="89"/>
      <c r="AB352" s="89"/>
      <c r="AC352" s="1"/>
      <c r="AD352" s="88"/>
      <c r="AE352" s="89"/>
      <c r="AF352" s="89"/>
      <c r="AG352" s="1"/>
      <c r="AH352" s="88"/>
      <c r="AI352" s="89"/>
      <c r="AJ352" s="89"/>
      <c r="AK352" s="89"/>
      <c r="AL352" s="89"/>
      <c r="AM352" s="89"/>
      <c r="AN352" s="2"/>
      <c r="AO352" s="88"/>
      <c r="AP352" s="89"/>
      <c r="AQ352" s="89"/>
      <c r="AR352" s="89"/>
      <c r="AS352" s="89"/>
      <c r="AT352" s="89"/>
      <c r="AU352" s="89"/>
      <c r="AV352" s="1"/>
      <c r="AW352" s="88"/>
      <c r="AX352" s="89"/>
      <c r="AY352" s="89"/>
      <c r="AZ352" s="89"/>
      <c r="BA352" s="89"/>
      <c r="BB352" s="89"/>
      <c r="BC352" s="1"/>
      <c r="BD352" s="88"/>
      <c r="BE352" s="89"/>
      <c r="BF352" s="89"/>
      <c r="BG352" s="89"/>
      <c r="BH352" s="1"/>
      <c r="BI352" s="90"/>
      <c r="BJ352" s="89"/>
      <c r="BK352" s="89"/>
      <c r="BL352" s="89"/>
      <c r="BM352" s="89"/>
      <c r="BN352" s="89"/>
      <c r="BO352" s="89"/>
      <c r="BP352" s="89"/>
      <c r="BQ352" s="89"/>
      <c r="BR352" s="89"/>
      <c r="BS352" s="89"/>
      <c r="BT352" s="89"/>
      <c r="BU352" s="89"/>
      <c r="BV352" s="89"/>
      <c r="BW352" s="89"/>
      <c r="BX352" s="89"/>
      <c r="BY352" s="89"/>
      <c r="BZ352" s="89"/>
      <c r="CA352" s="89"/>
      <c r="CB352" s="89"/>
      <c r="CC352" s="89"/>
      <c r="CD352" s="89"/>
      <c r="CE352" s="89"/>
      <c r="CF352" s="89"/>
      <c r="CG352" s="89"/>
      <c r="CH352" s="89"/>
      <c r="CI352" s="89"/>
      <c r="CJ352" s="89"/>
      <c r="CK352" s="89"/>
      <c r="CL352" s="89"/>
      <c r="CM352" s="89"/>
      <c r="CN352" s="89"/>
      <c r="CO352" s="89"/>
      <c r="CP352" s="89"/>
      <c r="CQ352" s="1"/>
      <c r="CR352" s="88"/>
      <c r="CS352" s="89"/>
      <c r="CT352" s="89"/>
      <c r="CU352" s="89"/>
      <c r="CV352" s="89"/>
      <c r="CW352" s="89"/>
      <c r="CX352" s="8"/>
      <c r="CY352" s="1"/>
    </row>
    <row r="353" spans="1:103" ht="12.75">
      <c r="A353" s="1"/>
      <c r="B353" s="9"/>
      <c r="C353" s="91" t="b">
        <v>0</v>
      </c>
      <c r="D353" s="86"/>
      <c r="E353" s="86"/>
      <c r="F353" s="1"/>
      <c r="G353" s="90"/>
      <c r="H353" s="89"/>
      <c r="I353" s="89"/>
      <c r="J353" s="89"/>
      <c r="K353" s="89"/>
      <c r="L353" s="89"/>
      <c r="M353" s="89"/>
      <c r="N353" s="89"/>
      <c r="O353" s="89"/>
      <c r="P353" s="89"/>
      <c r="Q353" s="89"/>
      <c r="R353" s="1"/>
      <c r="S353" s="88"/>
      <c r="T353" s="89"/>
      <c r="U353" s="89"/>
      <c r="V353" s="1"/>
      <c r="W353" s="88"/>
      <c r="X353" s="89"/>
      <c r="Y353" s="89"/>
      <c r="Z353" s="89"/>
      <c r="AA353" s="89"/>
      <c r="AB353" s="89"/>
      <c r="AC353" s="1"/>
      <c r="AD353" s="88"/>
      <c r="AE353" s="89"/>
      <c r="AF353" s="89"/>
      <c r="AG353" s="1"/>
      <c r="AH353" s="88"/>
      <c r="AI353" s="89"/>
      <c r="AJ353" s="89"/>
      <c r="AK353" s="89"/>
      <c r="AL353" s="89"/>
      <c r="AM353" s="89"/>
      <c r="AN353" s="2"/>
      <c r="AO353" s="88"/>
      <c r="AP353" s="89"/>
      <c r="AQ353" s="89"/>
      <c r="AR353" s="89"/>
      <c r="AS353" s="89"/>
      <c r="AT353" s="89"/>
      <c r="AU353" s="89"/>
      <c r="AV353" s="1"/>
      <c r="AW353" s="88"/>
      <c r="AX353" s="89"/>
      <c r="AY353" s="89"/>
      <c r="AZ353" s="89"/>
      <c r="BA353" s="89"/>
      <c r="BB353" s="89"/>
      <c r="BC353" s="1"/>
      <c r="BD353" s="88"/>
      <c r="BE353" s="89"/>
      <c r="BF353" s="89"/>
      <c r="BG353" s="89"/>
      <c r="BH353" s="1"/>
      <c r="BI353" s="90"/>
      <c r="BJ353" s="89"/>
      <c r="BK353" s="89"/>
      <c r="BL353" s="89"/>
      <c r="BM353" s="89"/>
      <c r="BN353" s="89"/>
      <c r="BO353" s="89"/>
      <c r="BP353" s="89"/>
      <c r="BQ353" s="89"/>
      <c r="BR353" s="89"/>
      <c r="BS353" s="89"/>
      <c r="BT353" s="89"/>
      <c r="BU353" s="89"/>
      <c r="BV353" s="89"/>
      <c r="BW353" s="89"/>
      <c r="BX353" s="89"/>
      <c r="BY353" s="89"/>
      <c r="BZ353" s="89"/>
      <c r="CA353" s="89"/>
      <c r="CB353" s="89"/>
      <c r="CC353" s="89"/>
      <c r="CD353" s="89"/>
      <c r="CE353" s="89"/>
      <c r="CF353" s="89"/>
      <c r="CG353" s="89"/>
      <c r="CH353" s="89"/>
      <c r="CI353" s="89"/>
      <c r="CJ353" s="89"/>
      <c r="CK353" s="89"/>
      <c r="CL353" s="89"/>
      <c r="CM353" s="89"/>
      <c r="CN353" s="89"/>
      <c r="CO353" s="89"/>
      <c r="CP353" s="89"/>
      <c r="CQ353" s="1"/>
      <c r="CR353" s="88"/>
      <c r="CS353" s="89"/>
      <c r="CT353" s="89"/>
      <c r="CU353" s="89"/>
      <c r="CV353" s="89"/>
      <c r="CW353" s="89"/>
      <c r="CX353" s="8"/>
      <c r="CY353" s="1"/>
    </row>
    <row r="354" spans="1:103" ht="12.75">
      <c r="A354" s="1"/>
      <c r="B354" s="9"/>
      <c r="C354" s="91" t="b">
        <v>0</v>
      </c>
      <c r="D354" s="86"/>
      <c r="E354" s="86"/>
      <c r="F354" s="1"/>
      <c r="G354" s="90"/>
      <c r="H354" s="89"/>
      <c r="I354" s="89"/>
      <c r="J354" s="89"/>
      <c r="K354" s="89"/>
      <c r="L354" s="89"/>
      <c r="M354" s="89"/>
      <c r="N354" s="89"/>
      <c r="O354" s="89"/>
      <c r="P354" s="89"/>
      <c r="Q354" s="89"/>
      <c r="R354" s="1"/>
      <c r="S354" s="88"/>
      <c r="T354" s="89"/>
      <c r="U354" s="89"/>
      <c r="V354" s="1"/>
      <c r="W354" s="88"/>
      <c r="X354" s="89"/>
      <c r="Y354" s="89"/>
      <c r="Z354" s="89"/>
      <c r="AA354" s="89"/>
      <c r="AB354" s="89"/>
      <c r="AC354" s="1"/>
      <c r="AD354" s="88"/>
      <c r="AE354" s="89"/>
      <c r="AF354" s="89"/>
      <c r="AG354" s="1"/>
      <c r="AH354" s="88"/>
      <c r="AI354" s="89"/>
      <c r="AJ354" s="89"/>
      <c r="AK354" s="89"/>
      <c r="AL354" s="89"/>
      <c r="AM354" s="89"/>
      <c r="AN354" s="2"/>
      <c r="AO354" s="88"/>
      <c r="AP354" s="89"/>
      <c r="AQ354" s="89"/>
      <c r="AR354" s="89"/>
      <c r="AS354" s="89"/>
      <c r="AT354" s="89"/>
      <c r="AU354" s="89"/>
      <c r="AV354" s="1"/>
      <c r="AW354" s="88"/>
      <c r="AX354" s="89"/>
      <c r="AY354" s="89"/>
      <c r="AZ354" s="89"/>
      <c r="BA354" s="89"/>
      <c r="BB354" s="89"/>
      <c r="BC354" s="1"/>
      <c r="BD354" s="88"/>
      <c r="BE354" s="89"/>
      <c r="BF354" s="89"/>
      <c r="BG354" s="89"/>
      <c r="BH354" s="1"/>
      <c r="BI354" s="90"/>
      <c r="BJ354" s="89"/>
      <c r="BK354" s="89"/>
      <c r="BL354" s="89"/>
      <c r="BM354" s="89"/>
      <c r="BN354" s="89"/>
      <c r="BO354" s="89"/>
      <c r="BP354" s="89"/>
      <c r="BQ354" s="89"/>
      <c r="BR354" s="89"/>
      <c r="BS354" s="89"/>
      <c r="BT354" s="89"/>
      <c r="BU354" s="89"/>
      <c r="BV354" s="89"/>
      <c r="BW354" s="89"/>
      <c r="BX354" s="89"/>
      <c r="BY354" s="89"/>
      <c r="BZ354" s="89"/>
      <c r="CA354" s="89"/>
      <c r="CB354" s="89"/>
      <c r="CC354" s="89"/>
      <c r="CD354" s="89"/>
      <c r="CE354" s="89"/>
      <c r="CF354" s="89"/>
      <c r="CG354" s="89"/>
      <c r="CH354" s="89"/>
      <c r="CI354" s="89"/>
      <c r="CJ354" s="89"/>
      <c r="CK354" s="89"/>
      <c r="CL354" s="89"/>
      <c r="CM354" s="89"/>
      <c r="CN354" s="89"/>
      <c r="CO354" s="89"/>
      <c r="CP354" s="89"/>
      <c r="CQ354" s="1"/>
      <c r="CR354" s="88"/>
      <c r="CS354" s="89"/>
      <c r="CT354" s="89"/>
      <c r="CU354" s="89"/>
      <c r="CV354" s="89"/>
      <c r="CW354" s="89"/>
      <c r="CX354" s="8"/>
      <c r="CY354" s="1"/>
    </row>
    <row r="355" spans="1:103" ht="12.75">
      <c r="A355" s="1"/>
      <c r="B355" s="9"/>
      <c r="C355" s="91" t="b">
        <v>0</v>
      </c>
      <c r="D355" s="86"/>
      <c r="E355" s="86"/>
      <c r="F355" s="1"/>
      <c r="G355" s="90"/>
      <c r="H355" s="89"/>
      <c r="I355" s="89"/>
      <c r="J355" s="89"/>
      <c r="K355" s="89"/>
      <c r="L355" s="89"/>
      <c r="M355" s="89"/>
      <c r="N355" s="89"/>
      <c r="O355" s="89"/>
      <c r="P355" s="89"/>
      <c r="Q355" s="89"/>
      <c r="R355" s="1"/>
      <c r="S355" s="88"/>
      <c r="T355" s="89"/>
      <c r="U355" s="89"/>
      <c r="V355" s="1"/>
      <c r="W355" s="88"/>
      <c r="X355" s="89"/>
      <c r="Y355" s="89"/>
      <c r="Z355" s="89"/>
      <c r="AA355" s="89"/>
      <c r="AB355" s="89"/>
      <c r="AC355" s="1"/>
      <c r="AD355" s="88"/>
      <c r="AE355" s="89"/>
      <c r="AF355" s="89"/>
      <c r="AG355" s="1"/>
      <c r="AH355" s="88"/>
      <c r="AI355" s="89"/>
      <c r="AJ355" s="89"/>
      <c r="AK355" s="89"/>
      <c r="AL355" s="89"/>
      <c r="AM355" s="89"/>
      <c r="AN355" s="2"/>
      <c r="AO355" s="88"/>
      <c r="AP355" s="89"/>
      <c r="AQ355" s="89"/>
      <c r="AR355" s="89"/>
      <c r="AS355" s="89"/>
      <c r="AT355" s="89"/>
      <c r="AU355" s="89"/>
      <c r="AV355" s="1"/>
      <c r="AW355" s="88"/>
      <c r="AX355" s="89"/>
      <c r="AY355" s="89"/>
      <c r="AZ355" s="89"/>
      <c r="BA355" s="89"/>
      <c r="BB355" s="89"/>
      <c r="BC355" s="1"/>
      <c r="BD355" s="88"/>
      <c r="BE355" s="89"/>
      <c r="BF355" s="89"/>
      <c r="BG355" s="89"/>
      <c r="BH355" s="1"/>
      <c r="BI355" s="90"/>
      <c r="BJ355" s="89"/>
      <c r="BK355" s="89"/>
      <c r="BL355" s="89"/>
      <c r="BM355" s="89"/>
      <c r="BN355" s="89"/>
      <c r="BO355" s="89"/>
      <c r="BP355" s="89"/>
      <c r="BQ355" s="89"/>
      <c r="BR355" s="89"/>
      <c r="BS355" s="89"/>
      <c r="BT355" s="89"/>
      <c r="BU355" s="89"/>
      <c r="BV355" s="89"/>
      <c r="BW355" s="89"/>
      <c r="BX355" s="89"/>
      <c r="BY355" s="89"/>
      <c r="BZ355" s="89"/>
      <c r="CA355" s="89"/>
      <c r="CB355" s="89"/>
      <c r="CC355" s="89"/>
      <c r="CD355" s="89"/>
      <c r="CE355" s="89"/>
      <c r="CF355" s="89"/>
      <c r="CG355" s="89"/>
      <c r="CH355" s="89"/>
      <c r="CI355" s="89"/>
      <c r="CJ355" s="89"/>
      <c r="CK355" s="89"/>
      <c r="CL355" s="89"/>
      <c r="CM355" s="89"/>
      <c r="CN355" s="89"/>
      <c r="CO355" s="89"/>
      <c r="CP355" s="89"/>
      <c r="CQ355" s="1"/>
      <c r="CR355" s="88"/>
      <c r="CS355" s="89"/>
      <c r="CT355" s="89"/>
      <c r="CU355" s="89"/>
      <c r="CV355" s="89"/>
      <c r="CW355" s="89"/>
      <c r="CX355" s="8"/>
      <c r="CY355" s="1"/>
    </row>
    <row r="356" spans="1:103" ht="12.75">
      <c r="A356" s="1"/>
      <c r="B356" s="9"/>
      <c r="C356" s="91" t="b">
        <v>0</v>
      </c>
      <c r="D356" s="86"/>
      <c r="E356" s="86"/>
      <c r="F356" s="1"/>
      <c r="G356" s="90"/>
      <c r="H356" s="89"/>
      <c r="I356" s="89"/>
      <c r="J356" s="89"/>
      <c r="K356" s="89"/>
      <c r="L356" s="89"/>
      <c r="M356" s="89"/>
      <c r="N356" s="89"/>
      <c r="O356" s="89"/>
      <c r="P356" s="89"/>
      <c r="Q356" s="89"/>
      <c r="R356" s="1"/>
      <c r="S356" s="88"/>
      <c r="T356" s="89"/>
      <c r="U356" s="89"/>
      <c r="V356" s="1"/>
      <c r="W356" s="88"/>
      <c r="X356" s="89"/>
      <c r="Y356" s="89"/>
      <c r="Z356" s="89"/>
      <c r="AA356" s="89"/>
      <c r="AB356" s="89"/>
      <c r="AC356" s="1"/>
      <c r="AD356" s="88"/>
      <c r="AE356" s="89"/>
      <c r="AF356" s="89"/>
      <c r="AG356" s="1"/>
      <c r="AH356" s="88"/>
      <c r="AI356" s="89"/>
      <c r="AJ356" s="89"/>
      <c r="AK356" s="89"/>
      <c r="AL356" s="89"/>
      <c r="AM356" s="89"/>
      <c r="AN356" s="2"/>
      <c r="AO356" s="88"/>
      <c r="AP356" s="89"/>
      <c r="AQ356" s="89"/>
      <c r="AR356" s="89"/>
      <c r="AS356" s="89"/>
      <c r="AT356" s="89"/>
      <c r="AU356" s="89"/>
      <c r="AV356" s="1"/>
      <c r="AW356" s="88"/>
      <c r="AX356" s="89"/>
      <c r="AY356" s="89"/>
      <c r="AZ356" s="89"/>
      <c r="BA356" s="89"/>
      <c r="BB356" s="89"/>
      <c r="BC356" s="1"/>
      <c r="BD356" s="88"/>
      <c r="BE356" s="89"/>
      <c r="BF356" s="89"/>
      <c r="BG356" s="89"/>
      <c r="BH356" s="1"/>
      <c r="BI356" s="90"/>
      <c r="BJ356" s="89"/>
      <c r="BK356" s="89"/>
      <c r="BL356" s="89"/>
      <c r="BM356" s="89"/>
      <c r="BN356" s="89"/>
      <c r="BO356" s="89"/>
      <c r="BP356" s="89"/>
      <c r="BQ356" s="89"/>
      <c r="BR356" s="89"/>
      <c r="BS356" s="89"/>
      <c r="BT356" s="89"/>
      <c r="BU356" s="89"/>
      <c r="BV356" s="89"/>
      <c r="BW356" s="89"/>
      <c r="BX356" s="89"/>
      <c r="BY356" s="89"/>
      <c r="BZ356" s="89"/>
      <c r="CA356" s="89"/>
      <c r="CB356" s="89"/>
      <c r="CC356" s="89"/>
      <c r="CD356" s="89"/>
      <c r="CE356" s="89"/>
      <c r="CF356" s="89"/>
      <c r="CG356" s="89"/>
      <c r="CH356" s="89"/>
      <c r="CI356" s="89"/>
      <c r="CJ356" s="89"/>
      <c r="CK356" s="89"/>
      <c r="CL356" s="89"/>
      <c r="CM356" s="89"/>
      <c r="CN356" s="89"/>
      <c r="CO356" s="89"/>
      <c r="CP356" s="89"/>
      <c r="CQ356" s="1"/>
      <c r="CR356" s="88"/>
      <c r="CS356" s="89"/>
      <c r="CT356" s="89"/>
      <c r="CU356" s="89"/>
      <c r="CV356" s="89"/>
      <c r="CW356" s="89"/>
      <c r="CX356" s="8"/>
      <c r="CY356" s="1"/>
    </row>
    <row r="357" spans="1:103" ht="12.75">
      <c r="A357" s="1"/>
      <c r="B357" s="9"/>
      <c r="C357" s="91" t="b">
        <v>0</v>
      </c>
      <c r="D357" s="86"/>
      <c r="E357" s="86"/>
      <c r="F357" s="1"/>
      <c r="G357" s="90"/>
      <c r="H357" s="89"/>
      <c r="I357" s="89"/>
      <c r="J357" s="89"/>
      <c r="K357" s="89"/>
      <c r="L357" s="89"/>
      <c r="M357" s="89"/>
      <c r="N357" s="89"/>
      <c r="O357" s="89"/>
      <c r="P357" s="89"/>
      <c r="Q357" s="89"/>
      <c r="R357" s="1"/>
      <c r="S357" s="88"/>
      <c r="T357" s="89"/>
      <c r="U357" s="89"/>
      <c r="V357" s="1"/>
      <c r="W357" s="88"/>
      <c r="X357" s="89"/>
      <c r="Y357" s="89"/>
      <c r="Z357" s="89"/>
      <c r="AA357" s="89"/>
      <c r="AB357" s="89"/>
      <c r="AC357" s="1"/>
      <c r="AD357" s="88"/>
      <c r="AE357" s="89"/>
      <c r="AF357" s="89"/>
      <c r="AG357" s="1"/>
      <c r="AH357" s="88"/>
      <c r="AI357" s="89"/>
      <c r="AJ357" s="89"/>
      <c r="AK357" s="89"/>
      <c r="AL357" s="89"/>
      <c r="AM357" s="89"/>
      <c r="AN357" s="2"/>
      <c r="AO357" s="88"/>
      <c r="AP357" s="89"/>
      <c r="AQ357" s="89"/>
      <c r="AR357" s="89"/>
      <c r="AS357" s="89"/>
      <c r="AT357" s="89"/>
      <c r="AU357" s="89"/>
      <c r="AV357" s="1"/>
      <c r="AW357" s="88"/>
      <c r="AX357" s="89"/>
      <c r="AY357" s="89"/>
      <c r="AZ357" s="89"/>
      <c r="BA357" s="89"/>
      <c r="BB357" s="89"/>
      <c r="BC357" s="1"/>
      <c r="BD357" s="88"/>
      <c r="BE357" s="89"/>
      <c r="BF357" s="89"/>
      <c r="BG357" s="89"/>
      <c r="BH357" s="1"/>
      <c r="BI357" s="90"/>
      <c r="BJ357" s="89"/>
      <c r="BK357" s="89"/>
      <c r="BL357" s="89"/>
      <c r="BM357" s="89"/>
      <c r="BN357" s="89"/>
      <c r="BO357" s="89"/>
      <c r="BP357" s="89"/>
      <c r="BQ357" s="89"/>
      <c r="BR357" s="89"/>
      <c r="BS357" s="89"/>
      <c r="BT357" s="89"/>
      <c r="BU357" s="89"/>
      <c r="BV357" s="89"/>
      <c r="BW357" s="89"/>
      <c r="BX357" s="89"/>
      <c r="BY357" s="89"/>
      <c r="BZ357" s="89"/>
      <c r="CA357" s="89"/>
      <c r="CB357" s="89"/>
      <c r="CC357" s="89"/>
      <c r="CD357" s="89"/>
      <c r="CE357" s="89"/>
      <c r="CF357" s="89"/>
      <c r="CG357" s="89"/>
      <c r="CH357" s="89"/>
      <c r="CI357" s="89"/>
      <c r="CJ357" s="89"/>
      <c r="CK357" s="89"/>
      <c r="CL357" s="89"/>
      <c r="CM357" s="89"/>
      <c r="CN357" s="89"/>
      <c r="CO357" s="89"/>
      <c r="CP357" s="89"/>
      <c r="CQ357" s="1"/>
      <c r="CR357" s="88"/>
      <c r="CS357" s="89"/>
      <c r="CT357" s="89"/>
      <c r="CU357" s="89"/>
      <c r="CV357" s="89"/>
      <c r="CW357" s="89"/>
      <c r="CX357" s="8"/>
      <c r="CY357" s="1"/>
    </row>
    <row r="358" spans="1:103" ht="12.75">
      <c r="A358" s="1"/>
      <c r="B358" s="9"/>
      <c r="C358" s="91" t="b">
        <v>0</v>
      </c>
      <c r="D358" s="86"/>
      <c r="E358" s="86"/>
      <c r="F358" s="1"/>
      <c r="G358" s="90"/>
      <c r="H358" s="89"/>
      <c r="I358" s="89"/>
      <c r="J358" s="89"/>
      <c r="K358" s="89"/>
      <c r="L358" s="89"/>
      <c r="M358" s="89"/>
      <c r="N358" s="89"/>
      <c r="O358" s="89"/>
      <c r="P358" s="89"/>
      <c r="Q358" s="89"/>
      <c r="R358" s="1"/>
      <c r="S358" s="88"/>
      <c r="T358" s="89"/>
      <c r="U358" s="89"/>
      <c r="V358" s="1"/>
      <c r="W358" s="88"/>
      <c r="X358" s="89"/>
      <c r="Y358" s="89"/>
      <c r="Z358" s="89"/>
      <c r="AA358" s="89"/>
      <c r="AB358" s="89"/>
      <c r="AC358" s="1"/>
      <c r="AD358" s="88"/>
      <c r="AE358" s="89"/>
      <c r="AF358" s="89"/>
      <c r="AG358" s="1"/>
      <c r="AH358" s="88"/>
      <c r="AI358" s="89"/>
      <c r="AJ358" s="89"/>
      <c r="AK358" s="89"/>
      <c r="AL358" s="89"/>
      <c r="AM358" s="89"/>
      <c r="AN358" s="2"/>
      <c r="AO358" s="88"/>
      <c r="AP358" s="89"/>
      <c r="AQ358" s="89"/>
      <c r="AR358" s="89"/>
      <c r="AS358" s="89"/>
      <c r="AT358" s="89"/>
      <c r="AU358" s="89"/>
      <c r="AV358" s="1"/>
      <c r="AW358" s="88"/>
      <c r="AX358" s="89"/>
      <c r="AY358" s="89"/>
      <c r="AZ358" s="89"/>
      <c r="BA358" s="89"/>
      <c r="BB358" s="89"/>
      <c r="BC358" s="1"/>
      <c r="BD358" s="88"/>
      <c r="BE358" s="89"/>
      <c r="BF358" s="89"/>
      <c r="BG358" s="89"/>
      <c r="BH358" s="1"/>
      <c r="BI358" s="90"/>
      <c r="BJ358" s="89"/>
      <c r="BK358" s="89"/>
      <c r="BL358" s="89"/>
      <c r="BM358" s="89"/>
      <c r="BN358" s="89"/>
      <c r="BO358" s="89"/>
      <c r="BP358" s="89"/>
      <c r="BQ358" s="89"/>
      <c r="BR358" s="89"/>
      <c r="BS358" s="89"/>
      <c r="BT358" s="89"/>
      <c r="BU358" s="89"/>
      <c r="BV358" s="89"/>
      <c r="BW358" s="89"/>
      <c r="BX358" s="89"/>
      <c r="BY358" s="89"/>
      <c r="BZ358" s="89"/>
      <c r="CA358" s="89"/>
      <c r="CB358" s="89"/>
      <c r="CC358" s="89"/>
      <c r="CD358" s="89"/>
      <c r="CE358" s="89"/>
      <c r="CF358" s="89"/>
      <c r="CG358" s="89"/>
      <c r="CH358" s="89"/>
      <c r="CI358" s="89"/>
      <c r="CJ358" s="89"/>
      <c r="CK358" s="89"/>
      <c r="CL358" s="89"/>
      <c r="CM358" s="89"/>
      <c r="CN358" s="89"/>
      <c r="CO358" s="89"/>
      <c r="CP358" s="89"/>
      <c r="CQ358" s="1"/>
      <c r="CR358" s="88"/>
      <c r="CS358" s="89"/>
      <c r="CT358" s="89"/>
      <c r="CU358" s="89"/>
      <c r="CV358" s="89"/>
      <c r="CW358" s="89"/>
      <c r="CX358" s="8"/>
      <c r="CY358" s="1"/>
    </row>
    <row r="359" spans="1:103" ht="12.75">
      <c r="A359" s="1"/>
      <c r="B359" s="9"/>
      <c r="C359" s="91" t="b">
        <v>0</v>
      </c>
      <c r="D359" s="86"/>
      <c r="E359" s="86"/>
      <c r="F359" s="1"/>
      <c r="G359" s="90"/>
      <c r="H359" s="89"/>
      <c r="I359" s="89"/>
      <c r="J359" s="89"/>
      <c r="K359" s="89"/>
      <c r="L359" s="89"/>
      <c r="M359" s="89"/>
      <c r="N359" s="89"/>
      <c r="O359" s="89"/>
      <c r="P359" s="89"/>
      <c r="Q359" s="89"/>
      <c r="R359" s="1"/>
      <c r="S359" s="88"/>
      <c r="T359" s="89"/>
      <c r="U359" s="89"/>
      <c r="V359" s="1"/>
      <c r="W359" s="88"/>
      <c r="X359" s="89"/>
      <c r="Y359" s="89"/>
      <c r="Z359" s="89"/>
      <c r="AA359" s="89"/>
      <c r="AB359" s="89"/>
      <c r="AC359" s="1"/>
      <c r="AD359" s="88"/>
      <c r="AE359" s="89"/>
      <c r="AF359" s="89"/>
      <c r="AG359" s="1"/>
      <c r="AH359" s="88"/>
      <c r="AI359" s="89"/>
      <c r="AJ359" s="89"/>
      <c r="AK359" s="89"/>
      <c r="AL359" s="89"/>
      <c r="AM359" s="89"/>
      <c r="AN359" s="2"/>
      <c r="AO359" s="88"/>
      <c r="AP359" s="89"/>
      <c r="AQ359" s="89"/>
      <c r="AR359" s="89"/>
      <c r="AS359" s="89"/>
      <c r="AT359" s="89"/>
      <c r="AU359" s="89"/>
      <c r="AV359" s="1"/>
      <c r="AW359" s="88"/>
      <c r="AX359" s="89"/>
      <c r="AY359" s="89"/>
      <c r="AZ359" s="89"/>
      <c r="BA359" s="89"/>
      <c r="BB359" s="89"/>
      <c r="BC359" s="1"/>
      <c r="BD359" s="88"/>
      <c r="BE359" s="89"/>
      <c r="BF359" s="89"/>
      <c r="BG359" s="89"/>
      <c r="BH359" s="1"/>
      <c r="BI359" s="90"/>
      <c r="BJ359" s="89"/>
      <c r="BK359" s="89"/>
      <c r="BL359" s="89"/>
      <c r="BM359" s="89"/>
      <c r="BN359" s="89"/>
      <c r="BO359" s="89"/>
      <c r="BP359" s="89"/>
      <c r="BQ359" s="89"/>
      <c r="BR359" s="89"/>
      <c r="BS359" s="89"/>
      <c r="BT359" s="89"/>
      <c r="BU359" s="89"/>
      <c r="BV359" s="89"/>
      <c r="BW359" s="89"/>
      <c r="BX359" s="89"/>
      <c r="BY359" s="89"/>
      <c r="BZ359" s="89"/>
      <c r="CA359" s="89"/>
      <c r="CB359" s="89"/>
      <c r="CC359" s="89"/>
      <c r="CD359" s="89"/>
      <c r="CE359" s="89"/>
      <c r="CF359" s="89"/>
      <c r="CG359" s="89"/>
      <c r="CH359" s="89"/>
      <c r="CI359" s="89"/>
      <c r="CJ359" s="89"/>
      <c r="CK359" s="89"/>
      <c r="CL359" s="89"/>
      <c r="CM359" s="89"/>
      <c r="CN359" s="89"/>
      <c r="CO359" s="89"/>
      <c r="CP359" s="89"/>
      <c r="CQ359" s="1"/>
      <c r="CR359" s="88"/>
      <c r="CS359" s="89"/>
      <c r="CT359" s="89"/>
      <c r="CU359" s="89"/>
      <c r="CV359" s="89"/>
      <c r="CW359" s="89"/>
      <c r="CX359" s="8"/>
      <c r="CY359" s="1"/>
    </row>
    <row r="360" spans="1:103" ht="12.75">
      <c r="A360" s="1"/>
      <c r="B360" s="9"/>
      <c r="C360" s="91" t="b">
        <v>0</v>
      </c>
      <c r="D360" s="86"/>
      <c r="E360" s="86"/>
      <c r="F360" s="1"/>
      <c r="G360" s="90"/>
      <c r="H360" s="89"/>
      <c r="I360" s="89"/>
      <c r="J360" s="89"/>
      <c r="K360" s="89"/>
      <c r="L360" s="89"/>
      <c r="M360" s="89"/>
      <c r="N360" s="89"/>
      <c r="O360" s="89"/>
      <c r="P360" s="89"/>
      <c r="Q360" s="89"/>
      <c r="R360" s="1"/>
      <c r="S360" s="88"/>
      <c r="T360" s="89"/>
      <c r="U360" s="89"/>
      <c r="V360" s="1"/>
      <c r="W360" s="88"/>
      <c r="X360" s="89"/>
      <c r="Y360" s="89"/>
      <c r="Z360" s="89"/>
      <c r="AA360" s="89"/>
      <c r="AB360" s="89"/>
      <c r="AC360" s="1"/>
      <c r="AD360" s="88"/>
      <c r="AE360" s="89"/>
      <c r="AF360" s="89"/>
      <c r="AG360" s="1"/>
      <c r="AH360" s="88"/>
      <c r="AI360" s="89"/>
      <c r="AJ360" s="89"/>
      <c r="AK360" s="89"/>
      <c r="AL360" s="89"/>
      <c r="AM360" s="89"/>
      <c r="AN360" s="2"/>
      <c r="AO360" s="88"/>
      <c r="AP360" s="89"/>
      <c r="AQ360" s="89"/>
      <c r="AR360" s="89"/>
      <c r="AS360" s="89"/>
      <c r="AT360" s="89"/>
      <c r="AU360" s="89"/>
      <c r="AV360" s="1"/>
      <c r="AW360" s="88"/>
      <c r="AX360" s="89"/>
      <c r="AY360" s="89"/>
      <c r="AZ360" s="89"/>
      <c r="BA360" s="89"/>
      <c r="BB360" s="89"/>
      <c r="BC360" s="1"/>
      <c r="BD360" s="88"/>
      <c r="BE360" s="89"/>
      <c r="BF360" s="89"/>
      <c r="BG360" s="89"/>
      <c r="BH360" s="1"/>
      <c r="BI360" s="90"/>
      <c r="BJ360" s="89"/>
      <c r="BK360" s="89"/>
      <c r="BL360" s="89"/>
      <c r="BM360" s="89"/>
      <c r="BN360" s="89"/>
      <c r="BO360" s="89"/>
      <c r="BP360" s="89"/>
      <c r="BQ360" s="89"/>
      <c r="BR360" s="89"/>
      <c r="BS360" s="89"/>
      <c r="BT360" s="89"/>
      <c r="BU360" s="89"/>
      <c r="BV360" s="89"/>
      <c r="BW360" s="89"/>
      <c r="BX360" s="89"/>
      <c r="BY360" s="89"/>
      <c r="BZ360" s="89"/>
      <c r="CA360" s="89"/>
      <c r="CB360" s="89"/>
      <c r="CC360" s="89"/>
      <c r="CD360" s="89"/>
      <c r="CE360" s="89"/>
      <c r="CF360" s="89"/>
      <c r="CG360" s="89"/>
      <c r="CH360" s="89"/>
      <c r="CI360" s="89"/>
      <c r="CJ360" s="89"/>
      <c r="CK360" s="89"/>
      <c r="CL360" s="89"/>
      <c r="CM360" s="89"/>
      <c r="CN360" s="89"/>
      <c r="CO360" s="89"/>
      <c r="CP360" s="89"/>
      <c r="CQ360" s="1"/>
      <c r="CR360" s="88"/>
      <c r="CS360" s="89"/>
      <c r="CT360" s="89"/>
      <c r="CU360" s="89"/>
      <c r="CV360" s="89"/>
      <c r="CW360" s="89"/>
      <c r="CX360" s="8"/>
      <c r="CY360" s="1"/>
    </row>
    <row r="361" spans="1:103" ht="12.75">
      <c r="A361" s="1"/>
      <c r="B361" s="9"/>
      <c r="C361" s="91" t="b">
        <v>0</v>
      </c>
      <c r="D361" s="86"/>
      <c r="E361" s="86"/>
      <c r="F361" s="1"/>
      <c r="G361" s="90"/>
      <c r="H361" s="89"/>
      <c r="I361" s="89"/>
      <c r="J361" s="89"/>
      <c r="K361" s="89"/>
      <c r="L361" s="89"/>
      <c r="M361" s="89"/>
      <c r="N361" s="89"/>
      <c r="O361" s="89"/>
      <c r="P361" s="89"/>
      <c r="Q361" s="89"/>
      <c r="R361" s="1"/>
      <c r="S361" s="88"/>
      <c r="T361" s="89"/>
      <c r="U361" s="89"/>
      <c r="V361" s="1"/>
      <c r="W361" s="88"/>
      <c r="X361" s="89"/>
      <c r="Y361" s="89"/>
      <c r="Z361" s="89"/>
      <c r="AA361" s="89"/>
      <c r="AB361" s="89"/>
      <c r="AC361" s="1"/>
      <c r="AD361" s="88"/>
      <c r="AE361" s="89"/>
      <c r="AF361" s="89"/>
      <c r="AG361" s="1"/>
      <c r="AH361" s="88"/>
      <c r="AI361" s="89"/>
      <c r="AJ361" s="89"/>
      <c r="AK361" s="89"/>
      <c r="AL361" s="89"/>
      <c r="AM361" s="89"/>
      <c r="AN361" s="2"/>
      <c r="AO361" s="88"/>
      <c r="AP361" s="89"/>
      <c r="AQ361" s="89"/>
      <c r="AR361" s="89"/>
      <c r="AS361" s="89"/>
      <c r="AT361" s="89"/>
      <c r="AU361" s="89"/>
      <c r="AV361" s="1"/>
      <c r="AW361" s="88"/>
      <c r="AX361" s="89"/>
      <c r="AY361" s="89"/>
      <c r="AZ361" s="89"/>
      <c r="BA361" s="89"/>
      <c r="BB361" s="89"/>
      <c r="BC361" s="1"/>
      <c r="BD361" s="88"/>
      <c r="BE361" s="89"/>
      <c r="BF361" s="89"/>
      <c r="BG361" s="89"/>
      <c r="BH361" s="1"/>
      <c r="BI361" s="90"/>
      <c r="BJ361" s="89"/>
      <c r="BK361" s="89"/>
      <c r="BL361" s="89"/>
      <c r="BM361" s="89"/>
      <c r="BN361" s="89"/>
      <c r="BO361" s="89"/>
      <c r="BP361" s="89"/>
      <c r="BQ361" s="89"/>
      <c r="BR361" s="89"/>
      <c r="BS361" s="89"/>
      <c r="BT361" s="89"/>
      <c r="BU361" s="89"/>
      <c r="BV361" s="89"/>
      <c r="BW361" s="89"/>
      <c r="BX361" s="89"/>
      <c r="BY361" s="89"/>
      <c r="BZ361" s="89"/>
      <c r="CA361" s="89"/>
      <c r="CB361" s="89"/>
      <c r="CC361" s="89"/>
      <c r="CD361" s="89"/>
      <c r="CE361" s="89"/>
      <c r="CF361" s="89"/>
      <c r="CG361" s="89"/>
      <c r="CH361" s="89"/>
      <c r="CI361" s="89"/>
      <c r="CJ361" s="89"/>
      <c r="CK361" s="89"/>
      <c r="CL361" s="89"/>
      <c r="CM361" s="89"/>
      <c r="CN361" s="89"/>
      <c r="CO361" s="89"/>
      <c r="CP361" s="89"/>
      <c r="CQ361" s="1"/>
      <c r="CR361" s="88"/>
      <c r="CS361" s="89"/>
      <c r="CT361" s="89"/>
      <c r="CU361" s="89"/>
      <c r="CV361" s="89"/>
      <c r="CW361" s="89"/>
      <c r="CX361" s="8"/>
      <c r="CY361" s="1"/>
    </row>
    <row r="362" spans="1:103" ht="12.75">
      <c r="A362" s="1"/>
      <c r="B362" s="9"/>
      <c r="C362" s="91" t="b">
        <v>0</v>
      </c>
      <c r="D362" s="86"/>
      <c r="E362" s="86"/>
      <c r="F362" s="1"/>
      <c r="G362" s="90"/>
      <c r="H362" s="89"/>
      <c r="I362" s="89"/>
      <c r="J362" s="89"/>
      <c r="K362" s="89"/>
      <c r="L362" s="89"/>
      <c r="M362" s="89"/>
      <c r="N362" s="89"/>
      <c r="O362" s="89"/>
      <c r="P362" s="89"/>
      <c r="Q362" s="89"/>
      <c r="R362" s="1"/>
      <c r="S362" s="88"/>
      <c r="T362" s="89"/>
      <c r="U362" s="89"/>
      <c r="V362" s="1"/>
      <c r="W362" s="88"/>
      <c r="X362" s="89"/>
      <c r="Y362" s="89"/>
      <c r="Z362" s="89"/>
      <c r="AA362" s="89"/>
      <c r="AB362" s="89"/>
      <c r="AC362" s="1"/>
      <c r="AD362" s="88"/>
      <c r="AE362" s="89"/>
      <c r="AF362" s="89"/>
      <c r="AG362" s="1"/>
      <c r="AH362" s="88"/>
      <c r="AI362" s="89"/>
      <c r="AJ362" s="89"/>
      <c r="AK362" s="89"/>
      <c r="AL362" s="89"/>
      <c r="AM362" s="89"/>
      <c r="AN362" s="2"/>
      <c r="AO362" s="88"/>
      <c r="AP362" s="89"/>
      <c r="AQ362" s="89"/>
      <c r="AR362" s="89"/>
      <c r="AS362" s="89"/>
      <c r="AT362" s="89"/>
      <c r="AU362" s="89"/>
      <c r="AV362" s="1"/>
      <c r="AW362" s="88"/>
      <c r="AX362" s="89"/>
      <c r="AY362" s="89"/>
      <c r="AZ362" s="89"/>
      <c r="BA362" s="89"/>
      <c r="BB362" s="89"/>
      <c r="BC362" s="1"/>
      <c r="BD362" s="88"/>
      <c r="BE362" s="89"/>
      <c r="BF362" s="89"/>
      <c r="BG362" s="89"/>
      <c r="BH362" s="1"/>
      <c r="BI362" s="90"/>
      <c r="BJ362" s="89"/>
      <c r="BK362" s="89"/>
      <c r="BL362" s="89"/>
      <c r="BM362" s="89"/>
      <c r="BN362" s="89"/>
      <c r="BO362" s="89"/>
      <c r="BP362" s="89"/>
      <c r="BQ362" s="89"/>
      <c r="BR362" s="89"/>
      <c r="BS362" s="89"/>
      <c r="BT362" s="89"/>
      <c r="BU362" s="89"/>
      <c r="BV362" s="89"/>
      <c r="BW362" s="89"/>
      <c r="BX362" s="89"/>
      <c r="BY362" s="89"/>
      <c r="BZ362" s="89"/>
      <c r="CA362" s="89"/>
      <c r="CB362" s="89"/>
      <c r="CC362" s="89"/>
      <c r="CD362" s="89"/>
      <c r="CE362" s="89"/>
      <c r="CF362" s="89"/>
      <c r="CG362" s="89"/>
      <c r="CH362" s="89"/>
      <c r="CI362" s="89"/>
      <c r="CJ362" s="89"/>
      <c r="CK362" s="89"/>
      <c r="CL362" s="89"/>
      <c r="CM362" s="89"/>
      <c r="CN362" s="89"/>
      <c r="CO362" s="89"/>
      <c r="CP362" s="89"/>
      <c r="CQ362" s="1"/>
      <c r="CR362" s="88"/>
      <c r="CS362" s="89"/>
      <c r="CT362" s="89"/>
      <c r="CU362" s="89"/>
      <c r="CV362" s="89"/>
      <c r="CW362" s="89"/>
      <c r="CX362" s="8"/>
      <c r="CY362" s="1"/>
    </row>
    <row r="363" spans="1:103" ht="12.75">
      <c r="A363" s="1"/>
      <c r="B363" s="9"/>
      <c r="C363" s="91" t="b">
        <v>0</v>
      </c>
      <c r="D363" s="86"/>
      <c r="E363" s="86"/>
      <c r="F363" s="1"/>
      <c r="G363" s="90"/>
      <c r="H363" s="89"/>
      <c r="I363" s="89"/>
      <c r="J363" s="89"/>
      <c r="K363" s="89"/>
      <c r="L363" s="89"/>
      <c r="M363" s="89"/>
      <c r="N363" s="89"/>
      <c r="O363" s="89"/>
      <c r="P363" s="89"/>
      <c r="Q363" s="89"/>
      <c r="R363" s="1"/>
      <c r="S363" s="88"/>
      <c r="T363" s="89"/>
      <c r="U363" s="89"/>
      <c r="V363" s="1"/>
      <c r="W363" s="88"/>
      <c r="X363" s="89"/>
      <c r="Y363" s="89"/>
      <c r="Z363" s="89"/>
      <c r="AA363" s="89"/>
      <c r="AB363" s="89"/>
      <c r="AC363" s="1"/>
      <c r="AD363" s="88"/>
      <c r="AE363" s="89"/>
      <c r="AF363" s="89"/>
      <c r="AG363" s="1"/>
      <c r="AH363" s="88"/>
      <c r="AI363" s="89"/>
      <c r="AJ363" s="89"/>
      <c r="AK363" s="89"/>
      <c r="AL363" s="89"/>
      <c r="AM363" s="89"/>
      <c r="AN363" s="2"/>
      <c r="AO363" s="88"/>
      <c r="AP363" s="89"/>
      <c r="AQ363" s="89"/>
      <c r="AR363" s="89"/>
      <c r="AS363" s="89"/>
      <c r="AT363" s="89"/>
      <c r="AU363" s="89"/>
      <c r="AV363" s="1"/>
      <c r="AW363" s="88"/>
      <c r="AX363" s="89"/>
      <c r="AY363" s="89"/>
      <c r="AZ363" s="89"/>
      <c r="BA363" s="89"/>
      <c r="BB363" s="89"/>
      <c r="BC363" s="1"/>
      <c r="BD363" s="88"/>
      <c r="BE363" s="89"/>
      <c r="BF363" s="89"/>
      <c r="BG363" s="89"/>
      <c r="BH363" s="1"/>
      <c r="BI363" s="90"/>
      <c r="BJ363" s="89"/>
      <c r="BK363" s="89"/>
      <c r="BL363" s="89"/>
      <c r="BM363" s="89"/>
      <c r="BN363" s="89"/>
      <c r="BO363" s="89"/>
      <c r="BP363" s="89"/>
      <c r="BQ363" s="89"/>
      <c r="BR363" s="89"/>
      <c r="BS363" s="89"/>
      <c r="BT363" s="89"/>
      <c r="BU363" s="89"/>
      <c r="BV363" s="89"/>
      <c r="BW363" s="89"/>
      <c r="BX363" s="89"/>
      <c r="BY363" s="89"/>
      <c r="BZ363" s="89"/>
      <c r="CA363" s="89"/>
      <c r="CB363" s="89"/>
      <c r="CC363" s="89"/>
      <c r="CD363" s="89"/>
      <c r="CE363" s="89"/>
      <c r="CF363" s="89"/>
      <c r="CG363" s="89"/>
      <c r="CH363" s="89"/>
      <c r="CI363" s="89"/>
      <c r="CJ363" s="89"/>
      <c r="CK363" s="89"/>
      <c r="CL363" s="89"/>
      <c r="CM363" s="89"/>
      <c r="CN363" s="89"/>
      <c r="CO363" s="89"/>
      <c r="CP363" s="89"/>
      <c r="CQ363" s="1"/>
      <c r="CR363" s="88"/>
      <c r="CS363" s="89"/>
      <c r="CT363" s="89"/>
      <c r="CU363" s="89"/>
      <c r="CV363" s="89"/>
      <c r="CW363" s="89"/>
      <c r="CX363" s="8"/>
      <c r="CY363" s="1"/>
    </row>
    <row r="364" spans="1:103" ht="12.75">
      <c r="A364" s="1"/>
      <c r="B364" s="9"/>
      <c r="C364" s="91" t="b">
        <v>0</v>
      </c>
      <c r="D364" s="86"/>
      <c r="E364" s="86"/>
      <c r="F364" s="1"/>
      <c r="G364" s="90"/>
      <c r="H364" s="89"/>
      <c r="I364" s="89"/>
      <c r="J364" s="89"/>
      <c r="K364" s="89"/>
      <c r="L364" s="89"/>
      <c r="M364" s="89"/>
      <c r="N364" s="89"/>
      <c r="O364" s="89"/>
      <c r="P364" s="89"/>
      <c r="Q364" s="89"/>
      <c r="R364" s="1"/>
      <c r="S364" s="88"/>
      <c r="T364" s="89"/>
      <c r="U364" s="89"/>
      <c r="V364" s="1"/>
      <c r="W364" s="88"/>
      <c r="X364" s="89"/>
      <c r="Y364" s="89"/>
      <c r="Z364" s="89"/>
      <c r="AA364" s="89"/>
      <c r="AB364" s="89"/>
      <c r="AC364" s="1"/>
      <c r="AD364" s="88"/>
      <c r="AE364" s="89"/>
      <c r="AF364" s="89"/>
      <c r="AG364" s="1"/>
      <c r="AH364" s="88"/>
      <c r="AI364" s="89"/>
      <c r="AJ364" s="89"/>
      <c r="AK364" s="89"/>
      <c r="AL364" s="89"/>
      <c r="AM364" s="89"/>
      <c r="AN364" s="2"/>
      <c r="AO364" s="88"/>
      <c r="AP364" s="89"/>
      <c r="AQ364" s="89"/>
      <c r="AR364" s="89"/>
      <c r="AS364" s="89"/>
      <c r="AT364" s="89"/>
      <c r="AU364" s="89"/>
      <c r="AV364" s="1"/>
      <c r="AW364" s="88"/>
      <c r="AX364" s="89"/>
      <c r="AY364" s="89"/>
      <c r="AZ364" s="89"/>
      <c r="BA364" s="89"/>
      <c r="BB364" s="89"/>
      <c r="BC364" s="1"/>
      <c r="BD364" s="88"/>
      <c r="BE364" s="89"/>
      <c r="BF364" s="89"/>
      <c r="BG364" s="89"/>
      <c r="BH364" s="1"/>
      <c r="BI364" s="90"/>
      <c r="BJ364" s="89"/>
      <c r="BK364" s="89"/>
      <c r="BL364" s="89"/>
      <c r="BM364" s="89"/>
      <c r="BN364" s="89"/>
      <c r="BO364" s="89"/>
      <c r="BP364" s="89"/>
      <c r="BQ364" s="89"/>
      <c r="BR364" s="89"/>
      <c r="BS364" s="89"/>
      <c r="BT364" s="89"/>
      <c r="BU364" s="89"/>
      <c r="BV364" s="89"/>
      <c r="BW364" s="89"/>
      <c r="BX364" s="89"/>
      <c r="BY364" s="89"/>
      <c r="BZ364" s="89"/>
      <c r="CA364" s="89"/>
      <c r="CB364" s="89"/>
      <c r="CC364" s="89"/>
      <c r="CD364" s="89"/>
      <c r="CE364" s="89"/>
      <c r="CF364" s="89"/>
      <c r="CG364" s="89"/>
      <c r="CH364" s="89"/>
      <c r="CI364" s="89"/>
      <c r="CJ364" s="89"/>
      <c r="CK364" s="89"/>
      <c r="CL364" s="89"/>
      <c r="CM364" s="89"/>
      <c r="CN364" s="89"/>
      <c r="CO364" s="89"/>
      <c r="CP364" s="89"/>
      <c r="CQ364" s="1"/>
      <c r="CR364" s="88"/>
      <c r="CS364" s="89"/>
      <c r="CT364" s="89"/>
      <c r="CU364" s="89"/>
      <c r="CV364" s="89"/>
      <c r="CW364" s="89"/>
      <c r="CX364" s="8"/>
      <c r="CY364" s="1"/>
    </row>
    <row r="365" spans="1:103" ht="12.75">
      <c r="A365" s="1"/>
      <c r="B365" s="9"/>
      <c r="C365" s="91" t="b">
        <v>0</v>
      </c>
      <c r="D365" s="86"/>
      <c r="E365" s="86"/>
      <c r="F365" s="1"/>
      <c r="G365" s="90"/>
      <c r="H365" s="89"/>
      <c r="I365" s="89"/>
      <c r="J365" s="89"/>
      <c r="K365" s="89"/>
      <c r="L365" s="89"/>
      <c r="M365" s="89"/>
      <c r="N365" s="89"/>
      <c r="O365" s="89"/>
      <c r="P365" s="89"/>
      <c r="Q365" s="89"/>
      <c r="R365" s="1"/>
      <c r="S365" s="88"/>
      <c r="T365" s="89"/>
      <c r="U365" s="89"/>
      <c r="V365" s="1"/>
      <c r="W365" s="88"/>
      <c r="X365" s="89"/>
      <c r="Y365" s="89"/>
      <c r="Z365" s="89"/>
      <c r="AA365" s="89"/>
      <c r="AB365" s="89"/>
      <c r="AC365" s="1"/>
      <c r="AD365" s="88"/>
      <c r="AE365" s="89"/>
      <c r="AF365" s="89"/>
      <c r="AG365" s="1"/>
      <c r="AH365" s="88"/>
      <c r="AI365" s="89"/>
      <c r="AJ365" s="89"/>
      <c r="AK365" s="89"/>
      <c r="AL365" s="89"/>
      <c r="AM365" s="89"/>
      <c r="AN365" s="2"/>
      <c r="AO365" s="88"/>
      <c r="AP365" s="89"/>
      <c r="AQ365" s="89"/>
      <c r="AR365" s="89"/>
      <c r="AS365" s="89"/>
      <c r="AT365" s="89"/>
      <c r="AU365" s="89"/>
      <c r="AV365" s="1"/>
      <c r="AW365" s="88"/>
      <c r="AX365" s="89"/>
      <c r="AY365" s="89"/>
      <c r="AZ365" s="89"/>
      <c r="BA365" s="89"/>
      <c r="BB365" s="89"/>
      <c r="BC365" s="1"/>
      <c r="BD365" s="88"/>
      <c r="BE365" s="89"/>
      <c r="BF365" s="89"/>
      <c r="BG365" s="89"/>
      <c r="BH365" s="1"/>
      <c r="BI365" s="90"/>
      <c r="BJ365" s="89"/>
      <c r="BK365" s="89"/>
      <c r="BL365" s="89"/>
      <c r="BM365" s="89"/>
      <c r="BN365" s="89"/>
      <c r="BO365" s="89"/>
      <c r="BP365" s="89"/>
      <c r="BQ365" s="89"/>
      <c r="BR365" s="89"/>
      <c r="BS365" s="89"/>
      <c r="BT365" s="89"/>
      <c r="BU365" s="89"/>
      <c r="BV365" s="89"/>
      <c r="BW365" s="89"/>
      <c r="BX365" s="89"/>
      <c r="BY365" s="89"/>
      <c r="BZ365" s="89"/>
      <c r="CA365" s="89"/>
      <c r="CB365" s="89"/>
      <c r="CC365" s="89"/>
      <c r="CD365" s="89"/>
      <c r="CE365" s="89"/>
      <c r="CF365" s="89"/>
      <c r="CG365" s="89"/>
      <c r="CH365" s="89"/>
      <c r="CI365" s="89"/>
      <c r="CJ365" s="89"/>
      <c r="CK365" s="89"/>
      <c r="CL365" s="89"/>
      <c r="CM365" s="89"/>
      <c r="CN365" s="89"/>
      <c r="CO365" s="89"/>
      <c r="CP365" s="89"/>
      <c r="CQ365" s="1"/>
      <c r="CR365" s="88"/>
      <c r="CS365" s="89"/>
      <c r="CT365" s="89"/>
      <c r="CU365" s="89"/>
      <c r="CV365" s="89"/>
      <c r="CW365" s="89"/>
      <c r="CX365" s="8"/>
      <c r="CY365" s="1"/>
    </row>
    <row r="366" spans="1:103" ht="12.75">
      <c r="A366" s="1"/>
      <c r="B366" s="9"/>
      <c r="C366" s="91" t="b">
        <v>0</v>
      </c>
      <c r="D366" s="86"/>
      <c r="E366" s="86"/>
      <c r="F366" s="1"/>
      <c r="G366" s="90"/>
      <c r="H366" s="89"/>
      <c r="I366" s="89"/>
      <c r="J366" s="89"/>
      <c r="K366" s="89"/>
      <c r="L366" s="89"/>
      <c r="M366" s="89"/>
      <c r="N366" s="89"/>
      <c r="O366" s="89"/>
      <c r="P366" s="89"/>
      <c r="Q366" s="89"/>
      <c r="R366" s="1"/>
      <c r="S366" s="88"/>
      <c r="T366" s="89"/>
      <c r="U366" s="89"/>
      <c r="V366" s="1"/>
      <c r="W366" s="88"/>
      <c r="X366" s="89"/>
      <c r="Y366" s="89"/>
      <c r="Z366" s="89"/>
      <c r="AA366" s="89"/>
      <c r="AB366" s="89"/>
      <c r="AC366" s="1"/>
      <c r="AD366" s="88"/>
      <c r="AE366" s="89"/>
      <c r="AF366" s="89"/>
      <c r="AG366" s="1"/>
      <c r="AH366" s="88"/>
      <c r="AI366" s="89"/>
      <c r="AJ366" s="89"/>
      <c r="AK366" s="89"/>
      <c r="AL366" s="89"/>
      <c r="AM366" s="89"/>
      <c r="AN366" s="2"/>
      <c r="AO366" s="88"/>
      <c r="AP366" s="89"/>
      <c r="AQ366" s="89"/>
      <c r="AR366" s="89"/>
      <c r="AS366" s="89"/>
      <c r="AT366" s="89"/>
      <c r="AU366" s="89"/>
      <c r="AV366" s="1"/>
      <c r="AW366" s="88"/>
      <c r="AX366" s="89"/>
      <c r="AY366" s="89"/>
      <c r="AZ366" s="89"/>
      <c r="BA366" s="89"/>
      <c r="BB366" s="89"/>
      <c r="BC366" s="1"/>
      <c r="BD366" s="88"/>
      <c r="BE366" s="89"/>
      <c r="BF366" s="89"/>
      <c r="BG366" s="89"/>
      <c r="BH366" s="1"/>
      <c r="BI366" s="90"/>
      <c r="BJ366" s="89"/>
      <c r="BK366" s="89"/>
      <c r="BL366" s="89"/>
      <c r="BM366" s="89"/>
      <c r="BN366" s="89"/>
      <c r="BO366" s="89"/>
      <c r="BP366" s="89"/>
      <c r="BQ366" s="89"/>
      <c r="BR366" s="89"/>
      <c r="BS366" s="89"/>
      <c r="BT366" s="89"/>
      <c r="BU366" s="89"/>
      <c r="BV366" s="89"/>
      <c r="BW366" s="89"/>
      <c r="BX366" s="89"/>
      <c r="BY366" s="89"/>
      <c r="BZ366" s="89"/>
      <c r="CA366" s="89"/>
      <c r="CB366" s="89"/>
      <c r="CC366" s="89"/>
      <c r="CD366" s="89"/>
      <c r="CE366" s="89"/>
      <c r="CF366" s="89"/>
      <c r="CG366" s="89"/>
      <c r="CH366" s="89"/>
      <c r="CI366" s="89"/>
      <c r="CJ366" s="89"/>
      <c r="CK366" s="89"/>
      <c r="CL366" s="89"/>
      <c r="CM366" s="89"/>
      <c r="CN366" s="89"/>
      <c r="CO366" s="89"/>
      <c r="CP366" s="89"/>
      <c r="CQ366" s="1"/>
      <c r="CR366" s="88"/>
      <c r="CS366" s="89"/>
      <c r="CT366" s="89"/>
      <c r="CU366" s="89"/>
      <c r="CV366" s="89"/>
      <c r="CW366" s="89"/>
      <c r="CX366" s="8"/>
      <c r="CY366" s="1"/>
    </row>
    <row r="367" spans="1:103" ht="12.75">
      <c r="A367" s="1"/>
      <c r="B367" s="9"/>
      <c r="C367" s="91" t="b">
        <v>0</v>
      </c>
      <c r="D367" s="86"/>
      <c r="E367" s="86"/>
      <c r="F367" s="1"/>
      <c r="G367" s="90"/>
      <c r="H367" s="89"/>
      <c r="I367" s="89"/>
      <c r="J367" s="89"/>
      <c r="K367" s="89"/>
      <c r="L367" s="89"/>
      <c r="M367" s="89"/>
      <c r="N367" s="89"/>
      <c r="O367" s="89"/>
      <c r="P367" s="89"/>
      <c r="Q367" s="89"/>
      <c r="R367" s="1"/>
      <c r="S367" s="88"/>
      <c r="T367" s="89"/>
      <c r="U367" s="89"/>
      <c r="V367" s="1"/>
      <c r="W367" s="88"/>
      <c r="X367" s="89"/>
      <c r="Y367" s="89"/>
      <c r="Z367" s="89"/>
      <c r="AA367" s="89"/>
      <c r="AB367" s="89"/>
      <c r="AC367" s="1"/>
      <c r="AD367" s="88"/>
      <c r="AE367" s="89"/>
      <c r="AF367" s="89"/>
      <c r="AG367" s="1"/>
      <c r="AH367" s="88"/>
      <c r="AI367" s="89"/>
      <c r="AJ367" s="89"/>
      <c r="AK367" s="89"/>
      <c r="AL367" s="89"/>
      <c r="AM367" s="89"/>
      <c r="AN367" s="2"/>
      <c r="AO367" s="88"/>
      <c r="AP367" s="89"/>
      <c r="AQ367" s="89"/>
      <c r="AR367" s="89"/>
      <c r="AS367" s="89"/>
      <c r="AT367" s="89"/>
      <c r="AU367" s="89"/>
      <c r="AV367" s="1"/>
      <c r="AW367" s="88"/>
      <c r="AX367" s="89"/>
      <c r="AY367" s="89"/>
      <c r="AZ367" s="89"/>
      <c r="BA367" s="89"/>
      <c r="BB367" s="89"/>
      <c r="BC367" s="1"/>
      <c r="BD367" s="88"/>
      <c r="BE367" s="89"/>
      <c r="BF367" s="89"/>
      <c r="BG367" s="89"/>
      <c r="BH367" s="1"/>
      <c r="BI367" s="90"/>
      <c r="BJ367" s="89"/>
      <c r="BK367" s="89"/>
      <c r="BL367" s="89"/>
      <c r="BM367" s="89"/>
      <c r="BN367" s="89"/>
      <c r="BO367" s="89"/>
      <c r="BP367" s="89"/>
      <c r="BQ367" s="89"/>
      <c r="BR367" s="89"/>
      <c r="BS367" s="89"/>
      <c r="BT367" s="89"/>
      <c r="BU367" s="89"/>
      <c r="BV367" s="89"/>
      <c r="BW367" s="89"/>
      <c r="BX367" s="89"/>
      <c r="BY367" s="89"/>
      <c r="BZ367" s="89"/>
      <c r="CA367" s="89"/>
      <c r="CB367" s="89"/>
      <c r="CC367" s="89"/>
      <c r="CD367" s="89"/>
      <c r="CE367" s="89"/>
      <c r="CF367" s="89"/>
      <c r="CG367" s="89"/>
      <c r="CH367" s="89"/>
      <c r="CI367" s="89"/>
      <c r="CJ367" s="89"/>
      <c r="CK367" s="89"/>
      <c r="CL367" s="89"/>
      <c r="CM367" s="89"/>
      <c r="CN367" s="89"/>
      <c r="CO367" s="89"/>
      <c r="CP367" s="89"/>
      <c r="CQ367" s="1"/>
      <c r="CR367" s="88"/>
      <c r="CS367" s="89"/>
      <c r="CT367" s="89"/>
      <c r="CU367" s="89"/>
      <c r="CV367" s="89"/>
      <c r="CW367" s="89"/>
      <c r="CX367" s="8"/>
      <c r="CY367" s="1"/>
    </row>
    <row r="368" spans="1:103" ht="12.75">
      <c r="A368" s="1"/>
      <c r="B368" s="9"/>
      <c r="C368" s="91" t="b">
        <v>0</v>
      </c>
      <c r="D368" s="86"/>
      <c r="E368" s="86"/>
      <c r="F368" s="1"/>
      <c r="G368" s="90"/>
      <c r="H368" s="89"/>
      <c r="I368" s="89"/>
      <c r="J368" s="89"/>
      <c r="K368" s="89"/>
      <c r="L368" s="89"/>
      <c r="M368" s="89"/>
      <c r="N368" s="89"/>
      <c r="O368" s="89"/>
      <c r="P368" s="89"/>
      <c r="Q368" s="89"/>
      <c r="R368" s="1"/>
      <c r="S368" s="88"/>
      <c r="T368" s="89"/>
      <c r="U368" s="89"/>
      <c r="V368" s="1"/>
      <c r="W368" s="88"/>
      <c r="X368" s="89"/>
      <c r="Y368" s="89"/>
      <c r="Z368" s="89"/>
      <c r="AA368" s="89"/>
      <c r="AB368" s="89"/>
      <c r="AC368" s="1"/>
      <c r="AD368" s="88"/>
      <c r="AE368" s="89"/>
      <c r="AF368" s="89"/>
      <c r="AG368" s="1"/>
      <c r="AH368" s="88"/>
      <c r="AI368" s="89"/>
      <c r="AJ368" s="89"/>
      <c r="AK368" s="89"/>
      <c r="AL368" s="89"/>
      <c r="AM368" s="89"/>
      <c r="AN368" s="2"/>
      <c r="AO368" s="88"/>
      <c r="AP368" s="89"/>
      <c r="AQ368" s="89"/>
      <c r="AR368" s="89"/>
      <c r="AS368" s="89"/>
      <c r="AT368" s="89"/>
      <c r="AU368" s="89"/>
      <c r="AV368" s="1"/>
      <c r="AW368" s="88"/>
      <c r="AX368" s="89"/>
      <c r="AY368" s="89"/>
      <c r="AZ368" s="89"/>
      <c r="BA368" s="89"/>
      <c r="BB368" s="89"/>
      <c r="BC368" s="1"/>
      <c r="BD368" s="88"/>
      <c r="BE368" s="89"/>
      <c r="BF368" s="89"/>
      <c r="BG368" s="89"/>
      <c r="BH368" s="1"/>
      <c r="BI368" s="90"/>
      <c r="BJ368" s="89"/>
      <c r="BK368" s="89"/>
      <c r="BL368" s="89"/>
      <c r="BM368" s="89"/>
      <c r="BN368" s="89"/>
      <c r="BO368" s="89"/>
      <c r="BP368" s="89"/>
      <c r="BQ368" s="89"/>
      <c r="BR368" s="89"/>
      <c r="BS368" s="89"/>
      <c r="BT368" s="89"/>
      <c r="BU368" s="89"/>
      <c r="BV368" s="89"/>
      <c r="BW368" s="89"/>
      <c r="BX368" s="89"/>
      <c r="BY368" s="89"/>
      <c r="BZ368" s="89"/>
      <c r="CA368" s="89"/>
      <c r="CB368" s="89"/>
      <c r="CC368" s="89"/>
      <c r="CD368" s="89"/>
      <c r="CE368" s="89"/>
      <c r="CF368" s="89"/>
      <c r="CG368" s="89"/>
      <c r="CH368" s="89"/>
      <c r="CI368" s="89"/>
      <c r="CJ368" s="89"/>
      <c r="CK368" s="89"/>
      <c r="CL368" s="89"/>
      <c r="CM368" s="89"/>
      <c r="CN368" s="89"/>
      <c r="CO368" s="89"/>
      <c r="CP368" s="89"/>
      <c r="CQ368" s="1"/>
      <c r="CR368" s="88"/>
      <c r="CS368" s="89"/>
      <c r="CT368" s="89"/>
      <c r="CU368" s="89"/>
      <c r="CV368" s="89"/>
      <c r="CW368" s="89"/>
      <c r="CX368" s="8"/>
      <c r="CY368" s="1"/>
    </row>
    <row r="369" spans="1:103" ht="12.75">
      <c r="A369" s="1"/>
      <c r="B369" s="9"/>
      <c r="C369" s="91" t="b">
        <v>0</v>
      </c>
      <c r="D369" s="86"/>
      <c r="E369" s="86"/>
      <c r="F369" s="1"/>
      <c r="G369" s="90"/>
      <c r="H369" s="89"/>
      <c r="I369" s="89"/>
      <c r="J369" s="89"/>
      <c r="K369" s="89"/>
      <c r="L369" s="89"/>
      <c r="M369" s="89"/>
      <c r="N369" s="89"/>
      <c r="O369" s="89"/>
      <c r="P369" s="89"/>
      <c r="Q369" s="89"/>
      <c r="R369" s="1"/>
      <c r="S369" s="88"/>
      <c r="T369" s="89"/>
      <c r="U369" s="89"/>
      <c r="V369" s="1"/>
      <c r="W369" s="88"/>
      <c r="X369" s="89"/>
      <c r="Y369" s="89"/>
      <c r="Z369" s="89"/>
      <c r="AA369" s="89"/>
      <c r="AB369" s="89"/>
      <c r="AC369" s="1"/>
      <c r="AD369" s="88"/>
      <c r="AE369" s="89"/>
      <c r="AF369" s="89"/>
      <c r="AG369" s="1"/>
      <c r="AH369" s="88"/>
      <c r="AI369" s="89"/>
      <c r="AJ369" s="89"/>
      <c r="AK369" s="89"/>
      <c r="AL369" s="89"/>
      <c r="AM369" s="89"/>
      <c r="AN369" s="2"/>
      <c r="AO369" s="88"/>
      <c r="AP369" s="89"/>
      <c r="AQ369" s="89"/>
      <c r="AR369" s="89"/>
      <c r="AS369" s="89"/>
      <c r="AT369" s="89"/>
      <c r="AU369" s="89"/>
      <c r="AV369" s="1"/>
      <c r="AW369" s="88"/>
      <c r="AX369" s="89"/>
      <c r="AY369" s="89"/>
      <c r="AZ369" s="89"/>
      <c r="BA369" s="89"/>
      <c r="BB369" s="89"/>
      <c r="BC369" s="1"/>
      <c r="BD369" s="88"/>
      <c r="BE369" s="89"/>
      <c r="BF369" s="89"/>
      <c r="BG369" s="89"/>
      <c r="BH369" s="1"/>
      <c r="BI369" s="90"/>
      <c r="BJ369" s="89"/>
      <c r="BK369" s="89"/>
      <c r="BL369" s="89"/>
      <c r="BM369" s="89"/>
      <c r="BN369" s="89"/>
      <c r="BO369" s="89"/>
      <c r="BP369" s="89"/>
      <c r="BQ369" s="89"/>
      <c r="BR369" s="89"/>
      <c r="BS369" s="89"/>
      <c r="BT369" s="89"/>
      <c r="BU369" s="89"/>
      <c r="BV369" s="89"/>
      <c r="BW369" s="89"/>
      <c r="BX369" s="89"/>
      <c r="BY369" s="89"/>
      <c r="BZ369" s="89"/>
      <c r="CA369" s="89"/>
      <c r="CB369" s="89"/>
      <c r="CC369" s="89"/>
      <c r="CD369" s="89"/>
      <c r="CE369" s="89"/>
      <c r="CF369" s="89"/>
      <c r="CG369" s="89"/>
      <c r="CH369" s="89"/>
      <c r="CI369" s="89"/>
      <c r="CJ369" s="89"/>
      <c r="CK369" s="89"/>
      <c r="CL369" s="89"/>
      <c r="CM369" s="89"/>
      <c r="CN369" s="89"/>
      <c r="CO369" s="89"/>
      <c r="CP369" s="89"/>
      <c r="CQ369" s="1"/>
      <c r="CR369" s="88"/>
      <c r="CS369" s="89"/>
      <c r="CT369" s="89"/>
      <c r="CU369" s="89"/>
      <c r="CV369" s="89"/>
      <c r="CW369" s="89"/>
      <c r="CX369" s="8"/>
      <c r="CY369" s="1"/>
    </row>
    <row r="370" spans="1:103" ht="12.75">
      <c r="A370" s="1"/>
      <c r="B370" s="9"/>
      <c r="C370" s="91" t="b">
        <v>0</v>
      </c>
      <c r="D370" s="86"/>
      <c r="E370" s="86"/>
      <c r="F370" s="1"/>
      <c r="G370" s="90"/>
      <c r="H370" s="89"/>
      <c r="I370" s="89"/>
      <c r="J370" s="89"/>
      <c r="K370" s="89"/>
      <c r="L370" s="89"/>
      <c r="M370" s="89"/>
      <c r="N370" s="89"/>
      <c r="O370" s="89"/>
      <c r="P370" s="89"/>
      <c r="Q370" s="89"/>
      <c r="R370" s="1"/>
      <c r="S370" s="88"/>
      <c r="T370" s="89"/>
      <c r="U370" s="89"/>
      <c r="V370" s="1"/>
      <c r="W370" s="88"/>
      <c r="X370" s="89"/>
      <c r="Y370" s="89"/>
      <c r="Z370" s="89"/>
      <c r="AA370" s="89"/>
      <c r="AB370" s="89"/>
      <c r="AC370" s="1"/>
      <c r="AD370" s="88"/>
      <c r="AE370" s="89"/>
      <c r="AF370" s="89"/>
      <c r="AG370" s="1"/>
      <c r="AH370" s="88"/>
      <c r="AI370" s="89"/>
      <c r="AJ370" s="89"/>
      <c r="AK370" s="89"/>
      <c r="AL370" s="89"/>
      <c r="AM370" s="89"/>
      <c r="AN370" s="2"/>
      <c r="AO370" s="88"/>
      <c r="AP370" s="89"/>
      <c r="AQ370" s="89"/>
      <c r="AR370" s="89"/>
      <c r="AS370" s="89"/>
      <c r="AT370" s="89"/>
      <c r="AU370" s="89"/>
      <c r="AV370" s="1"/>
      <c r="AW370" s="88"/>
      <c r="AX370" s="89"/>
      <c r="AY370" s="89"/>
      <c r="AZ370" s="89"/>
      <c r="BA370" s="89"/>
      <c r="BB370" s="89"/>
      <c r="BC370" s="1"/>
      <c r="BD370" s="88"/>
      <c r="BE370" s="89"/>
      <c r="BF370" s="89"/>
      <c r="BG370" s="89"/>
      <c r="BH370" s="1"/>
      <c r="BI370" s="90"/>
      <c r="BJ370" s="89"/>
      <c r="BK370" s="89"/>
      <c r="BL370" s="89"/>
      <c r="BM370" s="89"/>
      <c r="BN370" s="89"/>
      <c r="BO370" s="89"/>
      <c r="BP370" s="89"/>
      <c r="BQ370" s="89"/>
      <c r="BR370" s="89"/>
      <c r="BS370" s="89"/>
      <c r="BT370" s="89"/>
      <c r="BU370" s="89"/>
      <c r="BV370" s="89"/>
      <c r="BW370" s="89"/>
      <c r="BX370" s="89"/>
      <c r="BY370" s="89"/>
      <c r="BZ370" s="89"/>
      <c r="CA370" s="89"/>
      <c r="CB370" s="89"/>
      <c r="CC370" s="89"/>
      <c r="CD370" s="89"/>
      <c r="CE370" s="89"/>
      <c r="CF370" s="89"/>
      <c r="CG370" s="89"/>
      <c r="CH370" s="89"/>
      <c r="CI370" s="89"/>
      <c r="CJ370" s="89"/>
      <c r="CK370" s="89"/>
      <c r="CL370" s="89"/>
      <c r="CM370" s="89"/>
      <c r="CN370" s="89"/>
      <c r="CO370" s="89"/>
      <c r="CP370" s="89"/>
      <c r="CQ370" s="1"/>
      <c r="CR370" s="88"/>
      <c r="CS370" s="89"/>
      <c r="CT370" s="89"/>
      <c r="CU370" s="89"/>
      <c r="CV370" s="89"/>
      <c r="CW370" s="89"/>
      <c r="CX370" s="8"/>
      <c r="CY370" s="1"/>
    </row>
    <row r="371" spans="1:103" ht="12.75">
      <c r="A371" s="1"/>
      <c r="B371" s="9"/>
      <c r="C371" s="91" t="b">
        <v>0</v>
      </c>
      <c r="D371" s="86"/>
      <c r="E371" s="86"/>
      <c r="F371" s="1"/>
      <c r="G371" s="90"/>
      <c r="H371" s="89"/>
      <c r="I371" s="89"/>
      <c r="J371" s="89"/>
      <c r="K371" s="89"/>
      <c r="L371" s="89"/>
      <c r="M371" s="89"/>
      <c r="N371" s="89"/>
      <c r="O371" s="89"/>
      <c r="P371" s="89"/>
      <c r="Q371" s="89"/>
      <c r="R371" s="1"/>
      <c r="S371" s="88"/>
      <c r="T371" s="89"/>
      <c r="U371" s="89"/>
      <c r="V371" s="1"/>
      <c r="W371" s="88"/>
      <c r="X371" s="89"/>
      <c r="Y371" s="89"/>
      <c r="Z371" s="89"/>
      <c r="AA371" s="89"/>
      <c r="AB371" s="89"/>
      <c r="AC371" s="1"/>
      <c r="AD371" s="88"/>
      <c r="AE371" s="89"/>
      <c r="AF371" s="89"/>
      <c r="AG371" s="1"/>
      <c r="AH371" s="88"/>
      <c r="AI371" s="89"/>
      <c r="AJ371" s="89"/>
      <c r="AK371" s="89"/>
      <c r="AL371" s="89"/>
      <c r="AM371" s="89"/>
      <c r="AN371" s="2"/>
      <c r="AO371" s="88"/>
      <c r="AP371" s="89"/>
      <c r="AQ371" s="89"/>
      <c r="AR371" s="89"/>
      <c r="AS371" s="89"/>
      <c r="AT371" s="89"/>
      <c r="AU371" s="89"/>
      <c r="AV371" s="1"/>
      <c r="AW371" s="88"/>
      <c r="AX371" s="89"/>
      <c r="AY371" s="89"/>
      <c r="AZ371" s="89"/>
      <c r="BA371" s="89"/>
      <c r="BB371" s="89"/>
      <c r="BC371" s="1"/>
      <c r="BD371" s="88"/>
      <c r="BE371" s="89"/>
      <c r="BF371" s="89"/>
      <c r="BG371" s="89"/>
      <c r="BH371" s="1"/>
      <c r="BI371" s="90"/>
      <c r="BJ371" s="89"/>
      <c r="BK371" s="89"/>
      <c r="BL371" s="89"/>
      <c r="BM371" s="89"/>
      <c r="BN371" s="89"/>
      <c r="BO371" s="89"/>
      <c r="BP371" s="89"/>
      <c r="BQ371" s="89"/>
      <c r="BR371" s="89"/>
      <c r="BS371" s="89"/>
      <c r="BT371" s="89"/>
      <c r="BU371" s="89"/>
      <c r="BV371" s="89"/>
      <c r="BW371" s="89"/>
      <c r="BX371" s="89"/>
      <c r="BY371" s="89"/>
      <c r="BZ371" s="89"/>
      <c r="CA371" s="89"/>
      <c r="CB371" s="89"/>
      <c r="CC371" s="89"/>
      <c r="CD371" s="89"/>
      <c r="CE371" s="89"/>
      <c r="CF371" s="89"/>
      <c r="CG371" s="89"/>
      <c r="CH371" s="89"/>
      <c r="CI371" s="89"/>
      <c r="CJ371" s="89"/>
      <c r="CK371" s="89"/>
      <c r="CL371" s="89"/>
      <c r="CM371" s="89"/>
      <c r="CN371" s="89"/>
      <c r="CO371" s="89"/>
      <c r="CP371" s="89"/>
      <c r="CQ371" s="1"/>
      <c r="CR371" s="88"/>
      <c r="CS371" s="89"/>
      <c r="CT371" s="89"/>
      <c r="CU371" s="89"/>
      <c r="CV371" s="89"/>
      <c r="CW371" s="89"/>
      <c r="CX371" s="8"/>
      <c r="CY371" s="1"/>
    </row>
    <row r="372" spans="1:103" ht="12.75">
      <c r="A372" s="1"/>
      <c r="B372" s="9"/>
      <c r="C372" s="91" t="b">
        <v>0</v>
      </c>
      <c r="D372" s="86"/>
      <c r="E372" s="86"/>
      <c r="F372" s="1"/>
      <c r="G372" s="90"/>
      <c r="H372" s="89"/>
      <c r="I372" s="89"/>
      <c r="J372" s="89"/>
      <c r="K372" s="89"/>
      <c r="L372" s="89"/>
      <c r="M372" s="89"/>
      <c r="N372" s="89"/>
      <c r="O372" s="89"/>
      <c r="P372" s="89"/>
      <c r="Q372" s="89"/>
      <c r="R372" s="1"/>
      <c r="S372" s="88"/>
      <c r="T372" s="89"/>
      <c r="U372" s="89"/>
      <c r="V372" s="1"/>
      <c r="W372" s="88"/>
      <c r="X372" s="89"/>
      <c r="Y372" s="89"/>
      <c r="Z372" s="89"/>
      <c r="AA372" s="89"/>
      <c r="AB372" s="89"/>
      <c r="AC372" s="1"/>
      <c r="AD372" s="88"/>
      <c r="AE372" s="89"/>
      <c r="AF372" s="89"/>
      <c r="AG372" s="1"/>
      <c r="AH372" s="88"/>
      <c r="AI372" s="89"/>
      <c r="AJ372" s="89"/>
      <c r="AK372" s="89"/>
      <c r="AL372" s="89"/>
      <c r="AM372" s="89"/>
      <c r="AN372" s="2"/>
      <c r="AO372" s="88"/>
      <c r="AP372" s="89"/>
      <c r="AQ372" s="89"/>
      <c r="AR372" s="89"/>
      <c r="AS372" s="89"/>
      <c r="AT372" s="89"/>
      <c r="AU372" s="89"/>
      <c r="AV372" s="1"/>
      <c r="AW372" s="88"/>
      <c r="AX372" s="89"/>
      <c r="AY372" s="89"/>
      <c r="AZ372" s="89"/>
      <c r="BA372" s="89"/>
      <c r="BB372" s="89"/>
      <c r="BC372" s="1"/>
      <c r="BD372" s="88"/>
      <c r="BE372" s="89"/>
      <c r="BF372" s="89"/>
      <c r="BG372" s="89"/>
      <c r="BH372" s="1"/>
      <c r="BI372" s="90"/>
      <c r="BJ372" s="89"/>
      <c r="BK372" s="89"/>
      <c r="BL372" s="89"/>
      <c r="BM372" s="89"/>
      <c r="BN372" s="89"/>
      <c r="BO372" s="89"/>
      <c r="BP372" s="89"/>
      <c r="BQ372" s="89"/>
      <c r="BR372" s="89"/>
      <c r="BS372" s="89"/>
      <c r="BT372" s="89"/>
      <c r="BU372" s="89"/>
      <c r="BV372" s="89"/>
      <c r="BW372" s="89"/>
      <c r="BX372" s="89"/>
      <c r="BY372" s="89"/>
      <c r="BZ372" s="89"/>
      <c r="CA372" s="89"/>
      <c r="CB372" s="89"/>
      <c r="CC372" s="89"/>
      <c r="CD372" s="89"/>
      <c r="CE372" s="89"/>
      <c r="CF372" s="89"/>
      <c r="CG372" s="89"/>
      <c r="CH372" s="89"/>
      <c r="CI372" s="89"/>
      <c r="CJ372" s="89"/>
      <c r="CK372" s="89"/>
      <c r="CL372" s="89"/>
      <c r="CM372" s="89"/>
      <c r="CN372" s="89"/>
      <c r="CO372" s="89"/>
      <c r="CP372" s="89"/>
      <c r="CQ372" s="1"/>
      <c r="CR372" s="88"/>
      <c r="CS372" s="89"/>
      <c r="CT372" s="89"/>
      <c r="CU372" s="89"/>
      <c r="CV372" s="89"/>
      <c r="CW372" s="89"/>
      <c r="CX372" s="8"/>
      <c r="CY372" s="1"/>
    </row>
    <row r="373" spans="1:103" ht="12.75">
      <c r="A373" s="1"/>
      <c r="B373" s="9"/>
      <c r="C373" s="91" t="b">
        <v>0</v>
      </c>
      <c r="D373" s="86"/>
      <c r="E373" s="86"/>
      <c r="F373" s="1"/>
      <c r="G373" s="90"/>
      <c r="H373" s="89"/>
      <c r="I373" s="89"/>
      <c r="J373" s="89"/>
      <c r="K373" s="89"/>
      <c r="L373" s="89"/>
      <c r="M373" s="89"/>
      <c r="N373" s="89"/>
      <c r="O373" s="89"/>
      <c r="P373" s="89"/>
      <c r="Q373" s="89"/>
      <c r="R373" s="1"/>
      <c r="S373" s="88"/>
      <c r="T373" s="89"/>
      <c r="U373" s="89"/>
      <c r="V373" s="1"/>
      <c r="W373" s="88"/>
      <c r="X373" s="89"/>
      <c r="Y373" s="89"/>
      <c r="Z373" s="89"/>
      <c r="AA373" s="89"/>
      <c r="AB373" s="89"/>
      <c r="AC373" s="1"/>
      <c r="AD373" s="88"/>
      <c r="AE373" s="89"/>
      <c r="AF373" s="89"/>
      <c r="AG373" s="1"/>
      <c r="AH373" s="88"/>
      <c r="AI373" s="89"/>
      <c r="AJ373" s="89"/>
      <c r="AK373" s="89"/>
      <c r="AL373" s="89"/>
      <c r="AM373" s="89"/>
      <c r="AN373" s="2"/>
      <c r="AO373" s="88"/>
      <c r="AP373" s="89"/>
      <c r="AQ373" s="89"/>
      <c r="AR373" s="89"/>
      <c r="AS373" s="89"/>
      <c r="AT373" s="89"/>
      <c r="AU373" s="89"/>
      <c r="AV373" s="1"/>
      <c r="AW373" s="88"/>
      <c r="AX373" s="89"/>
      <c r="AY373" s="89"/>
      <c r="AZ373" s="89"/>
      <c r="BA373" s="89"/>
      <c r="BB373" s="89"/>
      <c r="BC373" s="1"/>
      <c r="BD373" s="88"/>
      <c r="BE373" s="89"/>
      <c r="BF373" s="89"/>
      <c r="BG373" s="89"/>
      <c r="BH373" s="1"/>
      <c r="BI373" s="90"/>
      <c r="BJ373" s="89"/>
      <c r="BK373" s="89"/>
      <c r="BL373" s="89"/>
      <c r="BM373" s="89"/>
      <c r="BN373" s="89"/>
      <c r="BO373" s="89"/>
      <c r="BP373" s="89"/>
      <c r="BQ373" s="89"/>
      <c r="BR373" s="89"/>
      <c r="BS373" s="89"/>
      <c r="BT373" s="89"/>
      <c r="BU373" s="89"/>
      <c r="BV373" s="89"/>
      <c r="BW373" s="89"/>
      <c r="BX373" s="89"/>
      <c r="BY373" s="89"/>
      <c r="BZ373" s="89"/>
      <c r="CA373" s="89"/>
      <c r="CB373" s="89"/>
      <c r="CC373" s="89"/>
      <c r="CD373" s="89"/>
      <c r="CE373" s="89"/>
      <c r="CF373" s="89"/>
      <c r="CG373" s="89"/>
      <c r="CH373" s="89"/>
      <c r="CI373" s="89"/>
      <c r="CJ373" s="89"/>
      <c r="CK373" s="89"/>
      <c r="CL373" s="89"/>
      <c r="CM373" s="89"/>
      <c r="CN373" s="89"/>
      <c r="CO373" s="89"/>
      <c r="CP373" s="89"/>
      <c r="CQ373" s="1"/>
      <c r="CR373" s="88"/>
      <c r="CS373" s="89"/>
      <c r="CT373" s="89"/>
      <c r="CU373" s="89"/>
      <c r="CV373" s="89"/>
      <c r="CW373" s="89"/>
      <c r="CX373" s="8"/>
      <c r="CY373" s="1"/>
    </row>
    <row r="374" spans="1:103" ht="12.75">
      <c r="A374" s="1"/>
      <c r="B374" s="9"/>
      <c r="C374" s="91" t="b">
        <v>0</v>
      </c>
      <c r="D374" s="86"/>
      <c r="E374" s="86"/>
      <c r="F374" s="1"/>
      <c r="G374" s="90"/>
      <c r="H374" s="89"/>
      <c r="I374" s="89"/>
      <c r="J374" s="89"/>
      <c r="K374" s="89"/>
      <c r="L374" s="89"/>
      <c r="M374" s="89"/>
      <c r="N374" s="89"/>
      <c r="O374" s="89"/>
      <c r="P374" s="89"/>
      <c r="Q374" s="89"/>
      <c r="R374" s="1"/>
      <c r="S374" s="88"/>
      <c r="T374" s="89"/>
      <c r="U374" s="89"/>
      <c r="V374" s="1"/>
      <c r="W374" s="88"/>
      <c r="X374" s="89"/>
      <c r="Y374" s="89"/>
      <c r="Z374" s="89"/>
      <c r="AA374" s="89"/>
      <c r="AB374" s="89"/>
      <c r="AC374" s="1"/>
      <c r="AD374" s="88"/>
      <c r="AE374" s="89"/>
      <c r="AF374" s="89"/>
      <c r="AG374" s="1"/>
      <c r="AH374" s="88"/>
      <c r="AI374" s="89"/>
      <c r="AJ374" s="89"/>
      <c r="AK374" s="89"/>
      <c r="AL374" s="89"/>
      <c r="AM374" s="89"/>
      <c r="AN374" s="2"/>
      <c r="AO374" s="88"/>
      <c r="AP374" s="89"/>
      <c r="AQ374" s="89"/>
      <c r="AR374" s="89"/>
      <c r="AS374" s="89"/>
      <c r="AT374" s="89"/>
      <c r="AU374" s="89"/>
      <c r="AV374" s="1"/>
      <c r="AW374" s="88"/>
      <c r="AX374" s="89"/>
      <c r="AY374" s="89"/>
      <c r="AZ374" s="89"/>
      <c r="BA374" s="89"/>
      <c r="BB374" s="89"/>
      <c r="BC374" s="1"/>
      <c r="BD374" s="88"/>
      <c r="BE374" s="89"/>
      <c r="BF374" s="89"/>
      <c r="BG374" s="89"/>
      <c r="BH374" s="1"/>
      <c r="BI374" s="90"/>
      <c r="BJ374" s="89"/>
      <c r="BK374" s="89"/>
      <c r="BL374" s="89"/>
      <c r="BM374" s="89"/>
      <c r="BN374" s="89"/>
      <c r="BO374" s="89"/>
      <c r="BP374" s="89"/>
      <c r="BQ374" s="89"/>
      <c r="BR374" s="89"/>
      <c r="BS374" s="89"/>
      <c r="BT374" s="89"/>
      <c r="BU374" s="89"/>
      <c r="BV374" s="89"/>
      <c r="BW374" s="89"/>
      <c r="BX374" s="89"/>
      <c r="BY374" s="89"/>
      <c r="BZ374" s="89"/>
      <c r="CA374" s="89"/>
      <c r="CB374" s="89"/>
      <c r="CC374" s="89"/>
      <c r="CD374" s="89"/>
      <c r="CE374" s="89"/>
      <c r="CF374" s="89"/>
      <c r="CG374" s="89"/>
      <c r="CH374" s="89"/>
      <c r="CI374" s="89"/>
      <c r="CJ374" s="89"/>
      <c r="CK374" s="89"/>
      <c r="CL374" s="89"/>
      <c r="CM374" s="89"/>
      <c r="CN374" s="89"/>
      <c r="CO374" s="89"/>
      <c r="CP374" s="89"/>
      <c r="CQ374" s="1"/>
      <c r="CR374" s="88"/>
      <c r="CS374" s="89"/>
      <c r="CT374" s="89"/>
      <c r="CU374" s="89"/>
      <c r="CV374" s="89"/>
      <c r="CW374" s="89"/>
      <c r="CX374" s="8"/>
      <c r="CY374" s="1"/>
    </row>
    <row r="375" spans="1:103" ht="12.75">
      <c r="A375" s="1"/>
      <c r="B375" s="9"/>
      <c r="C375" s="91" t="b">
        <v>0</v>
      </c>
      <c r="D375" s="86"/>
      <c r="E375" s="86"/>
      <c r="F375" s="1"/>
      <c r="G375" s="90"/>
      <c r="H375" s="89"/>
      <c r="I375" s="89"/>
      <c r="J375" s="89"/>
      <c r="K375" s="89"/>
      <c r="L375" s="89"/>
      <c r="M375" s="89"/>
      <c r="N375" s="89"/>
      <c r="O375" s="89"/>
      <c r="P375" s="89"/>
      <c r="Q375" s="89"/>
      <c r="R375" s="1"/>
      <c r="S375" s="88"/>
      <c r="T375" s="89"/>
      <c r="U375" s="89"/>
      <c r="V375" s="1"/>
      <c r="W375" s="88"/>
      <c r="X375" s="89"/>
      <c r="Y375" s="89"/>
      <c r="Z375" s="89"/>
      <c r="AA375" s="89"/>
      <c r="AB375" s="89"/>
      <c r="AC375" s="1"/>
      <c r="AD375" s="88"/>
      <c r="AE375" s="89"/>
      <c r="AF375" s="89"/>
      <c r="AG375" s="1"/>
      <c r="AH375" s="88"/>
      <c r="AI375" s="89"/>
      <c r="AJ375" s="89"/>
      <c r="AK375" s="89"/>
      <c r="AL375" s="89"/>
      <c r="AM375" s="89"/>
      <c r="AN375" s="2"/>
      <c r="AO375" s="88"/>
      <c r="AP375" s="89"/>
      <c r="AQ375" s="89"/>
      <c r="AR375" s="89"/>
      <c r="AS375" s="89"/>
      <c r="AT375" s="89"/>
      <c r="AU375" s="89"/>
      <c r="AV375" s="1"/>
      <c r="AW375" s="88"/>
      <c r="AX375" s="89"/>
      <c r="AY375" s="89"/>
      <c r="AZ375" s="89"/>
      <c r="BA375" s="89"/>
      <c r="BB375" s="89"/>
      <c r="BC375" s="1"/>
      <c r="BD375" s="88"/>
      <c r="BE375" s="89"/>
      <c r="BF375" s="89"/>
      <c r="BG375" s="89"/>
      <c r="BH375" s="1"/>
      <c r="BI375" s="90"/>
      <c r="BJ375" s="89"/>
      <c r="BK375" s="89"/>
      <c r="BL375" s="89"/>
      <c r="BM375" s="89"/>
      <c r="BN375" s="89"/>
      <c r="BO375" s="89"/>
      <c r="BP375" s="89"/>
      <c r="BQ375" s="89"/>
      <c r="BR375" s="89"/>
      <c r="BS375" s="89"/>
      <c r="BT375" s="89"/>
      <c r="BU375" s="89"/>
      <c r="BV375" s="89"/>
      <c r="BW375" s="89"/>
      <c r="BX375" s="89"/>
      <c r="BY375" s="89"/>
      <c r="BZ375" s="89"/>
      <c r="CA375" s="89"/>
      <c r="CB375" s="89"/>
      <c r="CC375" s="89"/>
      <c r="CD375" s="89"/>
      <c r="CE375" s="89"/>
      <c r="CF375" s="89"/>
      <c r="CG375" s="89"/>
      <c r="CH375" s="89"/>
      <c r="CI375" s="89"/>
      <c r="CJ375" s="89"/>
      <c r="CK375" s="89"/>
      <c r="CL375" s="89"/>
      <c r="CM375" s="89"/>
      <c r="CN375" s="89"/>
      <c r="CO375" s="89"/>
      <c r="CP375" s="89"/>
      <c r="CQ375" s="1"/>
      <c r="CR375" s="88"/>
      <c r="CS375" s="89"/>
      <c r="CT375" s="89"/>
      <c r="CU375" s="89"/>
      <c r="CV375" s="89"/>
      <c r="CW375" s="89"/>
      <c r="CX375" s="8"/>
      <c r="CY375" s="1"/>
    </row>
    <row r="376" spans="1:103" ht="12.75">
      <c r="A376" s="1"/>
      <c r="B376" s="9"/>
      <c r="C376" s="91" t="b">
        <v>0</v>
      </c>
      <c r="D376" s="86"/>
      <c r="E376" s="86"/>
      <c r="F376" s="1"/>
      <c r="G376" s="90"/>
      <c r="H376" s="89"/>
      <c r="I376" s="89"/>
      <c r="J376" s="89"/>
      <c r="K376" s="89"/>
      <c r="L376" s="89"/>
      <c r="M376" s="89"/>
      <c r="N376" s="89"/>
      <c r="O376" s="89"/>
      <c r="P376" s="89"/>
      <c r="Q376" s="89"/>
      <c r="R376" s="1"/>
      <c r="S376" s="88"/>
      <c r="T376" s="89"/>
      <c r="U376" s="89"/>
      <c r="V376" s="1"/>
      <c r="W376" s="88"/>
      <c r="X376" s="89"/>
      <c r="Y376" s="89"/>
      <c r="Z376" s="89"/>
      <c r="AA376" s="89"/>
      <c r="AB376" s="89"/>
      <c r="AC376" s="1"/>
      <c r="AD376" s="88"/>
      <c r="AE376" s="89"/>
      <c r="AF376" s="89"/>
      <c r="AG376" s="1"/>
      <c r="AH376" s="88"/>
      <c r="AI376" s="89"/>
      <c r="AJ376" s="89"/>
      <c r="AK376" s="89"/>
      <c r="AL376" s="89"/>
      <c r="AM376" s="89"/>
      <c r="AN376" s="2"/>
      <c r="AO376" s="88"/>
      <c r="AP376" s="89"/>
      <c r="AQ376" s="89"/>
      <c r="AR376" s="89"/>
      <c r="AS376" s="89"/>
      <c r="AT376" s="89"/>
      <c r="AU376" s="89"/>
      <c r="AV376" s="1"/>
      <c r="AW376" s="88"/>
      <c r="AX376" s="89"/>
      <c r="AY376" s="89"/>
      <c r="AZ376" s="89"/>
      <c r="BA376" s="89"/>
      <c r="BB376" s="89"/>
      <c r="BC376" s="1"/>
      <c r="BD376" s="88"/>
      <c r="BE376" s="89"/>
      <c r="BF376" s="89"/>
      <c r="BG376" s="89"/>
      <c r="BH376" s="1"/>
      <c r="BI376" s="90"/>
      <c r="BJ376" s="89"/>
      <c r="BK376" s="89"/>
      <c r="BL376" s="89"/>
      <c r="BM376" s="89"/>
      <c r="BN376" s="89"/>
      <c r="BO376" s="89"/>
      <c r="BP376" s="89"/>
      <c r="BQ376" s="89"/>
      <c r="BR376" s="89"/>
      <c r="BS376" s="89"/>
      <c r="BT376" s="89"/>
      <c r="BU376" s="89"/>
      <c r="BV376" s="89"/>
      <c r="BW376" s="89"/>
      <c r="BX376" s="89"/>
      <c r="BY376" s="89"/>
      <c r="BZ376" s="89"/>
      <c r="CA376" s="89"/>
      <c r="CB376" s="89"/>
      <c r="CC376" s="89"/>
      <c r="CD376" s="89"/>
      <c r="CE376" s="89"/>
      <c r="CF376" s="89"/>
      <c r="CG376" s="89"/>
      <c r="CH376" s="89"/>
      <c r="CI376" s="89"/>
      <c r="CJ376" s="89"/>
      <c r="CK376" s="89"/>
      <c r="CL376" s="89"/>
      <c r="CM376" s="89"/>
      <c r="CN376" s="89"/>
      <c r="CO376" s="89"/>
      <c r="CP376" s="89"/>
      <c r="CQ376" s="1"/>
      <c r="CR376" s="88"/>
      <c r="CS376" s="89"/>
      <c r="CT376" s="89"/>
      <c r="CU376" s="89"/>
      <c r="CV376" s="89"/>
      <c r="CW376" s="89"/>
      <c r="CX376" s="8"/>
      <c r="CY376" s="1"/>
    </row>
    <row r="377" spans="1:103" ht="12.75">
      <c r="A377" s="1"/>
      <c r="B377" s="9"/>
      <c r="C377" s="91" t="b">
        <v>0</v>
      </c>
      <c r="D377" s="86"/>
      <c r="E377" s="86"/>
      <c r="F377" s="1"/>
      <c r="G377" s="90"/>
      <c r="H377" s="89"/>
      <c r="I377" s="89"/>
      <c r="J377" s="89"/>
      <c r="K377" s="89"/>
      <c r="L377" s="89"/>
      <c r="M377" s="89"/>
      <c r="N377" s="89"/>
      <c r="O377" s="89"/>
      <c r="P377" s="89"/>
      <c r="Q377" s="89"/>
      <c r="R377" s="1"/>
      <c r="S377" s="88"/>
      <c r="T377" s="89"/>
      <c r="U377" s="89"/>
      <c r="V377" s="1"/>
      <c r="W377" s="88"/>
      <c r="X377" s="89"/>
      <c r="Y377" s="89"/>
      <c r="Z377" s="89"/>
      <c r="AA377" s="89"/>
      <c r="AB377" s="89"/>
      <c r="AC377" s="1"/>
      <c r="AD377" s="88"/>
      <c r="AE377" s="89"/>
      <c r="AF377" s="89"/>
      <c r="AG377" s="1"/>
      <c r="AH377" s="88"/>
      <c r="AI377" s="89"/>
      <c r="AJ377" s="89"/>
      <c r="AK377" s="89"/>
      <c r="AL377" s="89"/>
      <c r="AM377" s="89"/>
      <c r="AN377" s="2"/>
      <c r="AO377" s="88"/>
      <c r="AP377" s="89"/>
      <c r="AQ377" s="89"/>
      <c r="AR377" s="89"/>
      <c r="AS377" s="89"/>
      <c r="AT377" s="89"/>
      <c r="AU377" s="89"/>
      <c r="AV377" s="1"/>
      <c r="AW377" s="88"/>
      <c r="AX377" s="89"/>
      <c r="AY377" s="89"/>
      <c r="AZ377" s="89"/>
      <c r="BA377" s="89"/>
      <c r="BB377" s="89"/>
      <c r="BC377" s="1"/>
      <c r="BD377" s="88"/>
      <c r="BE377" s="89"/>
      <c r="BF377" s="89"/>
      <c r="BG377" s="89"/>
      <c r="BH377" s="1"/>
      <c r="BI377" s="90"/>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1"/>
      <c r="CR377" s="88"/>
      <c r="CS377" s="89"/>
      <c r="CT377" s="89"/>
      <c r="CU377" s="89"/>
      <c r="CV377" s="89"/>
      <c r="CW377" s="89"/>
      <c r="CX377" s="8"/>
      <c r="CY377" s="1"/>
    </row>
    <row r="378" spans="1:103" ht="12.75">
      <c r="A378" s="1"/>
      <c r="B378" s="9"/>
      <c r="C378" s="91" t="b">
        <v>0</v>
      </c>
      <c r="D378" s="86"/>
      <c r="E378" s="86"/>
      <c r="F378" s="1"/>
      <c r="G378" s="90"/>
      <c r="H378" s="89"/>
      <c r="I378" s="89"/>
      <c r="J378" s="89"/>
      <c r="K378" s="89"/>
      <c r="L378" s="89"/>
      <c r="M378" s="89"/>
      <c r="N378" s="89"/>
      <c r="O378" s="89"/>
      <c r="P378" s="89"/>
      <c r="Q378" s="89"/>
      <c r="R378" s="1"/>
      <c r="S378" s="88"/>
      <c r="T378" s="89"/>
      <c r="U378" s="89"/>
      <c r="V378" s="1"/>
      <c r="W378" s="88"/>
      <c r="X378" s="89"/>
      <c r="Y378" s="89"/>
      <c r="Z378" s="89"/>
      <c r="AA378" s="89"/>
      <c r="AB378" s="89"/>
      <c r="AC378" s="1"/>
      <c r="AD378" s="88"/>
      <c r="AE378" s="89"/>
      <c r="AF378" s="89"/>
      <c r="AG378" s="1"/>
      <c r="AH378" s="88"/>
      <c r="AI378" s="89"/>
      <c r="AJ378" s="89"/>
      <c r="AK378" s="89"/>
      <c r="AL378" s="89"/>
      <c r="AM378" s="89"/>
      <c r="AN378" s="2"/>
      <c r="AO378" s="88"/>
      <c r="AP378" s="89"/>
      <c r="AQ378" s="89"/>
      <c r="AR378" s="89"/>
      <c r="AS378" s="89"/>
      <c r="AT378" s="89"/>
      <c r="AU378" s="89"/>
      <c r="AV378" s="1"/>
      <c r="AW378" s="88"/>
      <c r="AX378" s="89"/>
      <c r="AY378" s="89"/>
      <c r="AZ378" s="89"/>
      <c r="BA378" s="89"/>
      <c r="BB378" s="89"/>
      <c r="BC378" s="1"/>
      <c r="BD378" s="88"/>
      <c r="BE378" s="89"/>
      <c r="BF378" s="89"/>
      <c r="BG378" s="89"/>
      <c r="BH378" s="1"/>
      <c r="BI378" s="90"/>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1"/>
      <c r="CR378" s="88"/>
      <c r="CS378" s="89"/>
      <c r="CT378" s="89"/>
      <c r="CU378" s="89"/>
      <c r="CV378" s="89"/>
      <c r="CW378" s="89"/>
      <c r="CX378" s="8"/>
      <c r="CY378" s="1"/>
    </row>
    <row r="379" spans="1:103" ht="12.75">
      <c r="A379" s="1"/>
      <c r="B379" s="9"/>
      <c r="C379" s="91" t="b">
        <v>0</v>
      </c>
      <c r="D379" s="86"/>
      <c r="E379" s="86"/>
      <c r="F379" s="1"/>
      <c r="G379" s="90"/>
      <c r="H379" s="89"/>
      <c r="I379" s="89"/>
      <c r="J379" s="89"/>
      <c r="K379" s="89"/>
      <c r="L379" s="89"/>
      <c r="M379" s="89"/>
      <c r="N379" s="89"/>
      <c r="O379" s="89"/>
      <c r="P379" s="89"/>
      <c r="Q379" s="89"/>
      <c r="R379" s="1"/>
      <c r="S379" s="88"/>
      <c r="T379" s="89"/>
      <c r="U379" s="89"/>
      <c r="V379" s="1"/>
      <c r="W379" s="88"/>
      <c r="X379" s="89"/>
      <c r="Y379" s="89"/>
      <c r="Z379" s="89"/>
      <c r="AA379" s="89"/>
      <c r="AB379" s="89"/>
      <c r="AC379" s="1"/>
      <c r="AD379" s="88"/>
      <c r="AE379" s="89"/>
      <c r="AF379" s="89"/>
      <c r="AG379" s="1"/>
      <c r="AH379" s="88"/>
      <c r="AI379" s="89"/>
      <c r="AJ379" s="89"/>
      <c r="AK379" s="89"/>
      <c r="AL379" s="89"/>
      <c r="AM379" s="89"/>
      <c r="AN379" s="2"/>
      <c r="AO379" s="88"/>
      <c r="AP379" s="89"/>
      <c r="AQ379" s="89"/>
      <c r="AR379" s="89"/>
      <c r="AS379" s="89"/>
      <c r="AT379" s="89"/>
      <c r="AU379" s="89"/>
      <c r="AV379" s="1"/>
      <c r="AW379" s="88"/>
      <c r="AX379" s="89"/>
      <c r="AY379" s="89"/>
      <c r="AZ379" s="89"/>
      <c r="BA379" s="89"/>
      <c r="BB379" s="89"/>
      <c r="BC379" s="1"/>
      <c r="BD379" s="88"/>
      <c r="BE379" s="89"/>
      <c r="BF379" s="89"/>
      <c r="BG379" s="89"/>
      <c r="BH379" s="1"/>
      <c r="BI379" s="90"/>
      <c r="BJ379" s="89"/>
      <c r="BK379" s="89"/>
      <c r="BL379" s="89"/>
      <c r="BM379" s="89"/>
      <c r="BN379" s="89"/>
      <c r="BO379" s="89"/>
      <c r="BP379" s="89"/>
      <c r="BQ379" s="89"/>
      <c r="BR379" s="89"/>
      <c r="BS379" s="89"/>
      <c r="BT379" s="89"/>
      <c r="BU379" s="89"/>
      <c r="BV379" s="89"/>
      <c r="BW379" s="89"/>
      <c r="BX379" s="89"/>
      <c r="BY379" s="89"/>
      <c r="BZ379" s="89"/>
      <c r="CA379" s="89"/>
      <c r="CB379" s="89"/>
      <c r="CC379" s="89"/>
      <c r="CD379" s="89"/>
      <c r="CE379" s="89"/>
      <c r="CF379" s="89"/>
      <c r="CG379" s="89"/>
      <c r="CH379" s="89"/>
      <c r="CI379" s="89"/>
      <c r="CJ379" s="89"/>
      <c r="CK379" s="89"/>
      <c r="CL379" s="89"/>
      <c r="CM379" s="89"/>
      <c r="CN379" s="89"/>
      <c r="CO379" s="89"/>
      <c r="CP379" s="89"/>
      <c r="CQ379" s="1"/>
      <c r="CR379" s="88"/>
      <c r="CS379" s="89"/>
      <c r="CT379" s="89"/>
      <c r="CU379" s="89"/>
      <c r="CV379" s="89"/>
      <c r="CW379" s="89"/>
      <c r="CX379" s="8"/>
      <c r="CY379" s="1"/>
    </row>
    <row r="380" spans="1:103" ht="12.75">
      <c r="A380" s="1"/>
      <c r="B380" s="9"/>
      <c r="C380" s="91" t="b">
        <v>0</v>
      </c>
      <c r="D380" s="86"/>
      <c r="E380" s="86"/>
      <c r="F380" s="1"/>
      <c r="G380" s="90"/>
      <c r="H380" s="89"/>
      <c r="I380" s="89"/>
      <c r="J380" s="89"/>
      <c r="K380" s="89"/>
      <c r="L380" s="89"/>
      <c r="M380" s="89"/>
      <c r="N380" s="89"/>
      <c r="O380" s="89"/>
      <c r="P380" s="89"/>
      <c r="Q380" s="89"/>
      <c r="R380" s="1"/>
      <c r="S380" s="88"/>
      <c r="T380" s="89"/>
      <c r="U380" s="89"/>
      <c r="V380" s="1"/>
      <c r="W380" s="88"/>
      <c r="X380" s="89"/>
      <c r="Y380" s="89"/>
      <c r="Z380" s="89"/>
      <c r="AA380" s="89"/>
      <c r="AB380" s="89"/>
      <c r="AC380" s="1"/>
      <c r="AD380" s="88"/>
      <c r="AE380" s="89"/>
      <c r="AF380" s="89"/>
      <c r="AG380" s="1"/>
      <c r="AH380" s="88"/>
      <c r="AI380" s="89"/>
      <c r="AJ380" s="89"/>
      <c r="AK380" s="89"/>
      <c r="AL380" s="89"/>
      <c r="AM380" s="89"/>
      <c r="AN380" s="2"/>
      <c r="AO380" s="88"/>
      <c r="AP380" s="89"/>
      <c r="AQ380" s="89"/>
      <c r="AR380" s="89"/>
      <c r="AS380" s="89"/>
      <c r="AT380" s="89"/>
      <c r="AU380" s="89"/>
      <c r="AV380" s="1"/>
      <c r="AW380" s="88"/>
      <c r="AX380" s="89"/>
      <c r="AY380" s="89"/>
      <c r="AZ380" s="89"/>
      <c r="BA380" s="89"/>
      <c r="BB380" s="89"/>
      <c r="BC380" s="1"/>
      <c r="BD380" s="88"/>
      <c r="BE380" s="89"/>
      <c r="BF380" s="89"/>
      <c r="BG380" s="89"/>
      <c r="BH380" s="1"/>
      <c r="BI380" s="90"/>
      <c r="BJ380" s="89"/>
      <c r="BK380" s="89"/>
      <c r="BL380" s="89"/>
      <c r="BM380" s="89"/>
      <c r="BN380" s="89"/>
      <c r="BO380" s="89"/>
      <c r="BP380" s="89"/>
      <c r="BQ380" s="89"/>
      <c r="BR380" s="89"/>
      <c r="BS380" s="89"/>
      <c r="BT380" s="89"/>
      <c r="BU380" s="89"/>
      <c r="BV380" s="89"/>
      <c r="BW380" s="89"/>
      <c r="BX380" s="89"/>
      <c r="BY380" s="89"/>
      <c r="BZ380" s="89"/>
      <c r="CA380" s="89"/>
      <c r="CB380" s="89"/>
      <c r="CC380" s="89"/>
      <c r="CD380" s="89"/>
      <c r="CE380" s="89"/>
      <c r="CF380" s="89"/>
      <c r="CG380" s="89"/>
      <c r="CH380" s="89"/>
      <c r="CI380" s="89"/>
      <c r="CJ380" s="89"/>
      <c r="CK380" s="89"/>
      <c r="CL380" s="89"/>
      <c r="CM380" s="89"/>
      <c r="CN380" s="89"/>
      <c r="CO380" s="89"/>
      <c r="CP380" s="89"/>
      <c r="CQ380" s="1"/>
      <c r="CR380" s="88"/>
      <c r="CS380" s="89"/>
      <c r="CT380" s="89"/>
      <c r="CU380" s="89"/>
      <c r="CV380" s="89"/>
      <c r="CW380" s="89"/>
      <c r="CX380" s="8"/>
      <c r="CY380" s="1"/>
    </row>
    <row r="381" spans="1:103" ht="12.75">
      <c r="A381" s="1"/>
      <c r="B381" s="9"/>
      <c r="C381" s="91" t="b">
        <v>0</v>
      </c>
      <c r="D381" s="86"/>
      <c r="E381" s="86"/>
      <c r="F381" s="1"/>
      <c r="G381" s="90"/>
      <c r="H381" s="89"/>
      <c r="I381" s="89"/>
      <c r="J381" s="89"/>
      <c r="K381" s="89"/>
      <c r="L381" s="89"/>
      <c r="M381" s="89"/>
      <c r="N381" s="89"/>
      <c r="O381" s="89"/>
      <c r="P381" s="89"/>
      <c r="Q381" s="89"/>
      <c r="R381" s="1"/>
      <c r="S381" s="88"/>
      <c r="T381" s="89"/>
      <c r="U381" s="89"/>
      <c r="V381" s="1"/>
      <c r="W381" s="88"/>
      <c r="X381" s="89"/>
      <c r="Y381" s="89"/>
      <c r="Z381" s="89"/>
      <c r="AA381" s="89"/>
      <c r="AB381" s="89"/>
      <c r="AC381" s="1"/>
      <c r="AD381" s="88"/>
      <c r="AE381" s="89"/>
      <c r="AF381" s="89"/>
      <c r="AG381" s="1"/>
      <c r="AH381" s="88"/>
      <c r="AI381" s="89"/>
      <c r="AJ381" s="89"/>
      <c r="AK381" s="89"/>
      <c r="AL381" s="89"/>
      <c r="AM381" s="89"/>
      <c r="AN381" s="2"/>
      <c r="AO381" s="88"/>
      <c r="AP381" s="89"/>
      <c r="AQ381" s="89"/>
      <c r="AR381" s="89"/>
      <c r="AS381" s="89"/>
      <c r="AT381" s="89"/>
      <c r="AU381" s="89"/>
      <c r="AV381" s="1"/>
      <c r="AW381" s="88"/>
      <c r="AX381" s="89"/>
      <c r="AY381" s="89"/>
      <c r="AZ381" s="89"/>
      <c r="BA381" s="89"/>
      <c r="BB381" s="89"/>
      <c r="BC381" s="1"/>
      <c r="BD381" s="88"/>
      <c r="BE381" s="89"/>
      <c r="BF381" s="89"/>
      <c r="BG381" s="89"/>
      <c r="BH381" s="1"/>
      <c r="BI381" s="90"/>
      <c r="BJ381" s="89"/>
      <c r="BK381" s="89"/>
      <c r="BL381" s="89"/>
      <c r="BM381" s="89"/>
      <c r="BN381" s="89"/>
      <c r="BO381" s="89"/>
      <c r="BP381" s="89"/>
      <c r="BQ381" s="89"/>
      <c r="BR381" s="89"/>
      <c r="BS381" s="89"/>
      <c r="BT381" s="89"/>
      <c r="BU381" s="89"/>
      <c r="BV381" s="89"/>
      <c r="BW381" s="89"/>
      <c r="BX381" s="89"/>
      <c r="BY381" s="89"/>
      <c r="BZ381" s="89"/>
      <c r="CA381" s="89"/>
      <c r="CB381" s="89"/>
      <c r="CC381" s="89"/>
      <c r="CD381" s="89"/>
      <c r="CE381" s="89"/>
      <c r="CF381" s="89"/>
      <c r="CG381" s="89"/>
      <c r="CH381" s="89"/>
      <c r="CI381" s="89"/>
      <c r="CJ381" s="89"/>
      <c r="CK381" s="89"/>
      <c r="CL381" s="89"/>
      <c r="CM381" s="89"/>
      <c r="CN381" s="89"/>
      <c r="CO381" s="89"/>
      <c r="CP381" s="89"/>
      <c r="CQ381" s="1"/>
      <c r="CR381" s="88"/>
      <c r="CS381" s="89"/>
      <c r="CT381" s="89"/>
      <c r="CU381" s="89"/>
      <c r="CV381" s="89"/>
      <c r="CW381" s="89"/>
      <c r="CX381" s="8"/>
      <c r="CY381" s="1"/>
    </row>
    <row r="382" spans="1:103" ht="12.75">
      <c r="A382" s="1"/>
      <c r="B382" s="9"/>
      <c r="C382" s="91" t="b">
        <v>0</v>
      </c>
      <c r="D382" s="86"/>
      <c r="E382" s="86"/>
      <c r="F382" s="1"/>
      <c r="G382" s="90"/>
      <c r="H382" s="89"/>
      <c r="I382" s="89"/>
      <c r="J382" s="89"/>
      <c r="K382" s="89"/>
      <c r="L382" s="89"/>
      <c r="M382" s="89"/>
      <c r="N382" s="89"/>
      <c r="O382" s="89"/>
      <c r="P382" s="89"/>
      <c r="Q382" s="89"/>
      <c r="R382" s="1"/>
      <c r="S382" s="88"/>
      <c r="T382" s="89"/>
      <c r="U382" s="89"/>
      <c r="V382" s="1"/>
      <c r="W382" s="88"/>
      <c r="X382" s="89"/>
      <c r="Y382" s="89"/>
      <c r="Z382" s="89"/>
      <c r="AA382" s="89"/>
      <c r="AB382" s="89"/>
      <c r="AC382" s="1"/>
      <c r="AD382" s="88"/>
      <c r="AE382" s="89"/>
      <c r="AF382" s="89"/>
      <c r="AG382" s="1"/>
      <c r="AH382" s="88"/>
      <c r="AI382" s="89"/>
      <c r="AJ382" s="89"/>
      <c r="AK382" s="89"/>
      <c r="AL382" s="89"/>
      <c r="AM382" s="89"/>
      <c r="AN382" s="2"/>
      <c r="AO382" s="88"/>
      <c r="AP382" s="89"/>
      <c r="AQ382" s="89"/>
      <c r="AR382" s="89"/>
      <c r="AS382" s="89"/>
      <c r="AT382" s="89"/>
      <c r="AU382" s="89"/>
      <c r="AV382" s="1"/>
      <c r="AW382" s="88"/>
      <c r="AX382" s="89"/>
      <c r="AY382" s="89"/>
      <c r="AZ382" s="89"/>
      <c r="BA382" s="89"/>
      <c r="BB382" s="89"/>
      <c r="BC382" s="1"/>
      <c r="BD382" s="88"/>
      <c r="BE382" s="89"/>
      <c r="BF382" s="89"/>
      <c r="BG382" s="89"/>
      <c r="BH382" s="1"/>
      <c r="BI382" s="90"/>
      <c r="BJ382" s="89"/>
      <c r="BK382" s="89"/>
      <c r="BL382" s="89"/>
      <c r="BM382" s="89"/>
      <c r="BN382" s="89"/>
      <c r="BO382" s="89"/>
      <c r="BP382" s="89"/>
      <c r="BQ382" s="89"/>
      <c r="BR382" s="89"/>
      <c r="BS382" s="89"/>
      <c r="BT382" s="89"/>
      <c r="BU382" s="89"/>
      <c r="BV382" s="89"/>
      <c r="BW382" s="89"/>
      <c r="BX382" s="89"/>
      <c r="BY382" s="89"/>
      <c r="BZ382" s="89"/>
      <c r="CA382" s="89"/>
      <c r="CB382" s="89"/>
      <c r="CC382" s="89"/>
      <c r="CD382" s="89"/>
      <c r="CE382" s="89"/>
      <c r="CF382" s="89"/>
      <c r="CG382" s="89"/>
      <c r="CH382" s="89"/>
      <c r="CI382" s="89"/>
      <c r="CJ382" s="89"/>
      <c r="CK382" s="89"/>
      <c r="CL382" s="89"/>
      <c r="CM382" s="89"/>
      <c r="CN382" s="89"/>
      <c r="CO382" s="89"/>
      <c r="CP382" s="89"/>
      <c r="CQ382" s="1"/>
      <c r="CR382" s="88"/>
      <c r="CS382" s="89"/>
      <c r="CT382" s="89"/>
      <c r="CU382" s="89"/>
      <c r="CV382" s="89"/>
      <c r="CW382" s="89"/>
      <c r="CX382" s="8"/>
      <c r="CY382" s="1"/>
    </row>
    <row r="383" spans="1:103" ht="12.75">
      <c r="A383" s="1"/>
      <c r="B383" s="9"/>
      <c r="C383" s="91" t="b">
        <v>0</v>
      </c>
      <c r="D383" s="86"/>
      <c r="E383" s="86"/>
      <c r="F383" s="1"/>
      <c r="G383" s="90"/>
      <c r="H383" s="89"/>
      <c r="I383" s="89"/>
      <c r="J383" s="89"/>
      <c r="K383" s="89"/>
      <c r="L383" s="89"/>
      <c r="M383" s="89"/>
      <c r="N383" s="89"/>
      <c r="O383" s="89"/>
      <c r="P383" s="89"/>
      <c r="Q383" s="89"/>
      <c r="R383" s="1"/>
      <c r="S383" s="88"/>
      <c r="T383" s="89"/>
      <c r="U383" s="89"/>
      <c r="V383" s="1"/>
      <c r="W383" s="88"/>
      <c r="X383" s="89"/>
      <c r="Y383" s="89"/>
      <c r="Z383" s="89"/>
      <c r="AA383" s="89"/>
      <c r="AB383" s="89"/>
      <c r="AC383" s="1"/>
      <c r="AD383" s="88"/>
      <c r="AE383" s="89"/>
      <c r="AF383" s="89"/>
      <c r="AG383" s="1"/>
      <c r="AH383" s="88"/>
      <c r="AI383" s="89"/>
      <c r="AJ383" s="89"/>
      <c r="AK383" s="89"/>
      <c r="AL383" s="89"/>
      <c r="AM383" s="89"/>
      <c r="AN383" s="2"/>
      <c r="AO383" s="88"/>
      <c r="AP383" s="89"/>
      <c r="AQ383" s="89"/>
      <c r="AR383" s="89"/>
      <c r="AS383" s="89"/>
      <c r="AT383" s="89"/>
      <c r="AU383" s="89"/>
      <c r="AV383" s="1"/>
      <c r="AW383" s="88"/>
      <c r="AX383" s="89"/>
      <c r="AY383" s="89"/>
      <c r="AZ383" s="89"/>
      <c r="BA383" s="89"/>
      <c r="BB383" s="89"/>
      <c r="BC383" s="1"/>
      <c r="BD383" s="88"/>
      <c r="BE383" s="89"/>
      <c r="BF383" s="89"/>
      <c r="BG383" s="89"/>
      <c r="BH383" s="1"/>
      <c r="BI383" s="90"/>
      <c r="BJ383" s="89"/>
      <c r="BK383" s="89"/>
      <c r="BL383" s="89"/>
      <c r="BM383" s="89"/>
      <c r="BN383" s="89"/>
      <c r="BO383" s="89"/>
      <c r="BP383" s="89"/>
      <c r="BQ383" s="89"/>
      <c r="BR383" s="89"/>
      <c r="BS383" s="89"/>
      <c r="BT383" s="89"/>
      <c r="BU383" s="89"/>
      <c r="BV383" s="89"/>
      <c r="BW383" s="89"/>
      <c r="BX383" s="89"/>
      <c r="BY383" s="89"/>
      <c r="BZ383" s="89"/>
      <c r="CA383" s="89"/>
      <c r="CB383" s="89"/>
      <c r="CC383" s="89"/>
      <c r="CD383" s="89"/>
      <c r="CE383" s="89"/>
      <c r="CF383" s="89"/>
      <c r="CG383" s="89"/>
      <c r="CH383" s="89"/>
      <c r="CI383" s="89"/>
      <c r="CJ383" s="89"/>
      <c r="CK383" s="89"/>
      <c r="CL383" s="89"/>
      <c r="CM383" s="89"/>
      <c r="CN383" s="89"/>
      <c r="CO383" s="89"/>
      <c r="CP383" s="89"/>
      <c r="CQ383" s="1"/>
      <c r="CR383" s="88"/>
      <c r="CS383" s="89"/>
      <c r="CT383" s="89"/>
      <c r="CU383" s="89"/>
      <c r="CV383" s="89"/>
      <c r="CW383" s="89"/>
      <c r="CX383" s="8"/>
      <c r="CY383" s="1"/>
    </row>
    <row r="384" spans="1:103" ht="12.75">
      <c r="A384" s="1"/>
      <c r="B384" s="9"/>
      <c r="C384" s="91" t="b">
        <v>0</v>
      </c>
      <c r="D384" s="86"/>
      <c r="E384" s="86"/>
      <c r="F384" s="1"/>
      <c r="G384" s="90"/>
      <c r="H384" s="89"/>
      <c r="I384" s="89"/>
      <c r="J384" s="89"/>
      <c r="K384" s="89"/>
      <c r="L384" s="89"/>
      <c r="M384" s="89"/>
      <c r="N384" s="89"/>
      <c r="O384" s="89"/>
      <c r="P384" s="89"/>
      <c r="Q384" s="89"/>
      <c r="R384" s="1"/>
      <c r="S384" s="88"/>
      <c r="T384" s="89"/>
      <c r="U384" s="89"/>
      <c r="V384" s="1"/>
      <c r="W384" s="88"/>
      <c r="X384" s="89"/>
      <c r="Y384" s="89"/>
      <c r="Z384" s="89"/>
      <c r="AA384" s="89"/>
      <c r="AB384" s="89"/>
      <c r="AC384" s="1"/>
      <c r="AD384" s="88"/>
      <c r="AE384" s="89"/>
      <c r="AF384" s="89"/>
      <c r="AG384" s="1"/>
      <c r="AH384" s="88"/>
      <c r="AI384" s="89"/>
      <c r="AJ384" s="89"/>
      <c r="AK384" s="89"/>
      <c r="AL384" s="89"/>
      <c r="AM384" s="89"/>
      <c r="AN384" s="2"/>
      <c r="AO384" s="88"/>
      <c r="AP384" s="89"/>
      <c r="AQ384" s="89"/>
      <c r="AR384" s="89"/>
      <c r="AS384" s="89"/>
      <c r="AT384" s="89"/>
      <c r="AU384" s="89"/>
      <c r="AV384" s="1"/>
      <c r="AW384" s="88"/>
      <c r="AX384" s="89"/>
      <c r="AY384" s="89"/>
      <c r="AZ384" s="89"/>
      <c r="BA384" s="89"/>
      <c r="BB384" s="89"/>
      <c r="BC384" s="1"/>
      <c r="BD384" s="88"/>
      <c r="BE384" s="89"/>
      <c r="BF384" s="89"/>
      <c r="BG384" s="89"/>
      <c r="BH384" s="1"/>
      <c r="BI384" s="90"/>
      <c r="BJ384" s="89"/>
      <c r="BK384" s="89"/>
      <c r="BL384" s="89"/>
      <c r="BM384" s="89"/>
      <c r="BN384" s="89"/>
      <c r="BO384" s="89"/>
      <c r="BP384" s="89"/>
      <c r="BQ384" s="89"/>
      <c r="BR384" s="89"/>
      <c r="BS384" s="89"/>
      <c r="BT384" s="89"/>
      <c r="BU384" s="89"/>
      <c r="BV384" s="89"/>
      <c r="BW384" s="89"/>
      <c r="BX384" s="89"/>
      <c r="BY384" s="89"/>
      <c r="BZ384" s="89"/>
      <c r="CA384" s="89"/>
      <c r="CB384" s="89"/>
      <c r="CC384" s="89"/>
      <c r="CD384" s="89"/>
      <c r="CE384" s="89"/>
      <c r="CF384" s="89"/>
      <c r="CG384" s="89"/>
      <c r="CH384" s="89"/>
      <c r="CI384" s="89"/>
      <c r="CJ384" s="89"/>
      <c r="CK384" s="89"/>
      <c r="CL384" s="89"/>
      <c r="CM384" s="89"/>
      <c r="CN384" s="89"/>
      <c r="CO384" s="89"/>
      <c r="CP384" s="89"/>
      <c r="CQ384" s="1"/>
      <c r="CR384" s="88"/>
      <c r="CS384" s="89"/>
      <c r="CT384" s="89"/>
      <c r="CU384" s="89"/>
      <c r="CV384" s="89"/>
      <c r="CW384" s="89"/>
      <c r="CX384" s="8"/>
      <c r="CY384" s="1"/>
    </row>
    <row r="385" spans="1:103" ht="12.75">
      <c r="A385" s="1"/>
      <c r="B385" s="9"/>
      <c r="C385" s="91" t="b">
        <v>0</v>
      </c>
      <c r="D385" s="86"/>
      <c r="E385" s="86"/>
      <c r="F385" s="1"/>
      <c r="G385" s="90"/>
      <c r="H385" s="89"/>
      <c r="I385" s="89"/>
      <c r="J385" s="89"/>
      <c r="K385" s="89"/>
      <c r="L385" s="89"/>
      <c r="M385" s="89"/>
      <c r="N385" s="89"/>
      <c r="O385" s="89"/>
      <c r="P385" s="89"/>
      <c r="Q385" s="89"/>
      <c r="R385" s="1"/>
      <c r="S385" s="88"/>
      <c r="T385" s="89"/>
      <c r="U385" s="89"/>
      <c r="V385" s="1"/>
      <c r="W385" s="88"/>
      <c r="X385" s="89"/>
      <c r="Y385" s="89"/>
      <c r="Z385" s="89"/>
      <c r="AA385" s="89"/>
      <c r="AB385" s="89"/>
      <c r="AC385" s="1"/>
      <c r="AD385" s="88"/>
      <c r="AE385" s="89"/>
      <c r="AF385" s="89"/>
      <c r="AG385" s="1"/>
      <c r="AH385" s="88"/>
      <c r="AI385" s="89"/>
      <c r="AJ385" s="89"/>
      <c r="AK385" s="89"/>
      <c r="AL385" s="89"/>
      <c r="AM385" s="89"/>
      <c r="AN385" s="2"/>
      <c r="AO385" s="88"/>
      <c r="AP385" s="89"/>
      <c r="AQ385" s="89"/>
      <c r="AR385" s="89"/>
      <c r="AS385" s="89"/>
      <c r="AT385" s="89"/>
      <c r="AU385" s="89"/>
      <c r="AV385" s="1"/>
      <c r="AW385" s="88"/>
      <c r="AX385" s="89"/>
      <c r="AY385" s="89"/>
      <c r="AZ385" s="89"/>
      <c r="BA385" s="89"/>
      <c r="BB385" s="89"/>
      <c r="BC385" s="1"/>
      <c r="BD385" s="88"/>
      <c r="BE385" s="89"/>
      <c r="BF385" s="89"/>
      <c r="BG385" s="89"/>
      <c r="BH385" s="1"/>
      <c r="BI385" s="90"/>
      <c r="BJ385" s="89"/>
      <c r="BK385" s="89"/>
      <c r="BL385" s="89"/>
      <c r="BM385" s="89"/>
      <c r="BN385" s="89"/>
      <c r="BO385" s="89"/>
      <c r="BP385" s="89"/>
      <c r="BQ385" s="89"/>
      <c r="BR385" s="89"/>
      <c r="BS385" s="89"/>
      <c r="BT385" s="89"/>
      <c r="BU385" s="89"/>
      <c r="BV385" s="89"/>
      <c r="BW385" s="89"/>
      <c r="BX385" s="89"/>
      <c r="BY385" s="89"/>
      <c r="BZ385" s="89"/>
      <c r="CA385" s="89"/>
      <c r="CB385" s="89"/>
      <c r="CC385" s="89"/>
      <c r="CD385" s="89"/>
      <c r="CE385" s="89"/>
      <c r="CF385" s="89"/>
      <c r="CG385" s="89"/>
      <c r="CH385" s="89"/>
      <c r="CI385" s="89"/>
      <c r="CJ385" s="89"/>
      <c r="CK385" s="89"/>
      <c r="CL385" s="89"/>
      <c r="CM385" s="89"/>
      <c r="CN385" s="89"/>
      <c r="CO385" s="89"/>
      <c r="CP385" s="89"/>
      <c r="CQ385" s="1"/>
      <c r="CR385" s="88"/>
      <c r="CS385" s="89"/>
      <c r="CT385" s="89"/>
      <c r="CU385" s="89"/>
      <c r="CV385" s="89"/>
      <c r="CW385" s="89"/>
      <c r="CX385" s="8"/>
      <c r="CY385" s="1"/>
    </row>
    <row r="386" spans="1:103" ht="12.75">
      <c r="A386" s="1"/>
      <c r="B386" s="9"/>
      <c r="C386" s="91" t="b">
        <v>0</v>
      </c>
      <c r="D386" s="86"/>
      <c r="E386" s="86"/>
      <c r="F386" s="1"/>
      <c r="G386" s="90"/>
      <c r="H386" s="89"/>
      <c r="I386" s="89"/>
      <c r="J386" s="89"/>
      <c r="K386" s="89"/>
      <c r="L386" s="89"/>
      <c r="M386" s="89"/>
      <c r="N386" s="89"/>
      <c r="O386" s="89"/>
      <c r="P386" s="89"/>
      <c r="Q386" s="89"/>
      <c r="R386" s="1"/>
      <c r="S386" s="88"/>
      <c r="T386" s="89"/>
      <c r="U386" s="89"/>
      <c r="V386" s="1"/>
      <c r="W386" s="88"/>
      <c r="X386" s="89"/>
      <c r="Y386" s="89"/>
      <c r="Z386" s="89"/>
      <c r="AA386" s="89"/>
      <c r="AB386" s="89"/>
      <c r="AC386" s="1"/>
      <c r="AD386" s="88"/>
      <c r="AE386" s="89"/>
      <c r="AF386" s="89"/>
      <c r="AG386" s="1"/>
      <c r="AH386" s="88"/>
      <c r="AI386" s="89"/>
      <c r="AJ386" s="89"/>
      <c r="AK386" s="89"/>
      <c r="AL386" s="89"/>
      <c r="AM386" s="89"/>
      <c r="AN386" s="2"/>
      <c r="AO386" s="88"/>
      <c r="AP386" s="89"/>
      <c r="AQ386" s="89"/>
      <c r="AR386" s="89"/>
      <c r="AS386" s="89"/>
      <c r="AT386" s="89"/>
      <c r="AU386" s="89"/>
      <c r="AV386" s="1"/>
      <c r="AW386" s="88"/>
      <c r="AX386" s="89"/>
      <c r="AY386" s="89"/>
      <c r="AZ386" s="89"/>
      <c r="BA386" s="89"/>
      <c r="BB386" s="89"/>
      <c r="BC386" s="1"/>
      <c r="BD386" s="88"/>
      <c r="BE386" s="89"/>
      <c r="BF386" s="89"/>
      <c r="BG386" s="89"/>
      <c r="BH386" s="1"/>
      <c r="BI386" s="90"/>
      <c r="BJ386" s="89"/>
      <c r="BK386" s="89"/>
      <c r="BL386" s="89"/>
      <c r="BM386" s="89"/>
      <c r="BN386" s="89"/>
      <c r="BO386" s="89"/>
      <c r="BP386" s="89"/>
      <c r="BQ386" s="89"/>
      <c r="BR386" s="89"/>
      <c r="BS386" s="89"/>
      <c r="BT386" s="89"/>
      <c r="BU386" s="89"/>
      <c r="BV386" s="89"/>
      <c r="BW386" s="89"/>
      <c r="BX386" s="89"/>
      <c r="BY386" s="89"/>
      <c r="BZ386" s="89"/>
      <c r="CA386" s="89"/>
      <c r="CB386" s="89"/>
      <c r="CC386" s="89"/>
      <c r="CD386" s="89"/>
      <c r="CE386" s="89"/>
      <c r="CF386" s="89"/>
      <c r="CG386" s="89"/>
      <c r="CH386" s="89"/>
      <c r="CI386" s="89"/>
      <c r="CJ386" s="89"/>
      <c r="CK386" s="89"/>
      <c r="CL386" s="89"/>
      <c r="CM386" s="89"/>
      <c r="CN386" s="89"/>
      <c r="CO386" s="89"/>
      <c r="CP386" s="89"/>
      <c r="CQ386" s="1"/>
      <c r="CR386" s="88"/>
      <c r="CS386" s="89"/>
      <c r="CT386" s="89"/>
      <c r="CU386" s="89"/>
      <c r="CV386" s="89"/>
      <c r="CW386" s="89"/>
      <c r="CX386" s="8"/>
      <c r="CY386" s="1"/>
    </row>
    <row r="387" spans="1:103" ht="12.75">
      <c r="A387" s="1"/>
      <c r="B387" s="9"/>
      <c r="C387" s="91" t="b">
        <v>0</v>
      </c>
      <c r="D387" s="86"/>
      <c r="E387" s="86"/>
      <c r="F387" s="1"/>
      <c r="G387" s="90"/>
      <c r="H387" s="89"/>
      <c r="I387" s="89"/>
      <c r="J387" s="89"/>
      <c r="K387" s="89"/>
      <c r="L387" s="89"/>
      <c r="M387" s="89"/>
      <c r="N387" s="89"/>
      <c r="O387" s="89"/>
      <c r="P387" s="89"/>
      <c r="Q387" s="89"/>
      <c r="R387" s="1"/>
      <c r="S387" s="88"/>
      <c r="T387" s="89"/>
      <c r="U387" s="89"/>
      <c r="V387" s="1"/>
      <c r="W387" s="88"/>
      <c r="X387" s="89"/>
      <c r="Y387" s="89"/>
      <c r="Z387" s="89"/>
      <c r="AA387" s="89"/>
      <c r="AB387" s="89"/>
      <c r="AC387" s="1"/>
      <c r="AD387" s="88"/>
      <c r="AE387" s="89"/>
      <c r="AF387" s="89"/>
      <c r="AG387" s="1"/>
      <c r="AH387" s="88"/>
      <c r="AI387" s="89"/>
      <c r="AJ387" s="89"/>
      <c r="AK387" s="89"/>
      <c r="AL387" s="89"/>
      <c r="AM387" s="89"/>
      <c r="AN387" s="2"/>
      <c r="AO387" s="88"/>
      <c r="AP387" s="89"/>
      <c r="AQ387" s="89"/>
      <c r="AR387" s="89"/>
      <c r="AS387" s="89"/>
      <c r="AT387" s="89"/>
      <c r="AU387" s="89"/>
      <c r="AV387" s="1"/>
      <c r="AW387" s="88"/>
      <c r="AX387" s="89"/>
      <c r="AY387" s="89"/>
      <c r="AZ387" s="89"/>
      <c r="BA387" s="89"/>
      <c r="BB387" s="89"/>
      <c r="BC387" s="1"/>
      <c r="BD387" s="88"/>
      <c r="BE387" s="89"/>
      <c r="BF387" s="89"/>
      <c r="BG387" s="89"/>
      <c r="BH387" s="1"/>
      <c r="BI387" s="90"/>
      <c r="BJ387" s="89"/>
      <c r="BK387" s="89"/>
      <c r="BL387" s="89"/>
      <c r="BM387" s="89"/>
      <c r="BN387" s="89"/>
      <c r="BO387" s="89"/>
      <c r="BP387" s="89"/>
      <c r="BQ387" s="89"/>
      <c r="BR387" s="89"/>
      <c r="BS387" s="89"/>
      <c r="BT387" s="89"/>
      <c r="BU387" s="89"/>
      <c r="BV387" s="89"/>
      <c r="BW387" s="89"/>
      <c r="BX387" s="89"/>
      <c r="BY387" s="89"/>
      <c r="BZ387" s="89"/>
      <c r="CA387" s="89"/>
      <c r="CB387" s="89"/>
      <c r="CC387" s="89"/>
      <c r="CD387" s="89"/>
      <c r="CE387" s="89"/>
      <c r="CF387" s="89"/>
      <c r="CG387" s="89"/>
      <c r="CH387" s="89"/>
      <c r="CI387" s="89"/>
      <c r="CJ387" s="89"/>
      <c r="CK387" s="89"/>
      <c r="CL387" s="89"/>
      <c r="CM387" s="89"/>
      <c r="CN387" s="89"/>
      <c r="CO387" s="89"/>
      <c r="CP387" s="89"/>
      <c r="CQ387" s="1"/>
      <c r="CR387" s="88"/>
      <c r="CS387" s="89"/>
      <c r="CT387" s="89"/>
      <c r="CU387" s="89"/>
      <c r="CV387" s="89"/>
      <c r="CW387" s="89"/>
      <c r="CX387" s="8"/>
      <c r="CY387" s="1"/>
    </row>
    <row r="388" spans="1:103" ht="12.75">
      <c r="A388" s="1"/>
      <c r="B388" s="9"/>
      <c r="C388" s="91" t="b">
        <v>0</v>
      </c>
      <c r="D388" s="86"/>
      <c r="E388" s="86"/>
      <c r="F388" s="1"/>
      <c r="G388" s="90"/>
      <c r="H388" s="89"/>
      <c r="I388" s="89"/>
      <c r="J388" s="89"/>
      <c r="K388" s="89"/>
      <c r="L388" s="89"/>
      <c r="M388" s="89"/>
      <c r="N388" s="89"/>
      <c r="O388" s="89"/>
      <c r="P388" s="89"/>
      <c r="Q388" s="89"/>
      <c r="R388" s="1"/>
      <c r="S388" s="88"/>
      <c r="T388" s="89"/>
      <c r="U388" s="89"/>
      <c r="V388" s="1"/>
      <c r="W388" s="88"/>
      <c r="X388" s="89"/>
      <c r="Y388" s="89"/>
      <c r="Z388" s="89"/>
      <c r="AA388" s="89"/>
      <c r="AB388" s="89"/>
      <c r="AC388" s="1"/>
      <c r="AD388" s="88"/>
      <c r="AE388" s="89"/>
      <c r="AF388" s="89"/>
      <c r="AG388" s="1"/>
      <c r="AH388" s="88"/>
      <c r="AI388" s="89"/>
      <c r="AJ388" s="89"/>
      <c r="AK388" s="89"/>
      <c r="AL388" s="89"/>
      <c r="AM388" s="89"/>
      <c r="AN388" s="2"/>
      <c r="AO388" s="88"/>
      <c r="AP388" s="89"/>
      <c r="AQ388" s="89"/>
      <c r="AR388" s="89"/>
      <c r="AS388" s="89"/>
      <c r="AT388" s="89"/>
      <c r="AU388" s="89"/>
      <c r="AV388" s="1"/>
      <c r="AW388" s="88"/>
      <c r="AX388" s="89"/>
      <c r="AY388" s="89"/>
      <c r="AZ388" s="89"/>
      <c r="BA388" s="89"/>
      <c r="BB388" s="89"/>
      <c r="BC388" s="1"/>
      <c r="BD388" s="88"/>
      <c r="BE388" s="89"/>
      <c r="BF388" s="89"/>
      <c r="BG388" s="89"/>
      <c r="BH388" s="1"/>
      <c r="BI388" s="90"/>
      <c r="BJ388" s="89"/>
      <c r="BK388" s="89"/>
      <c r="BL388" s="89"/>
      <c r="BM388" s="89"/>
      <c r="BN388" s="89"/>
      <c r="BO388" s="89"/>
      <c r="BP388" s="89"/>
      <c r="BQ388" s="89"/>
      <c r="BR388" s="89"/>
      <c r="BS388" s="89"/>
      <c r="BT388" s="89"/>
      <c r="BU388" s="89"/>
      <c r="BV388" s="89"/>
      <c r="BW388" s="89"/>
      <c r="BX388" s="89"/>
      <c r="BY388" s="89"/>
      <c r="BZ388" s="89"/>
      <c r="CA388" s="89"/>
      <c r="CB388" s="89"/>
      <c r="CC388" s="89"/>
      <c r="CD388" s="89"/>
      <c r="CE388" s="89"/>
      <c r="CF388" s="89"/>
      <c r="CG388" s="89"/>
      <c r="CH388" s="89"/>
      <c r="CI388" s="89"/>
      <c r="CJ388" s="89"/>
      <c r="CK388" s="89"/>
      <c r="CL388" s="89"/>
      <c r="CM388" s="89"/>
      <c r="CN388" s="89"/>
      <c r="CO388" s="89"/>
      <c r="CP388" s="89"/>
      <c r="CQ388" s="1"/>
      <c r="CR388" s="88"/>
      <c r="CS388" s="89"/>
      <c r="CT388" s="89"/>
      <c r="CU388" s="89"/>
      <c r="CV388" s="89"/>
      <c r="CW388" s="89"/>
      <c r="CX388" s="8"/>
      <c r="CY388" s="1"/>
    </row>
    <row r="389" spans="1:103" ht="12.75">
      <c r="A389" s="1"/>
      <c r="B389" s="9"/>
      <c r="C389" s="91" t="b">
        <v>0</v>
      </c>
      <c r="D389" s="86"/>
      <c r="E389" s="86"/>
      <c r="F389" s="1"/>
      <c r="G389" s="90"/>
      <c r="H389" s="89"/>
      <c r="I389" s="89"/>
      <c r="J389" s="89"/>
      <c r="K389" s="89"/>
      <c r="L389" s="89"/>
      <c r="M389" s="89"/>
      <c r="N389" s="89"/>
      <c r="O389" s="89"/>
      <c r="P389" s="89"/>
      <c r="Q389" s="89"/>
      <c r="R389" s="1"/>
      <c r="S389" s="88"/>
      <c r="T389" s="89"/>
      <c r="U389" s="89"/>
      <c r="V389" s="1"/>
      <c r="W389" s="88"/>
      <c r="X389" s="89"/>
      <c r="Y389" s="89"/>
      <c r="Z389" s="89"/>
      <c r="AA389" s="89"/>
      <c r="AB389" s="89"/>
      <c r="AC389" s="1"/>
      <c r="AD389" s="88"/>
      <c r="AE389" s="89"/>
      <c r="AF389" s="89"/>
      <c r="AG389" s="1"/>
      <c r="AH389" s="88"/>
      <c r="AI389" s="89"/>
      <c r="AJ389" s="89"/>
      <c r="AK389" s="89"/>
      <c r="AL389" s="89"/>
      <c r="AM389" s="89"/>
      <c r="AN389" s="2"/>
      <c r="AO389" s="88"/>
      <c r="AP389" s="89"/>
      <c r="AQ389" s="89"/>
      <c r="AR389" s="89"/>
      <c r="AS389" s="89"/>
      <c r="AT389" s="89"/>
      <c r="AU389" s="89"/>
      <c r="AV389" s="1"/>
      <c r="AW389" s="88"/>
      <c r="AX389" s="89"/>
      <c r="AY389" s="89"/>
      <c r="AZ389" s="89"/>
      <c r="BA389" s="89"/>
      <c r="BB389" s="89"/>
      <c r="BC389" s="1"/>
      <c r="BD389" s="88"/>
      <c r="BE389" s="89"/>
      <c r="BF389" s="89"/>
      <c r="BG389" s="89"/>
      <c r="BH389" s="1"/>
      <c r="BI389" s="90"/>
      <c r="BJ389" s="89"/>
      <c r="BK389" s="89"/>
      <c r="BL389" s="89"/>
      <c r="BM389" s="89"/>
      <c r="BN389" s="89"/>
      <c r="BO389" s="89"/>
      <c r="BP389" s="89"/>
      <c r="BQ389" s="89"/>
      <c r="BR389" s="89"/>
      <c r="BS389" s="89"/>
      <c r="BT389" s="89"/>
      <c r="BU389" s="89"/>
      <c r="BV389" s="89"/>
      <c r="BW389" s="89"/>
      <c r="BX389" s="89"/>
      <c r="BY389" s="89"/>
      <c r="BZ389" s="89"/>
      <c r="CA389" s="89"/>
      <c r="CB389" s="89"/>
      <c r="CC389" s="89"/>
      <c r="CD389" s="89"/>
      <c r="CE389" s="89"/>
      <c r="CF389" s="89"/>
      <c r="CG389" s="89"/>
      <c r="CH389" s="89"/>
      <c r="CI389" s="89"/>
      <c r="CJ389" s="89"/>
      <c r="CK389" s="89"/>
      <c r="CL389" s="89"/>
      <c r="CM389" s="89"/>
      <c r="CN389" s="89"/>
      <c r="CO389" s="89"/>
      <c r="CP389" s="89"/>
      <c r="CQ389" s="1"/>
      <c r="CR389" s="88"/>
      <c r="CS389" s="89"/>
      <c r="CT389" s="89"/>
      <c r="CU389" s="89"/>
      <c r="CV389" s="89"/>
      <c r="CW389" s="89"/>
      <c r="CX389" s="8"/>
      <c r="CY389" s="1"/>
    </row>
    <row r="390" spans="1:103" ht="12.75">
      <c r="A390" s="1"/>
      <c r="B390" s="9"/>
      <c r="C390" s="91" t="b">
        <v>0</v>
      </c>
      <c r="D390" s="86"/>
      <c r="E390" s="86"/>
      <c r="F390" s="1"/>
      <c r="G390" s="90"/>
      <c r="H390" s="89"/>
      <c r="I390" s="89"/>
      <c r="J390" s="89"/>
      <c r="K390" s="89"/>
      <c r="L390" s="89"/>
      <c r="M390" s="89"/>
      <c r="N390" s="89"/>
      <c r="O390" s="89"/>
      <c r="P390" s="89"/>
      <c r="Q390" s="89"/>
      <c r="R390" s="1"/>
      <c r="S390" s="88"/>
      <c r="T390" s="89"/>
      <c r="U390" s="89"/>
      <c r="V390" s="1"/>
      <c r="W390" s="88"/>
      <c r="X390" s="89"/>
      <c r="Y390" s="89"/>
      <c r="Z390" s="89"/>
      <c r="AA390" s="89"/>
      <c r="AB390" s="89"/>
      <c r="AC390" s="1"/>
      <c r="AD390" s="88"/>
      <c r="AE390" s="89"/>
      <c r="AF390" s="89"/>
      <c r="AG390" s="1"/>
      <c r="AH390" s="88"/>
      <c r="AI390" s="89"/>
      <c r="AJ390" s="89"/>
      <c r="AK390" s="89"/>
      <c r="AL390" s="89"/>
      <c r="AM390" s="89"/>
      <c r="AN390" s="2"/>
      <c r="AO390" s="88"/>
      <c r="AP390" s="89"/>
      <c r="AQ390" s="89"/>
      <c r="AR390" s="89"/>
      <c r="AS390" s="89"/>
      <c r="AT390" s="89"/>
      <c r="AU390" s="89"/>
      <c r="AV390" s="1"/>
      <c r="AW390" s="88"/>
      <c r="AX390" s="89"/>
      <c r="AY390" s="89"/>
      <c r="AZ390" s="89"/>
      <c r="BA390" s="89"/>
      <c r="BB390" s="89"/>
      <c r="BC390" s="1"/>
      <c r="BD390" s="88"/>
      <c r="BE390" s="89"/>
      <c r="BF390" s="89"/>
      <c r="BG390" s="89"/>
      <c r="BH390" s="1"/>
      <c r="BI390" s="90"/>
      <c r="BJ390" s="89"/>
      <c r="BK390" s="89"/>
      <c r="BL390" s="89"/>
      <c r="BM390" s="89"/>
      <c r="BN390" s="89"/>
      <c r="BO390" s="89"/>
      <c r="BP390" s="89"/>
      <c r="BQ390" s="89"/>
      <c r="BR390" s="89"/>
      <c r="BS390" s="89"/>
      <c r="BT390" s="89"/>
      <c r="BU390" s="89"/>
      <c r="BV390" s="89"/>
      <c r="BW390" s="89"/>
      <c r="BX390" s="89"/>
      <c r="BY390" s="89"/>
      <c r="BZ390" s="89"/>
      <c r="CA390" s="89"/>
      <c r="CB390" s="89"/>
      <c r="CC390" s="89"/>
      <c r="CD390" s="89"/>
      <c r="CE390" s="89"/>
      <c r="CF390" s="89"/>
      <c r="CG390" s="89"/>
      <c r="CH390" s="89"/>
      <c r="CI390" s="89"/>
      <c r="CJ390" s="89"/>
      <c r="CK390" s="89"/>
      <c r="CL390" s="89"/>
      <c r="CM390" s="89"/>
      <c r="CN390" s="89"/>
      <c r="CO390" s="89"/>
      <c r="CP390" s="89"/>
      <c r="CQ390" s="1"/>
      <c r="CR390" s="88"/>
      <c r="CS390" s="89"/>
      <c r="CT390" s="89"/>
      <c r="CU390" s="89"/>
      <c r="CV390" s="89"/>
      <c r="CW390" s="89"/>
      <c r="CX390" s="8"/>
      <c r="CY390" s="1"/>
    </row>
    <row r="391" spans="1:103" ht="12.75">
      <c r="A391" s="1"/>
      <c r="B391" s="9"/>
      <c r="C391" s="91" t="b">
        <v>0</v>
      </c>
      <c r="D391" s="86"/>
      <c r="E391" s="86"/>
      <c r="F391" s="1"/>
      <c r="G391" s="90"/>
      <c r="H391" s="89"/>
      <c r="I391" s="89"/>
      <c r="J391" s="89"/>
      <c r="K391" s="89"/>
      <c r="L391" s="89"/>
      <c r="M391" s="89"/>
      <c r="N391" s="89"/>
      <c r="O391" s="89"/>
      <c r="P391" s="89"/>
      <c r="Q391" s="89"/>
      <c r="R391" s="1"/>
      <c r="S391" s="88"/>
      <c r="T391" s="89"/>
      <c r="U391" s="89"/>
      <c r="V391" s="1"/>
      <c r="W391" s="88"/>
      <c r="X391" s="89"/>
      <c r="Y391" s="89"/>
      <c r="Z391" s="89"/>
      <c r="AA391" s="89"/>
      <c r="AB391" s="89"/>
      <c r="AC391" s="1"/>
      <c r="AD391" s="88"/>
      <c r="AE391" s="89"/>
      <c r="AF391" s="89"/>
      <c r="AG391" s="1"/>
      <c r="AH391" s="88"/>
      <c r="AI391" s="89"/>
      <c r="AJ391" s="89"/>
      <c r="AK391" s="89"/>
      <c r="AL391" s="89"/>
      <c r="AM391" s="89"/>
      <c r="AN391" s="2"/>
      <c r="AO391" s="88"/>
      <c r="AP391" s="89"/>
      <c r="AQ391" s="89"/>
      <c r="AR391" s="89"/>
      <c r="AS391" s="89"/>
      <c r="AT391" s="89"/>
      <c r="AU391" s="89"/>
      <c r="AV391" s="1"/>
      <c r="AW391" s="88"/>
      <c r="AX391" s="89"/>
      <c r="AY391" s="89"/>
      <c r="AZ391" s="89"/>
      <c r="BA391" s="89"/>
      <c r="BB391" s="89"/>
      <c r="BC391" s="1"/>
      <c r="BD391" s="88"/>
      <c r="BE391" s="89"/>
      <c r="BF391" s="89"/>
      <c r="BG391" s="89"/>
      <c r="BH391" s="1"/>
      <c r="BI391" s="90"/>
      <c r="BJ391" s="89"/>
      <c r="BK391" s="89"/>
      <c r="BL391" s="89"/>
      <c r="BM391" s="89"/>
      <c r="BN391" s="89"/>
      <c r="BO391" s="89"/>
      <c r="BP391" s="89"/>
      <c r="BQ391" s="89"/>
      <c r="BR391" s="89"/>
      <c r="BS391" s="89"/>
      <c r="BT391" s="89"/>
      <c r="BU391" s="89"/>
      <c r="BV391" s="89"/>
      <c r="BW391" s="89"/>
      <c r="BX391" s="89"/>
      <c r="BY391" s="89"/>
      <c r="BZ391" s="89"/>
      <c r="CA391" s="89"/>
      <c r="CB391" s="89"/>
      <c r="CC391" s="89"/>
      <c r="CD391" s="89"/>
      <c r="CE391" s="89"/>
      <c r="CF391" s="89"/>
      <c r="CG391" s="89"/>
      <c r="CH391" s="89"/>
      <c r="CI391" s="89"/>
      <c r="CJ391" s="89"/>
      <c r="CK391" s="89"/>
      <c r="CL391" s="89"/>
      <c r="CM391" s="89"/>
      <c r="CN391" s="89"/>
      <c r="CO391" s="89"/>
      <c r="CP391" s="89"/>
      <c r="CQ391" s="1"/>
      <c r="CR391" s="88"/>
      <c r="CS391" s="89"/>
      <c r="CT391" s="89"/>
      <c r="CU391" s="89"/>
      <c r="CV391" s="89"/>
      <c r="CW391" s="89"/>
      <c r="CX391" s="8"/>
      <c r="CY391" s="1"/>
    </row>
    <row r="392" spans="1:103" ht="12.75">
      <c r="A392" s="1"/>
      <c r="B392" s="9"/>
      <c r="C392" s="91" t="b">
        <v>0</v>
      </c>
      <c r="D392" s="86"/>
      <c r="E392" s="86"/>
      <c r="F392" s="1"/>
      <c r="G392" s="90"/>
      <c r="H392" s="89"/>
      <c r="I392" s="89"/>
      <c r="J392" s="89"/>
      <c r="K392" s="89"/>
      <c r="L392" s="89"/>
      <c r="M392" s="89"/>
      <c r="N392" s="89"/>
      <c r="O392" s="89"/>
      <c r="P392" s="89"/>
      <c r="Q392" s="89"/>
      <c r="R392" s="1"/>
      <c r="S392" s="88"/>
      <c r="T392" s="89"/>
      <c r="U392" s="89"/>
      <c r="V392" s="1"/>
      <c r="W392" s="88"/>
      <c r="X392" s="89"/>
      <c r="Y392" s="89"/>
      <c r="Z392" s="89"/>
      <c r="AA392" s="89"/>
      <c r="AB392" s="89"/>
      <c r="AC392" s="1"/>
      <c r="AD392" s="88"/>
      <c r="AE392" s="89"/>
      <c r="AF392" s="89"/>
      <c r="AG392" s="1"/>
      <c r="AH392" s="88"/>
      <c r="AI392" s="89"/>
      <c r="AJ392" s="89"/>
      <c r="AK392" s="89"/>
      <c r="AL392" s="89"/>
      <c r="AM392" s="89"/>
      <c r="AN392" s="2"/>
      <c r="AO392" s="88"/>
      <c r="AP392" s="89"/>
      <c r="AQ392" s="89"/>
      <c r="AR392" s="89"/>
      <c r="AS392" s="89"/>
      <c r="AT392" s="89"/>
      <c r="AU392" s="89"/>
      <c r="AV392" s="1"/>
      <c r="AW392" s="88"/>
      <c r="AX392" s="89"/>
      <c r="AY392" s="89"/>
      <c r="AZ392" s="89"/>
      <c r="BA392" s="89"/>
      <c r="BB392" s="89"/>
      <c r="BC392" s="1"/>
      <c r="BD392" s="88"/>
      <c r="BE392" s="89"/>
      <c r="BF392" s="89"/>
      <c r="BG392" s="89"/>
      <c r="BH392" s="1"/>
      <c r="BI392" s="90"/>
      <c r="BJ392" s="89"/>
      <c r="BK392" s="89"/>
      <c r="BL392" s="89"/>
      <c r="BM392" s="89"/>
      <c r="BN392" s="89"/>
      <c r="BO392" s="89"/>
      <c r="BP392" s="89"/>
      <c r="BQ392" s="89"/>
      <c r="BR392" s="89"/>
      <c r="BS392" s="89"/>
      <c r="BT392" s="89"/>
      <c r="BU392" s="89"/>
      <c r="BV392" s="89"/>
      <c r="BW392" s="89"/>
      <c r="BX392" s="89"/>
      <c r="BY392" s="89"/>
      <c r="BZ392" s="89"/>
      <c r="CA392" s="89"/>
      <c r="CB392" s="89"/>
      <c r="CC392" s="89"/>
      <c r="CD392" s="89"/>
      <c r="CE392" s="89"/>
      <c r="CF392" s="89"/>
      <c r="CG392" s="89"/>
      <c r="CH392" s="89"/>
      <c r="CI392" s="89"/>
      <c r="CJ392" s="89"/>
      <c r="CK392" s="89"/>
      <c r="CL392" s="89"/>
      <c r="CM392" s="89"/>
      <c r="CN392" s="89"/>
      <c r="CO392" s="89"/>
      <c r="CP392" s="89"/>
      <c r="CQ392" s="1"/>
      <c r="CR392" s="88"/>
      <c r="CS392" s="89"/>
      <c r="CT392" s="89"/>
      <c r="CU392" s="89"/>
      <c r="CV392" s="89"/>
      <c r="CW392" s="89"/>
      <c r="CX392" s="8"/>
      <c r="CY392" s="1"/>
    </row>
    <row r="393" spans="1:103" ht="12.75">
      <c r="A393" s="1"/>
      <c r="B393" s="9"/>
      <c r="C393" s="91" t="b">
        <v>0</v>
      </c>
      <c r="D393" s="86"/>
      <c r="E393" s="86"/>
      <c r="F393" s="1"/>
      <c r="G393" s="90"/>
      <c r="H393" s="89"/>
      <c r="I393" s="89"/>
      <c r="J393" s="89"/>
      <c r="K393" s="89"/>
      <c r="L393" s="89"/>
      <c r="M393" s="89"/>
      <c r="N393" s="89"/>
      <c r="O393" s="89"/>
      <c r="P393" s="89"/>
      <c r="Q393" s="89"/>
      <c r="R393" s="1"/>
      <c r="S393" s="88"/>
      <c r="T393" s="89"/>
      <c r="U393" s="89"/>
      <c r="V393" s="1"/>
      <c r="W393" s="88"/>
      <c r="X393" s="89"/>
      <c r="Y393" s="89"/>
      <c r="Z393" s="89"/>
      <c r="AA393" s="89"/>
      <c r="AB393" s="89"/>
      <c r="AC393" s="1"/>
      <c r="AD393" s="88"/>
      <c r="AE393" s="89"/>
      <c r="AF393" s="89"/>
      <c r="AG393" s="1"/>
      <c r="AH393" s="88"/>
      <c r="AI393" s="89"/>
      <c r="AJ393" s="89"/>
      <c r="AK393" s="89"/>
      <c r="AL393" s="89"/>
      <c r="AM393" s="89"/>
      <c r="AN393" s="2"/>
      <c r="AO393" s="88"/>
      <c r="AP393" s="89"/>
      <c r="AQ393" s="89"/>
      <c r="AR393" s="89"/>
      <c r="AS393" s="89"/>
      <c r="AT393" s="89"/>
      <c r="AU393" s="89"/>
      <c r="AV393" s="1"/>
      <c r="AW393" s="88"/>
      <c r="AX393" s="89"/>
      <c r="AY393" s="89"/>
      <c r="AZ393" s="89"/>
      <c r="BA393" s="89"/>
      <c r="BB393" s="89"/>
      <c r="BC393" s="1"/>
      <c r="BD393" s="88"/>
      <c r="BE393" s="89"/>
      <c r="BF393" s="89"/>
      <c r="BG393" s="89"/>
      <c r="BH393" s="1"/>
      <c r="BI393" s="90"/>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1"/>
      <c r="CR393" s="88"/>
      <c r="CS393" s="89"/>
      <c r="CT393" s="89"/>
      <c r="CU393" s="89"/>
      <c r="CV393" s="89"/>
      <c r="CW393" s="89"/>
      <c r="CX393" s="8"/>
      <c r="CY393" s="1"/>
    </row>
    <row r="394" spans="1:103" ht="12.75">
      <c r="A394" s="1"/>
      <c r="B394" s="9"/>
      <c r="C394" s="91" t="b">
        <v>0</v>
      </c>
      <c r="D394" s="86"/>
      <c r="E394" s="86"/>
      <c r="F394" s="1"/>
      <c r="G394" s="90"/>
      <c r="H394" s="89"/>
      <c r="I394" s="89"/>
      <c r="J394" s="89"/>
      <c r="K394" s="89"/>
      <c r="L394" s="89"/>
      <c r="M394" s="89"/>
      <c r="N394" s="89"/>
      <c r="O394" s="89"/>
      <c r="P394" s="89"/>
      <c r="Q394" s="89"/>
      <c r="R394" s="1"/>
      <c r="S394" s="88"/>
      <c r="T394" s="89"/>
      <c r="U394" s="89"/>
      <c r="V394" s="1"/>
      <c r="W394" s="88"/>
      <c r="X394" s="89"/>
      <c r="Y394" s="89"/>
      <c r="Z394" s="89"/>
      <c r="AA394" s="89"/>
      <c r="AB394" s="89"/>
      <c r="AC394" s="1"/>
      <c r="AD394" s="88"/>
      <c r="AE394" s="89"/>
      <c r="AF394" s="89"/>
      <c r="AG394" s="1"/>
      <c r="AH394" s="88"/>
      <c r="AI394" s="89"/>
      <c r="AJ394" s="89"/>
      <c r="AK394" s="89"/>
      <c r="AL394" s="89"/>
      <c r="AM394" s="89"/>
      <c r="AN394" s="2"/>
      <c r="AO394" s="88"/>
      <c r="AP394" s="89"/>
      <c r="AQ394" s="89"/>
      <c r="AR394" s="89"/>
      <c r="AS394" s="89"/>
      <c r="AT394" s="89"/>
      <c r="AU394" s="89"/>
      <c r="AV394" s="1"/>
      <c r="AW394" s="88"/>
      <c r="AX394" s="89"/>
      <c r="AY394" s="89"/>
      <c r="AZ394" s="89"/>
      <c r="BA394" s="89"/>
      <c r="BB394" s="89"/>
      <c r="BC394" s="1"/>
      <c r="BD394" s="88"/>
      <c r="BE394" s="89"/>
      <c r="BF394" s="89"/>
      <c r="BG394" s="89"/>
      <c r="BH394" s="1"/>
      <c r="BI394" s="90"/>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1"/>
      <c r="CR394" s="88"/>
      <c r="CS394" s="89"/>
      <c r="CT394" s="89"/>
      <c r="CU394" s="89"/>
      <c r="CV394" s="89"/>
      <c r="CW394" s="89"/>
      <c r="CX394" s="8"/>
      <c r="CY394" s="1"/>
    </row>
    <row r="395" spans="1:103" ht="12.75">
      <c r="A395" s="1"/>
      <c r="B395" s="9"/>
      <c r="C395" s="91" t="b">
        <v>0</v>
      </c>
      <c r="D395" s="86"/>
      <c r="E395" s="86"/>
      <c r="F395" s="1"/>
      <c r="G395" s="90"/>
      <c r="H395" s="89"/>
      <c r="I395" s="89"/>
      <c r="J395" s="89"/>
      <c r="K395" s="89"/>
      <c r="L395" s="89"/>
      <c r="M395" s="89"/>
      <c r="N395" s="89"/>
      <c r="O395" s="89"/>
      <c r="P395" s="89"/>
      <c r="Q395" s="89"/>
      <c r="R395" s="1"/>
      <c r="S395" s="88"/>
      <c r="T395" s="89"/>
      <c r="U395" s="89"/>
      <c r="V395" s="1"/>
      <c r="W395" s="88"/>
      <c r="X395" s="89"/>
      <c r="Y395" s="89"/>
      <c r="Z395" s="89"/>
      <c r="AA395" s="89"/>
      <c r="AB395" s="89"/>
      <c r="AC395" s="1"/>
      <c r="AD395" s="88"/>
      <c r="AE395" s="89"/>
      <c r="AF395" s="89"/>
      <c r="AG395" s="1"/>
      <c r="AH395" s="88"/>
      <c r="AI395" s="89"/>
      <c r="AJ395" s="89"/>
      <c r="AK395" s="89"/>
      <c r="AL395" s="89"/>
      <c r="AM395" s="89"/>
      <c r="AN395" s="2"/>
      <c r="AO395" s="88"/>
      <c r="AP395" s="89"/>
      <c r="AQ395" s="89"/>
      <c r="AR395" s="89"/>
      <c r="AS395" s="89"/>
      <c r="AT395" s="89"/>
      <c r="AU395" s="89"/>
      <c r="AV395" s="1"/>
      <c r="AW395" s="88"/>
      <c r="AX395" s="89"/>
      <c r="AY395" s="89"/>
      <c r="AZ395" s="89"/>
      <c r="BA395" s="89"/>
      <c r="BB395" s="89"/>
      <c r="BC395" s="1"/>
      <c r="BD395" s="88"/>
      <c r="BE395" s="89"/>
      <c r="BF395" s="89"/>
      <c r="BG395" s="89"/>
      <c r="BH395" s="1"/>
      <c r="BI395" s="90"/>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1"/>
      <c r="CR395" s="88"/>
      <c r="CS395" s="89"/>
      <c r="CT395" s="89"/>
      <c r="CU395" s="89"/>
      <c r="CV395" s="89"/>
      <c r="CW395" s="89"/>
      <c r="CX395" s="8"/>
      <c r="CY395" s="1"/>
    </row>
    <row r="396" spans="1:103" ht="12.75">
      <c r="A396" s="1"/>
      <c r="B396" s="9"/>
      <c r="C396" s="91" t="b">
        <v>0</v>
      </c>
      <c r="D396" s="86"/>
      <c r="E396" s="86"/>
      <c r="F396" s="1"/>
      <c r="G396" s="90"/>
      <c r="H396" s="89"/>
      <c r="I396" s="89"/>
      <c r="J396" s="89"/>
      <c r="K396" s="89"/>
      <c r="L396" s="89"/>
      <c r="M396" s="89"/>
      <c r="N396" s="89"/>
      <c r="O396" s="89"/>
      <c r="P396" s="89"/>
      <c r="Q396" s="89"/>
      <c r="R396" s="1"/>
      <c r="S396" s="88"/>
      <c r="T396" s="89"/>
      <c r="U396" s="89"/>
      <c r="V396" s="1"/>
      <c r="W396" s="88"/>
      <c r="X396" s="89"/>
      <c r="Y396" s="89"/>
      <c r="Z396" s="89"/>
      <c r="AA396" s="89"/>
      <c r="AB396" s="89"/>
      <c r="AC396" s="1"/>
      <c r="AD396" s="88"/>
      <c r="AE396" s="89"/>
      <c r="AF396" s="89"/>
      <c r="AG396" s="1"/>
      <c r="AH396" s="88"/>
      <c r="AI396" s="89"/>
      <c r="AJ396" s="89"/>
      <c r="AK396" s="89"/>
      <c r="AL396" s="89"/>
      <c r="AM396" s="89"/>
      <c r="AN396" s="2"/>
      <c r="AO396" s="88"/>
      <c r="AP396" s="89"/>
      <c r="AQ396" s="89"/>
      <c r="AR396" s="89"/>
      <c r="AS396" s="89"/>
      <c r="AT396" s="89"/>
      <c r="AU396" s="89"/>
      <c r="AV396" s="1"/>
      <c r="AW396" s="88"/>
      <c r="AX396" s="89"/>
      <c r="AY396" s="89"/>
      <c r="AZ396" s="89"/>
      <c r="BA396" s="89"/>
      <c r="BB396" s="89"/>
      <c r="BC396" s="1"/>
      <c r="BD396" s="88"/>
      <c r="BE396" s="89"/>
      <c r="BF396" s="89"/>
      <c r="BG396" s="89"/>
      <c r="BH396" s="1"/>
      <c r="BI396" s="90"/>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1"/>
      <c r="CR396" s="88"/>
      <c r="CS396" s="89"/>
      <c r="CT396" s="89"/>
      <c r="CU396" s="89"/>
      <c r="CV396" s="89"/>
      <c r="CW396" s="89"/>
      <c r="CX396" s="8"/>
      <c r="CY396" s="1"/>
    </row>
    <row r="397" spans="1:103" ht="12.75">
      <c r="A397" s="1"/>
      <c r="B397" s="9"/>
      <c r="C397" s="91" t="b">
        <v>0</v>
      </c>
      <c r="D397" s="86"/>
      <c r="E397" s="86"/>
      <c r="F397" s="1"/>
      <c r="G397" s="90"/>
      <c r="H397" s="89"/>
      <c r="I397" s="89"/>
      <c r="J397" s="89"/>
      <c r="K397" s="89"/>
      <c r="L397" s="89"/>
      <c r="M397" s="89"/>
      <c r="N397" s="89"/>
      <c r="O397" s="89"/>
      <c r="P397" s="89"/>
      <c r="Q397" s="89"/>
      <c r="R397" s="1"/>
      <c r="S397" s="88"/>
      <c r="T397" s="89"/>
      <c r="U397" s="89"/>
      <c r="V397" s="1"/>
      <c r="W397" s="88"/>
      <c r="X397" s="89"/>
      <c r="Y397" s="89"/>
      <c r="Z397" s="89"/>
      <c r="AA397" s="89"/>
      <c r="AB397" s="89"/>
      <c r="AC397" s="1"/>
      <c r="AD397" s="88"/>
      <c r="AE397" s="89"/>
      <c r="AF397" s="89"/>
      <c r="AG397" s="1"/>
      <c r="AH397" s="88"/>
      <c r="AI397" s="89"/>
      <c r="AJ397" s="89"/>
      <c r="AK397" s="89"/>
      <c r="AL397" s="89"/>
      <c r="AM397" s="89"/>
      <c r="AN397" s="2"/>
      <c r="AO397" s="88"/>
      <c r="AP397" s="89"/>
      <c r="AQ397" s="89"/>
      <c r="AR397" s="89"/>
      <c r="AS397" s="89"/>
      <c r="AT397" s="89"/>
      <c r="AU397" s="89"/>
      <c r="AV397" s="1"/>
      <c r="AW397" s="88"/>
      <c r="AX397" s="89"/>
      <c r="AY397" s="89"/>
      <c r="AZ397" s="89"/>
      <c r="BA397" s="89"/>
      <c r="BB397" s="89"/>
      <c r="BC397" s="1"/>
      <c r="BD397" s="88"/>
      <c r="BE397" s="89"/>
      <c r="BF397" s="89"/>
      <c r="BG397" s="89"/>
      <c r="BH397" s="1"/>
      <c r="BI397" s="90"/>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1"/>
      <c r="CR397" s="88"/>
      <c r="CS397" s="89"/>
      <c r="CT397" s="89"/>
      <c r="CU397" s="89"/>
      <c r="CV397" s="89"/>
      <c r="CW397" s="89"/>
      <c r="CX397" s="8"/>
      <c r="CY397" s="1"/>
    </row>
    <row r="398" spans="1:103" ht="12.75">
      <c r="A398" s="1"/>
      <c r="B398" s="9"/>
      <c r="C398" s="91" t="b">
        <v>0</v>
      </c>
      <c r="D398" s="86"/>
      <c r="E398" s="86"/>
      <c r="F398" s="1"/>
      <c r="G398" s="90"/>
      <c r="H398" s="89"/>
      <c r="I398" s="89"/>
      <c r="J398" s="89"/>
      <c r="K398" s="89"/>
      <c r="L398" s="89"/>
      <c r="M398" s="89"/>
      <c r="N398" s="89"/>
      <c r="O398" s="89"/>
      <c r="P398" s="89"/>
      <c r="Q398" s="89"/>
      <c r="R398" s="1"/>
      <c r="S398" s="88"/>
      <c r="T398" s="89"/>
      <c r="U398" s="89"/>
      <c r="V398" s="1"/>
      <c r="W398" s="88"/>
      <c r="X398" s="89"/>
      <c r="Y398" s="89"/>
      <c r="Z398" s="89"/>
      <c r="AA398" s="89"/>
      <c r="AB398" s="89"/>
      <c r="AC398" s="1"/>
      <c r="AD398" s="88"/>
      <c r="AE398" s="89"/>
      <c r="AF398" s="89"/>
      <c r="AG398" s="1"/>
      <c r="AH398" s="88"/>
      <c r="AI398" s="89"/>
      <c r="AJ398" s="89"/>
      <c r="AK398" s="89"/>
      <c r="AL398" s="89"/>
      <c r="AM398" s="89"/>
      <c r="AN398" s="2"/>
      <c r="AO398" s="88"/>
      <c r="AP398" s="89"/>
      <c r="AQ398" s="89"/>
      <c r="AR398" s="89"/>
      <c r="AS398" s="89"/>
      <c r="AT398" s="89"/>
      <c r="AU398" s="89"/>
      <c r="AV398" s="1"/>
      <c r="AW398" s="88"/>
      <c r="AX398" s="89"/>
      <c r="AY398" s="89"/>
      <c r="AZ398" s="89"/>
      <c r="BA398" s="89"/>
      <c r="BB398" s="89"/>
      <c r="BC398" s="1"/>
      <c r="BD398" s="88"/>
      <c r="BE398" s="89"/>
      <c r="BF398" s="89"/>
      <c r="BG398" s="89"/>
      <c r="BH398" s="1"/>
      <c r="BI398" s="90"/>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1"/>
      <c r="CR398" s="88"/>
      <c r="CS398" s="89"/>
      <c r="CT398" s="89"/>
      <c r="CU398" s="89"/>
      <c r="CV398" s="89"/>
      <c r="CW398" s="89"/>
      <c r="CX398" s="8"/>
      <c r="CY398" s="1"/>
    </row>
    <row r="399" spans="1:103" ht="12.75">
      <c r="A399" s="1"/>
      <c r="B399" s="9"/>
      <c r="C399" s="91" t="b">
        <v>0</v>
      </c>
      <c r="D399" s="86"/>
      <c r="E399" s="86"/>
      <c r="F399" s="1"/>
      <c r="G399" s="90"/>
      <c r="H399" s="89"/>
      <c r="I399" s="89"/>
      <c r="J399" s="89"/>
      <c r="K399" s="89"/>
      <c r="L399" s="89"/>
      <c r="M399" s="89"/>
      <c r="N399" s="89"/>
      <c r="O399" s="89"/>
      <c r="P399" s="89"/>
      <c r="Q399" s="89"/>
      <c r="R399" s="1"/>
      <c r="S399" s="88"/>
      <c r="T399" s="89"/>
      <c r="U399" s="89"/>
      <c r="V399" s="1"/>
      <c r="W399" s="88"/>
      <c r="X399" s="89"/>
      <c r="Y399" s="89"/>
      <c r="Z399" s="89"/>
      <c r="AA399" s="89"/>
      <c r="AB399" s="89"/>
      <c r="AC399" s="1"/>
      <c r="AD399" s="88"/>
      <c r="AE399" s="89"/>
      <c r="AF399" s="89"/>
      <c r="AG399" s="1"/>
      <c r="AH399" s="88"/>
      <c r="AI399" s="89"/>
      <c r="AJ399" s="89"/>
      <c r="AK399" s="89"/>
      <c r="AL399" s="89"/>
      <c r="AM399" s="89"/>
      <c r="AN399" s="2"/>
      <c r="AO399" s="88"/>
      <c r="AP399" s="89"/>
      <c r="AQ399" s="89"/>
      <c r="AR399" s="89"/>
      <c r="AS399" s="89"/>
      <c r="AT399" s="89"/>
      <c r="AU399" s="89"/>
      <c r="AV399" s="1"/>
      <c r="AW399" s="88"/>
      <c r="AX399" s="89"/>
      <c r="AY399" s="89"/>
      <c r="AZ399" s="89"/>
      <c r="BA399" s="89"/>
      <c r="BB399" s="89"/>
      <c r="BC399" s="1"/>
      <c r="BD399" s="88"/>
      <c r="BE399" s="89"/>
      <c r="BF399" s="89"/>
      <c r="BG399" s="89"/>
      <c r="BH399" s="1"/>
      <c r="BI399" s="90"/>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1"/>
      <c r="CR399" s="88"/>
      <c r="CS399" s="89"/>
      <c r="CT399" s="89"/>
      <c r="CU399" s="89"/>
      <c r="CV399" s="89"/>
      <c r="CW399" s="89"/>
      <c r="CX399" s="8"/>
      <c r="CY399" s="1"/>
    </row>
    <row r="400" spans="1:103" ht="12.75">
      <c r="A400" s="1"/>
      <c r="B400" s="9"/>
      <c r="C400" s="91" t="b">
        <v>0</v>
      </c>
      <c r="D400" s="86"/>
      <c r="E400" s="86"/>
      <c r="F400" s="1"/>
      <c r="G400" s="90"/>
      <c r="H400" s="89"/>
      <c r="I400" s="89"/>
      <c r="J400" s="89"/>
      <c r="K400" s="89"/>
      <c r="L400" s="89"/>
      <c r="M400" s="89"/>
      <c r="N400" s="89"/>
      <c r="O400" s="89"/>
      <c r="P400" s="89"/>
      <c r="Q400" s="89"/>
      <c r="R400" s="1"/>
      <c r="S400" s="88"/>
      <c r="T400" s="89"/>
      <c r="U400" s="89"/>
      <c r="V400" s="1"/>
      <c r="W400" s="88"/>
      <c r="X400" s="89"/>
      <c r="Y400" s="89"/>
      <c r="Z400" s="89"/>
      <c r="AA400" s="89"/>
      <c r="AB400" s="89"/>
      <c r="AC400" s="1"/>
      <c r="AD400" s="88"/>
      <c r="AE400" s="89"/>
      <c r="AF400" s="89"/>
      <c r="AG400" s="1"/>
      <c r="AH400" s="88"/>
      <c r="AI400" s="89"/>
      <c r="AJ400" s="89"/>
      <c r="AK400" s="89"/>
      <c r="AL400" s="89"/>
      <c r="AM400" s="89"/>
      <c r="AN400" s="2"/>
      <c r="AO400" s="88"/>
      <c r="AP400" s="89"/>
      <c r="AQ400" s="89"/>
      <c r="AR400" s="89"/>
      <c r="AS400" s="89"/>
      <c r="AT400" s="89"/>
      <c r="AU400" s="89"/>
      <c r="AV400" s="1"/>
      <c r="AW400" s="88"/>
      <c r="AX400" s="89"/>
      <c r="AY400" s="89"/>
      <c r="AZ400" s="89"/>
      <c r="BA400" s="89"/>
      <c r="BB400" s="89"/>
      <c r="BC400" s="1"/>
      <c r="BD400" s="88"/>
      <c r="BE400" s="89"/>
      <c r="BF400" s="89"/>
      <c r="BG400" s="89"/>
      <c r="BH400" s="1"/>
      <c r="BI400" s="90"/>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1"/>
      <c r="CR400" s="88"/>
      <c r="CS400" s="89"/>
      <c r="CT400" s="89"/>
      <c r="CU400" s="89"/>
      <c r="CV400" s="89"/>
      <c r="CW400" s="89"/>
      <c r="CX400" s="8"/>
      <c r="CY400" s="1"/>
    </row>
    <row r="401" spans="1:103" ht="12.75">
      <c r="A401" s="1"/>
      <c r="B401" s="9"/>
      <c r="C401" s="91" t="b">
        <v>0</v>
      </c>
      <c r="D401" s="86"/>
      <c r="E401" s="86"/>
      <c r="F401" s="1"/>
      <c r="G401" s="90"/>
      <c r="H401" s="89"/>
      <c r="I401" s="89"/>
      <c r="J401" s="89"/>
      <c r="K401" s="89"/>
      <c r="L401" s="89"/>
      <c r="M401" s="89"/>
      <c r="N401" s="89"/>
      <c r="O401" s="89"/>
      <c r="P401" s="89"/>
      <c r="Q401" s="89"/>
      <c r="R401" s="1"/>
      <c r="S401" s="88"/>
      <c r="T401" s="89"/>
      <c r="U401" s="89"/>
      <c r="V401" s="1"/>
      <c r="W401" s="88"/>
      <c r="X401" s="89"/>
      <c r="Y401" s="89"/>
      <c r="Z401" s="89"/>
      <c r="AA401" s="89"/>
      <c r="AB401" s="89"/>
      <c r="AC401" s="1"/>
      <c r="AD401" s="88"/>
      <c r="AE401" s="89"/>
      <c r="AF401" s="89"/>
      <c r="AG401" s="1"/>
      <c r="AH401" s="88"/>
      <c r="AI401" s="89"/>
      <c r="AJ401" s="89"/>
      <c r="AK401" s="89"/>
      <c r="AL401" s="89"/>
      <c r="AM401" s="89"/>
      <c r="AN401" s="2"/>
      <c r="AO401" s="88"/>
      <c r="AP401" s="89"/>
      <c r="AQ401" s="89"/>
      <c r="AR401" s="89"/>
      <c r="AS401" s="89"/>
      <c r="AT401" s="89"/>
      <c r="AU401" s="89"/>
      <c r="AV401" s="1"/>
      <c r="AW401" s="88"/>
      <c r="AX401" s="89"/>
      <c r="AY401" s="89"/>
      <c r="AZ401" s="89"/>
      <c r="BA401" s="89"/>
      <c r="BB401" s="89"/>
      <c r="BC401" s="1"/>
      <c r="BD401" s="88"/>
      <c r="BE401" s="89"/>
      <c r="BF401" s="89"/>
      <c r="BG401" s="89"/>
      <c r="BH401" s="1"/>
      <c r="BI401" s="90"/>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1"/>
      <c r="CR401" s="88"/>
      <c r="CS401" s="89"/>
      <c r="CT401" s="89"/>
      <c r="CU401" s="89"/>
      <c r="CV401" s="89"/>
      <c r="CW401" s="89"/>
      <c r="CX401" s="8"/>
      <c r="CY401" s="1"/>
    </row>
    <row r="402" spans="1:103" ht="12.75">
      <c r="A402" s="1"/>
      <c r="B402" s="9"/>
      <c r="C402" s="91" t="b">
        <v>0</v>
      </c>
      <c r="D402" s="86"/>
      <c r="E402" s="86"/>
      <c r="F402" s="1"/>
      <c r="G402" s="90"/>
      <c r="H402" s="89"/>
      <c r="I402" s="89"/>
      <c r="J402" s="89"/>
      <c r="K402" s="89"/>
      <c r="L402" s="89"/>
      <c r="M402" s="89"/>
      <c r="N402" s="89"/>
      <c r="O402" s="89"/>
      <c r="P402" s="89"/>
      <c r="Q402" s="89"/>
      <c r="R402" s="1"/>
      <c r="S402" s="88"/>
      <c r="T402" s="89"/>
      <c r="U402" s="89"/>
      <c r="V402" s="1"/>
      <c r="W402" s="88"/>
      <c r="X402" s="89"/>
      <c r="Y402" s="89"/>
      <c r="Z402" s="89"/>
      <c r="AA402" s="89"/>
      <c r="AB402" s="89"/>
      <c r="AC402" s="1"/>
      <c r="AD402" s="88"/>
      <c r="AE402" s="89"/>
      <c r="AF402" s="89"/>
      <c r="AG402" s="1"/>
      <c r="AH402" s="88"/>
      <c r="AI402" s="89"/>
      <c r="AJ402" s="89"/>
      <c r="AK402" s="89"/>
      <c r="AL402" s="89"/>
      <c r="AM402" s="89"/>
      <c r="AN402" s="2"/>
      <c r="AO402" s="88"/>
      <c r="AP402" s="89"/>
      <c r="AQ402" s="89"/>
      <c r="AR402" s="89"/>
      <c r="AS402" s="89"/>
      <c r="AT402" s="89"/>
      <c r="AU402" s="89"/>
      <c r="AV402" s="1"/>
      <c r="AW402" s="88"/>
      <c r="AX402" s="89"/>
      <c r="AY402" s="89"/>
      <c r="AZ402" s="89"/>
      <c r="BA402" s="89"/>
      <c r="BB402" s="89"/>
      <c r="BC402" s="1"/>
      <c r="BD402" s="88"/>
      <c r="BE402" s="89"/>
      <c r="BF402" s="89"/>
      <c r="BG402" s="89"/>
      <c r="BH402" s="1"/>
      <c r="BI402" s="90"/>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1"/>
      <c r="CR402" s="88"/>
      <c r="CS402" s="89"/>
      <c r="CT402" s="89"/>
      <c r="CU402" s="89"/>
      <c r="CV402" s="89"/>
      <c r="CW402" s="89"/>
      <c r="CX402" s="8"/>
      <c r="CY402" s="1"/>
    </row>
    <row r="403" spans="1:103" ht="12.75">
      <c r="A403" s="1"/>
      <c r="B403" s="9"/>
      <c r="C403" s="91" t="b">
        <v>0</v>
      </c>
      <c r="D403" s="86"/>
      <c r="E403" s="86"/>
      <c r="F403" s="1"/>
      <c r="G403" s="90"/>
      <c r="H403" s="89"/>
      <c r="I403" s="89"/>
      <c r="J403" s="89"/>
      <c r="K403" s="89"/>
      <c r="L403" s="89"/>
      <c r="M403" s="89"/>
      <c r="N403" s="89"/>
      <c r="O403" s="89"/>
      <c r="P403" s="89"/>
      <c r="Q403" s="89"/>
      <c r="R403" s="1"/>
      <c r="S403" s="88"/>
      <c r="T403" s="89"/>
      <c r="U403" s="89"/>
      <c r="V403" s="1"/>
      <c r="W403" s="88"/>
      <c r="X403" s="89"/>
      <c r="Y403" s="89"/>
      <c r="Z403" s="89"/>
      <c r="AA403" s="89"/>
      <c r="AB403" s="89"/>
      <c r="AC403" s="1"/>
      <c r="AD403" s="88"/>
      <c r="AE403" s="89"/>
      <c r="AF403" s="89"/>
      <c r="AG403" s="1"/>
      <c r="AH403" s="88"/>
      <c r="AI403" s="89"/>
      <c r="AJ403" s="89"/>
      <c r="AK403" s="89"/>
      <c r="AL403" s="89"/>
      <c r="AM403" s="89"/>
      <c r="AN403" s="2"/>
      <c r="AO403" s="88"/>
      <c r="AP403" s="89"/>
      <c r="AQ403" s="89"/>
      <c r="AR403" s="89"/>
      <c r="AS403" s="89"/>
      <c r="AT403" s="89"/>
      <c r="AU403" s="89"/>
      <c r="AV403" s="1"/>
      <c r="AW403" s="88"/>
      <c r="AX403" s="89"/>
      <c r="AY403" s="89"/>
      <c r="AZ403" s="89"/>
      <c r="BA403" s="89"/>
      <c r="BB403" s="89"/>
      <c r="BC403" s="1"/>
      <c r="BD403" s="88"/>
      <c r="BE403" s="89"/>
      <c r="BF403" s="89"/>
      <c r="BG403" s="89"/>
      <c r="BH403" s="1"/>
      <c r="BI403" s="90"/>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1"/>
      <c r="CR403" s="88"/>
      <c r="CS403" s="89"/>
      <c r="CT403" s="89"/>
      <c r="CU403" s="89"/>
      <c r="CV403" s="89"/>
      <c r="CW403" s="89"/>
      <c r="CX403" s="8"/>
      <c r="CY403" s="1"/>
    </row>
    <row r="404" spans="1:103" ht="12.75">
      <c r="A404" s="1"/>
      <c r="B404" s="9"/>
      <c r="C404" s="91" t="b">
        <v>0</v>
      </c>
      <c r="D404" s="86"/>
      <c r="E404" s="86"/>
      <c r="F404" s="1"/>
      <c r="G404" s="90"/>
      <c r="H404" s="89"/>
      <c r="I404" s="89"/>
      <c r="J404" s="89"/>
      <c r="K404" s="89"/>
      <c r="L404" s="89"/>
      <c r="M404" s="89"/>
      <c r="N404" s="89"/>
      <c r="O404" s="89"/>
      <c r="P404" s="89"/>
      <c r="Q404" s="89"/>
      <c r="R404" s="1"/>
      <c r="S404" s="88"/>
      <c r="T404" s="89"/>
      <c r="U404" s="89"/>
      <c r="V404" s="1"/>
      <c r="W404" s="88"/>
      <c r="X404" s="89"/>
      <c r="Y404" s="89"/>
      <c r="Z404" s="89"/>
      <c r="AA404" s="89"/>
      <c r="AB404" s="89"/>
      <c r="AC404" s="1"/>
      <c r="AD404" s="88"/>
      <c r="AE404" s="89"/>
      <c r="AF404" s="89"/>
      <c r="AG404" s="1"/>
      <c r="AH404" s="88"/>
      <c r="AI404" s="89"/>
      <c r="AJ404" s="89"/>
      <c r="AK404" s="89"/>
      <c r="AL404" s="89"/>
      <c r="AM404" s="89"/>
      <c r="AN404" s="2"/>
      <c r="AO404" s="88"/>
      <c r="AP404" s="89"/>
      <c r="AQ404" s="89"/>
      <c r="AR404" s="89"/>
      <c r="AS404" s="89"/>
      <c r="AT404" s="89"/>
      <c r="AU404" s="89"/>
      <c r="AV404" s="1"/>
      <c r="AW404" s="88"/>
      <c r="AX404" s="89"/>
      <c r="AY404" s="89"/>
      <c r="AZ404" s="89"/>
      <c r="BA404" s="89"/>
      <c r="BB404" s="89"/>
      <c r="BC404" s="1"/>
      <c r="BD404" s="88"/>
      <c r="BE404" s="89"/>
      <c r="BF404" s="89"/>
      <c r="BG404" s="89"/>
      <c r="BH404" s="1"/>
      <c r="BI404" s="90"/>
      <c r="BJ404" s="89"/>
      <c r="BK404" s="89"/>
      <c r="BL404" s="89"/>
      <c r="BM404" s="89"/>
      <c r="BN404" s="89"/>
      <c r="BO404" s="89"/>
      <c r="BP404" s="89"/>
      <c r="BQ404" s="89"/>
      <c r="BR404" s="89"/>
      <c r="BS404" s="89"/>
      <c r="BT404" s="89"/>
      <c r="BU404" s="89"/>
      <c r="BV404" s="89"/>
      <c r="BW404" s="89"/>
      <c r="BX404" s="89"/>
      <c r="BY404" s="89"/>
      <c r="BZ404" s="89"/>
      <c r="CA404" s="89"/>
      <c r="CB404" s="89"/>
      <c r="CC404" s="89"/>
      <c r="CD404" s="89"/>
      <c r="CE404" s="89"/>
      <c r="CF404" s="89"/>
      <c r="CG404" s="89"/>
      <c r="CH404" s="89"/>
      <c r="CI404" s="89"/>
      <c r="CJ404" s="89"/>
      <c r="CK404" s="89"/>
      <c r="CL404" s="89"/>
      <c r="CM404" s="89"/>
      <c r="CN404" s="89"/>
      <c r="CO404" s="89"/>
      <c r="CP404" s="89"/>
      <c r="CQ404" s="1"/>
      <c r="CR404" s="88"/>
      <c r="CS404" s="89"/>
      <c r="CT404" s="89"/>
      <c r="CU404" s="89"/>
      <c r="CV404" s="89"/>
      <c r="CW404" s="89"/>
      <c r="CX404" s="8"/>
      <c r="CY404" s="1"/>
    </row>
    <row r="405" spans="1:103" ht="12.75">
      <c r="A405" s="1"/>
      <c r="B405" s="9"/>
      <c r="C405" s="91" t="b">
        <v>0</v>
      </c>
      <c r="D405" s="86"/>
      <c r="E405" s="86"/>
      <c r="F405" s="1"/>
      <c r="G405" s="90"/>
      <c r="H405" s="89"/>
      <c r="I405" s="89"/>
      <c r="J405" s="89"/>
      <c r="K405" s="89"/>
      <c r="L405" s="89"/>
      <c r="M405" s="89"/>
      <c r="N405" s="89"/>
      <c r="O405" s="89"/>
      <c r="P405" s="89"/>
      <c r="Q405" s="89"/>
      <c r="R405" s="1"/>
      <c r="S405" s="88"/>
      <c r="T405" s="89"/>
      <c r="U405" s="89"/>
      <c r="V405" s="1"/>
      <c r="W405" s="88"/>
      <c r="X405" s="89"/>
      <c r="Y405" s="89"/>
      <c r="Z405" s="89"/>
      <c r="AA405" s="89"/>
      <c r="AB405" s="89"/>
      <c r="AC405" s="1"/>
      <c r="AD405" s="88"/>
      <c r="AE405" s="89"/>
      <c r="AF405" s="89"/>
      <c r="AG405" s="1"/>
      <c r="AH405" s="88"/>
      <c r="AI405" s="89"/>
      <c r="AJ405" s="89"/>
      <c r="AK405" s="89"/>
      <c r="AL405" s="89"/>
      <c r="AM405" s="89"/>
      <c r="AN405" s="2"/>
      <c r="AO405" s="88"/>
      <c r="AP405" s="89"/>
      <c r="AQ405" s="89"/>
      <c r="AR405" s="89"/>
      <c r="AS405" s="89"/>
      <c r="AT405" s="89"/>
      <c r="AU405" s="89"/>
      <c r="AV405" s="1"/>
      <c r="AW405" s="88"/>
      <c r="AX405" s="89"/>
      <c r="AY405" s="89"/>
      <c r="AZ405" s="89"/>
      <c r="BA405" s="89"/>
      <c r="BB405" s="89"/>
      <c r="BC405" s="1"/>
      <c r="BD405" s="88"/>
      <c r="BE405" s="89"/>
      <c r="BF405" s="89"/>
      <c r="BG405" s="89"/>
      <c r="BH405" s="1"/>
      <c r="BI405" s="90"/>
      <c r="BJ405" s="89"/>
      <c r="BK405" s="89"/>
      <c r="BL405" s="89"/>
      <c r="BM405" s="89"/>
      <c r="BN405" s="89"/>
      <c r="BO405" s="89"/>
      <c r="BP405" s="89"/>
      <c r="BQ405" s="89"/>
      <c r="BR405" s="89"/>
      <c r="BS405" s="89"/>
      <c r="BT405" s="89"/>
      <c r="BU405" s="89"/>
      <c r="BV405" s="89"/>
      <c r="BW405" s="89"/>
      <c r="BX405" s="89"/>
      <c r="BY405" s="89"/>
      <c r="BZ405" s="89"/>
      <c r="CA405" s="89"/>
      <c r="CB405" s="89"/>
      <c r="CC405" s="89"/>
      <c r="CD405" s="89"/>
      <c r="CE405" s="89"/>
      <c r="CF405" s="89"/>
      <c r="CG405" s="89"/>
      <c r="CH405" s="89"/>
      <c r="CI405" s="89"/>
      <c r="CJ405" s="89"/>
      <c r="CK405" s="89"/>
      <c r="CL405" s="89"/>
      <c r="CM405" s="89"/>
      <c r="CN405" s="89"/>
      <c r="CO405" s="89"/>
      <c r="CP405" s="89"/>
      <c r="CQ405" s="1"/>
      <c r="CR405" s="88"/>
      <c r="CS405" s="89"/>
      <c r="CT405" s="89"/>
      <c r="CU405" s="89"/>
      <c r="CV405" s="89"/>
      <c r="CW405" s="89"/>
      <c r="CX405" s="8"/>
      <c r="CY405" s="1"/>
    </row>
    <row r="406" spans="1:103" ht="12.75">
      <c r="A406" s="1"/>
      <c r="B406" s="9"/>
      <c r="C406" s="91" t="b">
        <v>0</v>
      </c>
      <c r="D406" s="86"/>
      <c r="E406" s="86"/>
      <c r="F406" s="1"/>
      <c r="G406" s="90"/>
      <c r="H406" s="89"/>
      <c r="I406" s="89"/>
      <c r="J406" s="89"/>
      <c r="K406" s="89"/>
      <c r="L406" s="89"/>
      <c r="M406" s="89"/>
      <c r="N406" s="89"/>
      <c r="O406" s="89"/>
      <c r="P406" s="89"/>
      <c r="Q406" s="89"/>
      <c r="R406" s="1"/>
      <c r="S406" s="88"/>
      <c r="T406" s="89"/>
      <c r="U406" s="89"/>
      <c r="V406" s="1"/>
      <c r="W406" s="88"/>
      <c r="X406" s="89"/>
      <c r="Y406" s="89"/>
      <c r="Z406" s="89"/>
      <c r="AA406" s="89"/>
      <c r="AB406" s="89"/>
      <c r="AC406" s="1"/>
      <c r="AD406" s="88"/>
      <c r="AE406" s="89"/>
      <c r="AF406" s="89"/>
      <c r="AG406" s="1"/>
      <c r="AH406" s="88"/>
      <c r="AI406" s="89"/>
      <c r="AJ406" s="89"/>
      <c r="AK406" s="89"/>
      <c r="AL406" s="89"/>
      <c r="AM406" s="89"/>
      <c r="AN406" s="2"/>
      <c r="AO406" s="88"/>
      <c r="AP406" s="89"/>
      <c r="AQ406" s="89"/>
      <c r="AR406" s="89"/>
      <c r="AS406" s="89"/>
      <c r="AT406" s="89"/>
      <c r="AU406" s="89"/>
      <c r="AV406" s="1"/>
      <c r="AW406" s="88"/>
      <c r="AX406" s="89"/>
      <c r="AY406" s="89"/>
      <c r="AZ406" s="89"/>
      <c r="BA406" s="89"/>
      <c r="BB406" s="89"/>
      <c r="BC406" s="1"/>
      <c r="BD406" s="88"/>
      <c r="BE406" s="89"/>
      <c r="BF406" s="89"/>
      <c r="BG406" s="89"/>
      <c r="BH406" s="1"/>
      <c r="BI406" s="90"/>
      <c r="BJ406" s="89"/>
      <c r="BK406" s="89"/>
      <c r="BL406" s="89"/>
      <c r="BM406" s="89"/>
      <c r="BN406" s="89"/>
      <c r="BO406" s="89"/>
      <c r="BP406" s="89"/>
      <c r="BQ406" s="89"/>
      <c r="BR406" s="89"/>
      <c r="BS406" s="89"/>
      <c r="BT406" s="89"/>
      <c r="BU406" s="89"/>
      <c r="BV406" s="89"/>
      <c r="BW406" s="89"/>
      <c r="BX406" s="89"/>
      <c r="BY406" s="89"/>
      <c r="BZ406" s="89"/>
      <c r="CA406" s="89"/>
      <c r="CB406" s="89"/>
      <c r="CC406" s="89"/>
      <c r="CD406" s="89"/>
      <c r="CE406" s="89"/>
      <c r="CF406" s="89"/>
      <c r="CG406" s="89"/>
      <c r="CH406" s="89"/>
      <c r="CI406" s="89"/>
      <c r="CJ406" s="89"/>
      <c r="CK406" s="89"/>
      <c r="CL406" s="89"/>
      <c r="CM406" s="89"/>
      <c r="CN406" s="89"/>
      <c r="CO406" s="89"/>
      <c r="CP406" s="89"/>
      <c r="CQ406" s="1"/>
      <c r="CR406" s="88"/>
      <c r="CS406" s="89"/>
      <c r="CT406" s="89"/>
      <c r="CU406" s="89"/>
      <c r="CV406" s="89"/>
      <c r="CW406" s="89"/>
      <c r="CX406" s="8"/>
      <c r="CY406" s="1"/>
    </row>
    <row r="407" spans="1:103" ht="12.75">
      <c r="A407" s="1"/>
      <c r="B407" s="9"/>
      <c r="C407" s="91" t="b">
        <v>0</v>
      </c>
      <c r="D407" s="86"/>
      <c r="E407" s="86"/>
      <c r="F407" s="1"/>
      <c r="G407" s="90"/>
      <c r="H407" s="89"/>
      <c r="I407" s="89"/>
      <c r="J407" s="89"/>
      <c r="K407" s="89"/>
      <c r="L407" s="89"/>
      <c r="M407" s="89"/>
      <c r="N407" s="89"/>
      <c r="O407" s="89"/>
      <c r="P407" s="89"/>
      <c r="Q407" s="89"/>
      <c r="R407" s="1"/>
      <c r="S407" s="88"/>
      <c r="T407" s="89"/>
      <c r="U407" s="89"/>
      <c r="V407" s="1"/>
      <c r="W407" s="88"/>
      <c r="X407" s="89"/>
      <c r="Y407" s="89"/>
      <c r="Z407" s="89"/>
      <c r="AA407" s="89"/>
      <c r="AB407" s="89"/>
      <c r="AC407" s="1"/>
      <c r="AD407" s="88"/>
      <c r="AE407" s="89"/>
      <c r="AF407" s="89"/>
      <c r="AG407" s="1"/>
      <c r="AH407" s="88"/>
      <c r="AI407" s="89"/>
      <c r="AJ407" s="89"/>
      <c r="AK407" s="89"/>
      <c r="AL407" s="89"/>
      <c r="AM407" s="89"/>
      <c r="AN407" s="2"/>
      <c r="AO407" s="88"/>
      <c r="AP407" s="89"/>
      <c r="AQ407" s="89"/>
      <c r="AR407" s="89"/>
      <c r="AS407" s="89"/>
      <c r="AT407" s="89"/>
      <c r="AU407" s="89"/>
      <c r="AV407" s="1"/>
      <c r="AW407" s="88"/>
      <c r="AX407" s="89"/>
      <c r="AY407" s="89"/>
      <c r="AZ407" s="89"/>
      <c r="BA407" s="89"/>
      <c r="BB407" s="89"/>
      <c r="BC407" s="1"/>
      <c r="BD407" s="88"/>
      <c r="BE407" s="89"/>
      <c r="BF407" s="89"/>
      <c r="BG407" s="89"/>
      <c r="BH407" s="1"/>
      <c r="BI407" s="90"/>
      <c r="BJ407" s="89"/>
      <c r="BK407" s="89"/>
      <c r="BL407" s="89"/>
      <c r="BM407" s="89"/>
      <c r="BN407" s="89"/>
      <c r="BO407" s="89"/>
      <c r="BP407" s="89"/>
      <c r="BQ407" s="89"/>
      <c r="BR407" s="89"/>
      <c r="BS407" s="89"/>
      <c r="BT407" s="89"/>
      <c r="BU407" s="89"/>
      <c r="BV407" s="89"/>
      <c r="BW407" s="89"/>
      <c r="BX407" s="89"/>
      <c r="BY407" s="89"/>
      <c r="BZ407" s="89"/>
      <c r="CA407" s="89"/>
      <c r="CB407" s="89"/>
      <c r="CC407" s="89"/>
      <c r="CD407" s="89"/>
      <c r="CE407" s="89"/>
      <c r="CF407" s="89"/>
      <c r="CG407" s="89"/>
      <c r="CH407" s="89"/>
      <c r="CI407" s="89"/>
      <c r="CJ407" s="89"/>
      <c r="CK407" s="89"/>
      <c r="CL407" s="89"/>
      <c r="CM407" s="89"/>
      <c r="CN407" s="89"/>
      <c r="CO407" s="89"/>
      <c r="CP407" s="89"/>
      <c r="CQ407" s="1"/>
      <c r="CR407" s="88"/>
      <c r="CS407" s="89"/>
      <c r="CT407" s="89"/>
      <c r="CU407" s="89"/>
      <c r="CV407" s="89"/>
      <c r="CW407" s="89"/>
      <c r="CX407" s="8"/>
      <c r="CY407" s="1"/>
    </row>
    <row r="408" spans="1:103" ht="12.75">
      <c r="A408" s="1"/>
      <c r="B408" s="9"/>
      <c r="C408" s="91" t="b">
        <v>0</v>
      </c>
      <c r="D408" s="86"/>
      <c r="E408" s="86"/>
      <c r="F408" s="1"/>
      <c r="G408" s="90"/>
      <c r="H408" s="89"/>
      <c r="I408" s="89"/>
      <c r="J408" s="89"/>
      <c r="K408" s="89"/>
      <c r="L408" s="89"/>
      <c r="M408" s="89"/>
      <c r="N408" s="89"/>
      <c r="O408" s="89"/>
      <c r="P408" s="89"/>
      <c r="Q408" s="89"/>
      <c r="R408" s="1"/>
      <c r="S408" s="88"/>
      <c r="T408" s="89"/>
      <c r="U408" s="89"/>
      <c r="V408" s="1"/>
      <c r="W408" s="88"/>
      <c r="X408" s="89"/>
      <c r="Y408" s="89"/>
      <c r="Z408" s="89"/>
      <c r="AA408" s="89"/>
      <c r="AB408" s="89"/>
      <c r="AC408" s="1"/>
      <c r="AD408" s="88"/>
      <c r="AE408" s="89"/>
      <c r="AF408" s="89"/>
      <c r="AG408" s="1"/>
      <c r="AH408" s="88"/>
      <c r="AI408" s="89"/>
      <c r="AJ408" s="89"/>
      <c r="AK408" s="89"/>
      <c r="AL408" s="89"/>
      <c r="AM408" s="89"/>
      <c r="AN408" s="2"/>
      <c r="AO408" s="88"/>
      <c r="AP408" s="89"/>
      <c r="AQ408" s="89"/>
      <c r="AR408" s="89"/>
      <c r="AS408" s="89"/>
      <c r="AT408" s="89"/>
      <c r="AU408" s="89"/>
      <c r="AV408" s="1"/>
      <c r="AW408" s="88"/>
      <c r="AX408" s="89"/>
      <c r="AY408" s="89"/>
      <c r="AZ408" s="89"/>
      <c r="BA408" s="89"/>
      <c r="BB408" s="89"/>
      <c r="BC408" s="1"/>
      <c r="BD408" s="88"/>
      <c r="BE408" s="89"/>
      <c r="BF408" s="89"/>
      <c r="BG408" s="89"/>
      <c r="BH408" s="1"/>
      <c r="BI408" s="90"/>
      <c r="BJ408" s="89"/>
      <c r="BK408" s="89"/>
      <c r="BL408" s="89"/>
      <c r="BM408" s="89"/>
      <c r="BN408" s="89"/>
      <c r="BO408" s="89"/>
      <c r="BP408" s="89"/>
      <c r="BQ408" s="89"/>
      <c r="BR408" s="89"/>
      <c r="BS408" s="89"/>
      <c r="BT408" s="89"/>
      <c r="BU408" s="89"/>
      <c r="BV408" s="89"/>
      <c r="BW408" s="89"/>
      <c r="BX408" s="89"/>
      <c r="BY408" s="89"/>
      <c r="BZ408" s="89"/>
      <c r="CA408" s="89"/>
      <c r="CB408" s="89"/>
      <c r="CC408" s="89"/>
      <c r="CD408" s="89"/>
      <c r="CE408" s="89"/>
      <c r="CF408" s="89"/>
      <c r="CG408" s="89"/>
      <c r="CH408" s="89"/>
      <c r="CI408" s="89"/>
      <c r="CJ408" s="89"/>
      <c r="CK408" s="89"/>
      <c r="CL408" s="89"/>
      <c r="CM408" s="89"/>
      <c r="CN408" s="89"/>
      <c r="CO408" s="89"/>
      <c r="CP408" s="89"/>
      <c r="CQ408" s="1"/>
      <c r="CR408" s="88"/>
      <c r="CS408" s="89"/>
      <c r="CT408" s="89"/>
      <c r="CU408" s="89"/>
      <c r="CV408" s="89"/>
      <c r="CW408" s="89"/>
      <c r="CX408" s="8"/>
      <c r="CY408" s="1"/>
    </row>
    <row r="409" spans="1:103" ht="12.75">
      <c r="A409" s="1"/>
      <c r="B409" s="9"/>
      <c r="C409" s="91" t="b">
        <v>0</v>
      </c>
      <c r="D409" s="86"/>
      <c r="E409" s="86"/>
      <c r="F409" s="1"/>
      <c r="G409" s="90"/>
      <c r="H409" s="89"/>
      <c r="I409" s="89"/>
      <c r="J409" s="89"/>
      <c r="K409" s="89"/>
      <c r="L409" s="89"/>
      <c r="M409" s="89"/>
      <c r="N409" s="89"/>
      <c r="O409" s="89"/>
      <c r="P409" s="89"/>
      <c r="Q409" s="89"/>
      <c r="R409" s="1"/>
      <c r="S409" s="88"/>
      <c r="T409" s="89"/>
      <c r="U409" s="89"/>
      <c r="V409" s="1"/>
      <c r="W409" s="88"/>
      <c r="X409" s="89"/>
      <c r="Y409" s="89"/>
      <c r="Z409" s="89"/>
      <c r="AA409" s="89"/>
      <c r="AB409" s="89"/>
      <c r="AC409" s="1"/>
      <c r="AD409" s="88"/>
      <c r="AE409" s="89"/>
      <c r="AF409" s="89"/>
      <c r="AG409" s="1"/>
      <c r="AH409" s="88"/>
      <c r="AI409" s="89"/>
      <c r="AJ409" s="89"/>
      <c r="AK409" s="89"/>
      <c r="AL409" s="89"/>
      <c r="AM409" s="89"/>
      <c r="AN409" s="2"/>
      <c r="AO409" s="88"/>
      <c r="AP409" s="89"/>
      <c r="AQ409" s="89"/>
      <c r="AR409" s="89"/>
      <c r="AS409" s="89"/>
      <c r="AT409" s="89"/>
      <c r="AU409" s="89"/>
      <c r="AV409" s="1"/>
      <c r="AW409" s="88"/>
      <c r="AX409" s="89"/>
      <c r="AY409" s="89"/>
      <c r="AZ409" s="89"/>
      <c r="BA409" s="89"/>
      <c r="BB409" s="89"/>
      <c r="BC409" s="1"/>
      <c r="BD409" s="88"/>
      <c r="BE409" s="89"/>
      <c r="BF409" s="89"/>
      <c r="BG409" s="89"/>
      <c r="BH409" s="1"/>
      <c r="BI409" s="90"/>
      <c r="BJ409" s="89"/>
      <c r="BK409" s="89"/>
      <c r="BL409" s="89"/>
      <c r="BM409" s="89"/>
      <c r="BN409" s="89"/>
      <c r="BO409" s="89"/>
      <c r="BP409" s="89"/>
      <c r="BQ409" s="89"/>
      <c r="BR409" s="89"/>
      <c r="BS409" s="89"/>
      <c r="BT409" s="89"/>
      <c r="BU409" s="89"/>
      <c r="BV409" s="89"/>
      <c r="BW409" s="89"/>
      <c r="BX409" s="89"/>
      <c r="BY409" s="89"/>
      <c r="BZ409" s="89"/>
      <c r="CA409" s="89"/>
      <c r="CB409" s="89"/>
      <c r="CC409" s="89"/>
      <c r="CD409" s="89"/>
      <c r="CE409" s="89"/>
      <c r="CF409" s="89"/>
      <c r="CG409" s="89"/>
      <c r="CH409" s="89"/>
      <c r="CI409" s="89"/>
      <c r="CJ409" s="89"/>
      <c r="CK409" s="89"/>
      <c r="CL409" s="89"/>
      <c r="CM409" s="89"/>
      <c r="CN409" s="89"/>
      <c r="CO409" s="89"/>
      <c r="CP409" s="89"/>
      <c r="CQ409" s="1"/>
      <c r="CR409" s="88"/>
      <c r="CS409" s="89"/>
      <c r="CT409" s="89"/>
      <c r="CU409" s="89"/>
      <c r="CV409" s="89"/>
      <c r="CW409" s="89"/>
      <c r="CX409" s="8"/>
      <c r="CY409" s="1"/>
    </row>
    <row r="410" spans="1:103" ht="12.75">
      <c r="A410" s="1"/>
      <c r="B410" s="9"/>
      <c r="C410" s="91" t="b">
        <v>0</v>
      </c>
      <c r="D410" s="86"/>
      <c r="E410" s="86"/>
      <c r="F410" s="1"/>
      <c r="G410" s="90"/>
      <c r="H410" s="89"/>
      <c r="I410" s="89"/>
      <c r="J410" s="89"/>
      <c r="K410" s="89"/>
      <c r="L410" s="89"/>
      <c r="M410" s="89"/>
      <c r="N410" s="89"/>
      <c r="O410" s="89"/>
      <c r="P410" s="89"/>
      <c r="Q410" s="89"/>
      <c r="R410" s="1"/>
      <c r="S410" s="88"/>
      <c r="T410" s="89"/>
      <c r="U410" s="89"/>
      <c r="V410" s="1"/>
      <c r="W410" s="88"/>
      <c r="X410" s="89"/>
      <c r="Y410" s="89"/>
      <c r="Z410" s="89"/>
      <c r="AA410" s="89"/>
      <c r="AB410" s="89"/>
      <c r="AC410" s="1"/>
      <c r="AD410" s="88"/>
      <c r="AE410" s="89"/>
      <c r="AF410" s="89"/>
      <c r="AG410" s="1"/>
      <c r="AH410" s="88"/>
      <c r="AI410" s="89"/>
      <c r="AJ410" s="89"/>
      <c r="AK410" s="89"/>
      <c r="AL410" s="89"/>
      <c r="AM410" s="89"/>
      <c r="AN410" s="2"/>
      <c r="AO410" s="88"/>
      <c r="AP410" s="89"/>
      <c r="AQ410" s="89"/>
      <c r="AR410" s="89"/>
      <c r="AS410" s="89"/>
      <c r="AT410" s="89"/>
      <c r="AU410" s="89"/>
      <c r="AV410" s="1"/>
      <c r="AW410" s="88"/>
      <c r="AX410" s="89"/>
      <c r="AY410" s="89"/>
      <c r="AZ410" s="89"/>
      <c r="BA410" s="89"/>
      <c r="BB410" s="89"/>
      <c r="BC410" s="1"/>
      <c r="BD410" s="88"/>
      <c r="BE410" s="89"/>
      <c r="BF410" s="89"/>
      <c r="BG410" s="89"/>
      <c r="BH410" s="1"/>
      <c r="BI410" s="90"/>
      <c r="BJ410" s="89"/>
      <c r="BK410" s="89"/>
      <c r="BL410" s="89"/>
      <c r="BM410" s="89"/>
      <c r="BN410" s="89"/>
      <c r="BO410" s="89"/>
      <c r="BP410" s="89"/>
      <c r="BQ410" s="89"/>
      <c r="BR410" s="89"/>
      <c r="BS410" s="89"/>
      <c r="BT410" s="89"/>
      <c r="BU410" s="89"/>
      <c r="BV410" s="89"/>
      <c r="BW410" s="89"/>
      <c r="BX410" s="89"/>
      <c r="BY410" s="89"/>
      <c r="BZ410" s="89"/>
      <c r="CA410" s="89"/>
      <c r="CB410" s="89"/>
      <c r="CC410" s="89"/>
      <c r="CD410" s="89"/>
      <c r="CE410" s="89"/>
      <c r="CF410" s="89"/>
      <c r="CG410" s="89"/>
      <c r="CH410" s="89"/>
      <c r="CI410" s="89"/>
      <c r="CJ410" s="89"/>
      <c r="CK410" s="89"/>
      <c r="CL410" s="89"/>
      <c r="CM410" s="89"/>
      <c r="CN410" s="89"/>
      <c r="CO410" s="89"/>
      <c r="CP410" s="89"/>
      <c r="CQ410" s="1"/>
      <c r="CR410" s="88"/>
      <c r="CS410" s="89"/>
      <c r="CT410" s="89"/>
      <c r="CU410" s="89"/>
      <c r="CV410" s="89"/>
      <c r="CW410" s="89"/>
      <c r="CX410" s="8"/>
      <c r="CY410" s="1"/>
    </row>
    <row r="411" spans="1:103" ht="12.75">
      <c r="A411" s="1"/>
      <c r="B411" s="9"/>
      <c r="C411" s="91" t="b">
        <v>0</v>
      </c>
      <c r="D411" s="86"/>
      <c r="E411" s="86"/>
      <c r="F411" s="1"/>
      <c r="G411" s="90"/>
      <c r="H411" s="89"/>
      <c r="I411" s="89"/>
      <c r="J411" s="89"/>
      <c r="K411" s="89"/>
      <c r="L411" s="89"/>
      <c r="M411" s="89"/>
      <c r="N411" s="89"/>
      <c r="O411" s="89"/>
      <c r="P411" s="89"/>
      <c r="Q411" s="89"/>
      <c r="R411" s="1"/>
      <c r="S411" s="88"/>
      <c r="T411" s="89"/>
      <c r="U411" s="89"/>
      <c r="V411" s="1"/>
      <c r="W411" s="88"/>
      <c r="X411" s="89"/>
      <c r="Y411" s="89"/>
      <c r="Z411" s="89"/>
      <c r="AA411" s="89"/>
      <c r="AB411" s="89"/>
      <c r="AC411" s="1"/>
      <c r="AD411" s="88"/>
      <c r="AE411" s="89"/>
      <c r="AF411" s="89"/>
      <c r="AG411" s="1"/>
      <c r="AH411" s="88"/>
      <c r="AI411" s="89"/>
      <c r="AJ411" s="89"/>
      <c r="AK411" s="89"/>
      <c r="AL411" s="89"/>
      <c r="AM411" s="89"/>
      <c r="AN411" s="2"/>
      <c r="AO411" s="88"/>
      <c r="AP411" s="89"/>
      <c r="AQ411" s="89"/>
      <c r="AR411" s="89"/>
      <c r="AS411" s="89"/>
      <c r="AT411" s="89"/>
      <c r="AU411" s="89"/>
      <c r="AV411" s="1"/>
      <c r="AW411" s="88"/>
      <c r="AX411" s="89"/>
      <c r="AY411" s="89"/>
      <c r="AZ411" s="89"/>
      <c r="BA411" s="89"/>
      <c r="BB411" s="89"/>
      <c r="BC411" s="1"/>
      <c r="BD411" s="88"/>
      <c r="BE411" s="89"/>
      <c r="BF411" s="89"/>
      <c r="BG411" s="89"/>
      <c r="BH411" s="1"/>
      <c r="BI411" s="90"/>
      <c r="BJ411" s="89"/>
      <c r="BK411" s="89"/>
      <c r="BL411" s="89"/>
      <c r="BM411" s="89"/>
      <c r="BN411" s="89"/>
      <c r="BO411" s="89"/>
      <c r="BP411" s="89"/>
      <c r="BQ411" s="89"/>
      <c r="BR411" s="89"/>
      <c r="BS411" s="89"/>
      <c r="BT411" s="89"/>
      <c r="BU411" s="89"/>
      <c r="BV411" s="89"/>
      <c r="BW411" s="89"/>
      <c r="BX411" s="89"/>
      <c r="BY411" s="89"/>
      <c r="BZ411" s="89"/>
      <c r="CA411" s="89"/>
      <c r="CB411" s="89"/>
      <c r="CC411" s="89"/>
      <c r="CD411" s="89"/>
      <c r="CE411" s="89"/>
      <c r="CF411" s="89"/>
      <c r="CG411" s="89"/>
      <c r="CH411" s="89"/>
      <c r="CI411" s="89"/>
      <c r="CJ411" s="89"/>
      <c r="CK411" s="89"/>
      <c r="CL411" s="89"/>
      <c r="CM411" s="89"/>
      <c r="CN411" s="89"/>
      <c r="CO411" s="89"/>
      <c r="CP411" s="89"/>
      <c r="CQ411" s="1"/>
      <c r="CR411" s="88"/>
      <c r="CS411" s="89"/>
      <c r="CT411" s="89"/>
      <c r="CU411" s="89"/>
      <c r="CV411" s="89"/>
      <c r="CW411" s="89"/>
      <c r="CX411" s="8"/>
      <c r="CY411" s="1"/>
    </row>
    <row r="412" spans="1:103" ht="12.75">
      <c r="A412" s="1"/>
      <c r="B412" s="9"/>
      <c r="C412" s="91" t="b">
        <v>0</v>
      </c>
      <c r="D412" s="86"/>
      <c r="E412" s="86"/>
      <c r="F412" s="1"/>
      <c r="G412" s="90"/>
      <c r="H412" s="89"/>
      <c r="I412" s="89"/>
      <c r="J412" s="89"/>
      <c r="K412" s="89"/>
      <c r="L412" s="89"/>
      <c r="M412" s="89"/>
      <c r="N412" s="89"/>
      <c r="O412" s="89"/>
      <c r="P412" s="89"/>
      <c r="Q412" s="89"/>
      <c r="R412" s="1"/>
      <c r="S412" s="88"/>
      <c r="T412" s="89"/>
      <c r="U412" s="89"/>
      <c r="V412" s="1"/>
      <c r="W412" s="88"/>
      <c r="X412" s="89"/>
      <c r="Y412" s="89"/>
      <c r="Z412" s="89"/>
      <c r="AA412" s="89"/>
      <c r="AB412" s="89"/>
      <c r="AC412" s="1"/>
      <c r="AD412" s="88"/>
      <c r="AE412" s="89"/>
      <c r="AF412" s="89"/>
      <c r="AG412" s="1"/>
      <c r="AH412" s="88"/>
      <c r="AI412" s="89"/>
      <c r="AJ412" s="89"/>
      <c r="AK412" s="89"/>
      <c r="AL412" s="89"/>
      <c r="AM412" s="89"/>
      <c r="AN412" s="2"/>
      <c r="AO412" s="88"/>
      <c r="AP412" s="89"/>
      <c r="AQ412" s="89"/>
      <c r="AR412" s="89"/>
      <c r="AS412" s="89"/>
      <c r="AT412" s="89"/>
      <c r="AU412" s="89"/>
      <c r="AV412" s="1"/>
      <c r="AW412" s="88"/>
      <c r="AX412" s="89"/>
      <c r="AY412" s="89"/>
      <c r="AZ412" s="89"/>
      <c r="BA412" s="89"/>
      <c r="BB412" s="89"/>
      <c r="BC412" s="1"/>
      <c r="BD412" s="88"/>
      <c r="BE412" s="89"/>
      <c r="BF412" s="89"/>
      <c r="BG412" s="89"/>
      <c r="BH412" s="1"/>
      <c r="BI412" s="90"/>
      <c r="BJ412" s="89"/>
      <c r="BK412" s="89"/>
      <c r="BL412" s="89"/>
      <c r="BM412" s="89"/>
      <c r="BN412" s="89"/>
      <c r="BO412" s="89"/>
      <c r="BP412" s="89"/>
      <c r="BQ412" s="89"/>
      <c r="BR412" s="89"/>
      <c r="BS412" s="89"/>
      <c r="BT412" s="89"/>
      <c r="BU412" s="89"/>
      <c r="BV412" s="89"/>
      <c r="BW412" s="89"/>
      <c r="BX412" s="89"/>
      <c r="BY412" s="89"/>
      <c r="BZ412" s="89"/>
      <c r="CA412" s="89"/>
      <c r="CB412" s="89"/>
      <c r="CC412" s="89"/>
      <c r="CD412" s="89"/>
      <c r="CE412" s="89"/>
      <c r="CF412" s="89"/>
      <c r="CG412" s="89"/>
      <c r="CH412" s="89"/>
      <c r="CI412" s="89"/>
      <c r="CJ412" s="89"/>
      <c r="CK412" s="89"/>
      <c r="CL412" s="89"/>
      <c r="CM412" s="89"/>
      <c r="CN412" s="89"/>
      <c r="CO412" s="89"/>
      <c r="CP412" s="89"/>
      <c r="CQ412" s="1"/>
      <c r="CR412" s="88"/>
      <c r="CS412" s="89"/>
      <c r="CT412" s="89"/>
      <c r="CU412" s="89"/>
      <c r="CV412" s="89"/>
      <c r="CW412" s="89"/>
      <c r="CX412" s="8"/>
      <c r="CY412" s="1"/>
    </row>
    <row r="413" spans="1:103" ht="12.75">
      <c r="A413" s="1"/>
      <c r="B413" s="9"/>
      <c r="C413" s="91" t="b">
        <v>0</v>
      </c>
      <c r="D413" s="86"/>
      <c r="E413" s="86"/>
      <c r="F413" s="1"/>
      <c r="G413" s="90"/>
      <c r="H413" s="89"/>
      <c r="I413" s="89"/>
      <c r="J413" s="89"/>
      <c r="K413" s="89"/>
      <c r="L413" s="89"/>
      <c r="M413" s="89"/>
      <c r="N413" s="89"/>
      <c r="O413" s="89"/>
      <c r="P413" s="89"/>
      <c r="Q413" s="89"/>
      <c r="R413" s="1"/>
      <c r="S413" s="88"/>
      <c r="T413" s="89"/>
      <c r="U413" s="89"/>
      <c r="V413" s="1"/>
      <c r="W413" s="88"/>
      <c r="X413" s="89"/>
      <c r="Y413" s="89"/>
      <c r="Z413" s="89"/>
      <c r="AA413" s="89"/>
      <c r="AB413" s="89"/>
      <c r="AC413" s="1"/>
      <c r="AD413" s="88"/>
      <c r="AE413" s="89"/>
      <c r="AF413" s="89"/>
      <c r="AG413" s="1"/>
      <c r="AH413" s="88"/>
      <c r="AI413" s="89"/>
      <c r="AJ413" s="89"/>
      <c r="AK413" s="89"/>
      <c r="AL413" s="89"/>
      <c r="AM413" s="89"/>
      <c r="AN413" s="2"/>
      <c r="AO413" s="88"/>
      <c r="AP413" s="89"/>
      <c r="AQ413" s="89"/>
      <c r="AR413" s="89"/>
      <c r="AS413" s="89"/>
      <c r="AT413" s="89"/>
      <c r="AU413" s="89"/>
      <c r="AV413" s="1"/>
      <c r="AW413" s="88"/>
      <c r="AX413" s="89"/>
      <c r="AY413" s="89"/>
      <c r="AZ413" s="89"/>
      <c r="BA413" s="89"/>
      <c r="BB413" s="89"/>
      <c r="BC413" s="1"/>
      <c r="BD413" s="88"/>
      <c r="BE413" s="89"/>
      <c r="BF413" s="89"/>
      <c r="BG413" s="89"/>
      <c r="BH413" s="1"/>
      <c r="BI413" s="90"/>
      <c r="BJ413" s="89"/>
      <c r="BK413" s="89"/>
      <c r="BL413" s="89"/>
      <c r="BM413" s="89"/>
      <c r="BN413" s="89"/>
      <c r="BO413" s="89"/>
      <c r="BP413" s="89"/>
      <c r="BQ413" s="89"/>
      <c r="BR413" s="89"/>
      <c r="BS413" s="89"/>
      <c r="BT413" s="89"/>
      <c r="BU413" s="89"/>
      <c r="BV413" s="89"/>
      <c r="BW413" s="89"/>
      <c r="BX413" s="89"/>
      <c r="BY413" s="89"/>
      <c r="BZ413" s="89"/>
      <c r="CA413" s="89"/>
      <c r="CB413" s="89"/>
      <c r="CC413" s="89"/>
      <c r="CD413" s="89"/>
      <c r="CE413" s="89"/>
      <c r="CF413" s="89"/>
      <c r="CG413" s="89"/>
      <c r="CH413" s="89"/>
      <c r="CI413" s="89"/>
      <c r="CJ413" s="89"/>
      <c r="CK413" s="89"/>
      <c r="CL413" s="89"/>
      <c r="CM413" s="89"/>
      <c r="CN413" s="89"/>
      <c r="CO413" s="89"/>
      <c r="CP413" s="89"/>
      <c r="CQ413" s="1"/>
      <c r="CR413" s="88"/>
      <c r="CS413" s="89"/>
      <c r="CT413" s="89"/>
      <c r="CU413" s="89"/>
      <c r="CV413" s="89"/>
      <c r="CW413" s="89"/>
      <c r="CX413" s="8"/>
      <c r="CY413" s="1"/>
    </row>
    <row r="414" spans="1:103" ht="12.75">
      <c r="A414" s="1"/>
      <c r="B414" s="9"/>
      <c r="C414" s="91" t="b">
        <v>0</v>
      </c>
      <c r="D414" s="86"/>
      <c r="E414" s="86"/>
      <c r="F414" s="1"/>
      <c r="G414" s="90"/>
      <c r="H414" s="89"/>
      <c r="I414" s="89"/>
      <c r="J414" s="89"/>
      <c r="K414" s="89"/>
      <c r="L414" s="89"/>
      <c r="M414" s="89"/>
      <c r="N414" s="89"/>
      <c r="O414" s="89"/>
      <c r="P414" s="89"/>
      <c r="Q414" s="89"/>
      <c r="R414" s="1"/>
      <c r="S414" s="88"/>
      <c r="T414" s="89"/>
      <c r="U414" s="89"/>
      <c r="V414" s="1"/>
      <c r="W414" s="88"/>
      <c r="X414" s="89"/>
      <c r="Y414" s="89"/>
      <c r="Z414" s="89"/>
      <c r="AA414" s="89"/>
      <c r="AB414" s="89"/>
      <c r="AC414" s="1"/>
      <c r="AD414" s="88"/>
      <c r="AE414" s="89"/>
      <c r="AF414" s="89"/>
      <c r="AG414" s="1"/>
      <c r="AH414" s="88"/>
      <c r="AI414" s="89"/>
      <c r="AJ414" s="89"/>
      <c r="AK414" s="89"/>
      <c r="AL414" s="89"/>
      <c r="AM414" s="89"/>
      <c r="AN414" s="2"/>
      <c r="AO414" s="88"/>
      <c r="AP414" s="89"/>
      <c r="AQ414" s="89"/>
      <c r="AR414" s="89"/>
      <c r="AS414" s="89"/>
      <c r="AT414" s="89"/>
      <c r="AU414" s="89"/>
      <c r="AV414" s="1"/>
      <c r="AW414" s="88"/>
      <c r="AX414" s="89"/>
      <c r="AY414" s="89"/>
      <c r="AZ414" s="89"/>
      <c r="BA414" s="89"/>
      <c r="BB414" s="89"/>
      <c r="BC414" s="1"/>
      <c r="BD414" s="88"/>
      <c r="BE414" s="89"/>
      <c r="BF414" s="89"/>
      <c r="BG414" s="89"/>
      <c r="BH414" s="1"/>
      <c r="BI414" s="90"/>
      <c r="BJ414" s="89"/>
      <c r="BK414" s="89"/>
      <c r="BL414" s="89"/>
      <c r="BM414" s="89"/>
      <c r="BN414" s="89"/>
      <c r="BO414" s="89"/>
      <c r="BP414" s="89"/>
      <c r="BQ414" s="89"/>
      <c r="BR414" s="89"/>
      <c r="BS414" s="89"/>
      <c r="BT414" s="89"/>
      <c r="BU414" s="89"/>
      <c r="BV414" s="89"/>
      <c r="BW414" s="89"/>
      <c r="BX414" s="89"/>
      <c r="BY414" s="89"/>
      <c r="BZ414" s="89"/>
      <c r="CA414" s="89"/>
      <c r="CB414" s="89"/>
      <c r="CC414" s="89"/>
      <c r="CD414" s="89"/>
      <c r="CE414" s="89"/>
      <c r="CF414" s="89"/>
      <c r="CG414" s="89"/>
      <c r="CH414" s="89"/>
      <c r="CI414" s="89"/>
      <c r="CJ414" s="89"/>
      <c r="CK414" s="89"/>
      <c r="CL414" s="89"/>
      <c r="CM414" s="89"/>
      <c r="CN414" s="89"/>
      <c r="CO414" s="89"/>
      <c r="CP414" s="89"/>
      <c r="CQ414" s="1"/>
      <c r="CR414" s="88"/>
      <c r="CS414" s="89"/>
      <c r="CT414" s="89"/>
      <c r="CU414" s="89"/>
      <c r="CV414" s="89"/>
      <c r="CW414" s="89"/>
      <c r="CX414" s="8"/>
      <c r="CY414" s="1"/>
    </row>
    <row r="415" spans="1:103" ht="12.75">
      <c r="A415" s="1"/>
      <c r="B415" s="9"/>
      <c r="C415" s="91" t="b">
        <v>0</v>
      </c>
      <c r="D415" s="86"/>
      <c r="E415" s="86"/>
      <c r="F415" s="1"/>
      <c r="G415" s="90"/>
      <c r="H415" s="89"/>
      <c r="I415" s="89"/>
      <c r="J415" s="89"/>
      <c r="K415" s="89"/>
      <c r="L415" s="89"/>
      <c r="M415" s="89"/>
      <c r="N415" s="89"/>
      <c r="O415" s="89"/>
      <c r="P415" s="89"/>
      <c r="Q415" s="89"/>
      <c r="R415" s="1"/>
      <c r="S415" s="88"/>
      <c r="T415" s="89"/>
      <c r="U415" s="89"/>
      <c r="V415" s="1"/>
      <c r="W415" s="88"/>
      <c r="X415" s="89"/>
      <c r="Y415" s="89"/>
      <c r="Z415" s="89"/>
      <c r="AA415" s="89"/>
      <c r="AB415" s="89"/>
      <c r="AC415" s="1"/>
      <c r="AD415" s="88"/>
      <c r="AE415" s="89"/>
      <c r="AF415" s="89"/>
      <c r="AG415" s="1"/>
      <c r="AH415" s="88"/>
      <c r="AI415" s="89"/>
      <c r="AJ415" s="89"/>
      <c r="AK415" s="89"/>
      <c r="AL415" s="89"/>
      <c r="AM415" s="89"/>
      <c r="AN415" s="2"/>
      <c r="AO415" s="88"/>
      <c r="AP415" s="89"/>
      <c r="AQ415" s="89"/>
      <c r="AR415" s="89"/>
      <c r="AS415" s="89"/>
      <c r="AT415" s="89"/>
      <c r="AU415" s="89"/>
      <c r="AV415" s="1"/>
      <c r="AW415" s="88"/>
      <c r="AX415" s="89"/>
      <c r="AY415" s="89"/>
      <c r="AZ415" s="89"/>
      <c r="BA415" s="89"/>
      <c r="BB415" s="89"/>
      <c r="BC415" s="1"/>
      <c r="BD415" s="88"/>
      <c r="BE415" s="89"/>
      <c r="BF415" s="89"/>
      <c r="BG415" s="89"/>
      <c r="BH415" s="1"/>
      <c r="BI415" s="90"/>
      <c r="BJ415" s="89"/>
      <c r="BK415" s="89"/>
      <c r="BL415" s="89"/>
      <c r="BM415" s="89"/>
      <c r="BN415" s="89"/>
      <c r="BO415" s="89"/>
      <c r="BP415" s="89"/>
      <c r="BQ415" s="89"/>
      <c r="BR415" s="89"/>
      <c r="BS415" s="89"/>
      <c r="BT415" s="89"/>
      <c r="BU415" s="89"/>
      <c r="BV415" s="89"/>
      <c r="BW415" s="89"/>
      <c r="BX415" s="89"/>
      <c r="BY415" s="89"/>
      <c r="BZ415" s="89"/>
      <c r="CA415" s="89"/>
      <c r="CB415" s="89"/>
      <c r="CC415" s="89"/>
      <c r="CD415" s="89"/>
      <c r="CE415" s="89"/>
      <c r="CF415" s="89"/>
      <c r="CG415" s="89"/>
      <c r="CH415" s="89"/>
      <c r="CI415" s="89"/>
      <c r="CJ415" s="89"/>
      <c r="CK415" s="89"/>
      <c r="CL415" s="89"/>
      <c r="CM415" s="89"/>
      <c r="CN415" s="89"/>
      <c r="CO415" s="89"/>
      <c r="CP415" s="89"/>
      <c r="CQ415" s="1"/>
      <c r="CR415" s="88"/>
      <c r="CS415" s="89"/>
      <c r="CT415" s="89"/>
      <c r="CU415" s="89"/>
      <c r="CV415" s="89"/>
      <c r="CW415" s="89"/>
      <c r="CX415" s="8"/>
      <c r="CY415" s="1"/>
    </row>
    <row r="416" spans="1:103" ht="12.75">
      <c r="A416" s="1"/>
      <c r="B416" s="9"/>
      <c r="C416" s="91" t="b">
        <v>0</v>
      </c>
      <c r="D416" s="86"/>
      <c r="E416" s="86"/>
      <c r="F416" s="1"/>
      <c r="G416" s="90"/>
      <c r="H416" s="89"/>
      <c r="I416" s="89"/>
      <c r="J416" s="89"/>
      <c r="K416" s="89"/>
      <c r="L416" s="89"/>
      <c r="M416" s="89"/>
      <c r="N416" s="89"/>
      <c r="O416" s="89"/>
      <c r="P416" s="89"/>
      <c r="Q416" s="89"/>
      <c r="R416" s="1"/>
      <c r="S416" s="88"/>
      <c r="T416" s="89"/>
      <c r="U416" s="89"/>
      <c r="V416" s="1"/>
      <c r="W416" s="88"/>
      <c r="X416" s="89"/>
      <c r="Y416" s="89"/>
      <c r="Z416" s="89"/>
      <c r="AA416" s="89"/>
      <c r="AB416" s="89"/>
      <c r="AC416" s="1"/>
      <c r="AD416" s="88"/>
      <c r="AE416" s="89"/>
      <c r="AF416" s="89"/>
      <c r="AG416" s="1"/>
      <c r="AH416" s="88"/>
      <c r="AI416" s="89"/>
      <c r="AJ416" s="89"/>
      <c r="AK416" s="89"/>
      <c r="AL416" s="89"/>
      <c r="AM416" s="89"/>
      <c r="AN416" s="2"/>
      <c r="AO416" s="88"/>
      <c r="AP416" s="89"/>
      <c r="AQ416" s="89"/>
      <c r="AR416" s="89"/>
      <c r="AS416" s="89"/>
      <c r="AT416" s="89"/>
      <c r="AU416" s="89"/>
      <c r="AV416" s="1"/>
      <c r="AW416" s="88"/>
      <c r="AX416" s="89"/>
      <c r="AY416" s="89"/>
      <c r="AZ416" s="89"/>
      <c r="BA416" s="89"/>
      <c r="BB416" s="89"/>
      <c r="BC416" s="1"/>
      <c r="BD416" s="88"/>
      <c r="BE416" s="89"/>
      <c r="BF416" s="89"/>
      <c r="BG416" s="89"/>
      <c r="BH416" s="1"/>
      <c r="BI416" s="90"/>
      <c r="BJ416" s="89"/>
      <c r="BK416" s="89"/>
      <c r="BL416" s="89"/>
      <c r="BM416" s="89"/>
      <c r="BN416" s="89"/>
      <c r="BO416" s="89"/>
      <c r="BP416" s="89"/>
      <c r="BQ416" s="89"/>
      <c r="BR416" s="89"/>
      <c r="BS416" s="89"/>
      <c r="BT416" s="89"/>
      <c r="BU416" s="89"/>
      <c r="BV416" s="89"/>
      <c r="BW416" s="89"/>
      <c r="BX416" s="89"/>
      <c r="BY416" s="89"/>
      <c r="BZ416" s="89"/>
      <c r="CA416" s="89"/>
      <c r="CB416" s="89"/>
      <c r="CC416" s="89"/>
      <c r="CD416" s="89"/>
      <c r="CE416" s="89"/>
      <c r="CF416" s="89"/>
      <c r="CG416" s="89"/>
      <c r="CH416" s="89"/>
      <c r="CI416" s="89"/>
      <c r="CJ416" s="89"/>
      <c r="CK416" s="89"/>
      <c r="CL416" s="89"/>
      <c r="CM416" s="89"/>
      <c r="CN416" s="89"/>
      <c r="CO416" s="89"/>
      <c r="CP416" s="89"/>
      <c r="CQ416" s="1"/>
      <c r="CR416" s="88"/>
      <c r="CS416" s="89"/>
      <c r="CT416" s="89"/>
      <c r="CU416" s="89"/>
      <c r="CV416" s="89"/>
      <c r="CW416" s="89"/>
      <c r="CX416" s="8"/>
      <c r="CY416" s="1"/>
    </row>
    <row r="417" spans="1:103" ht="12.75">
      <c r="A417" s="1"/>
      <c r="B417" s="9"/>
      <c r="C417" s="91" t="b">
        <v>0</v>
      </c>
      <c r="D417" s="86"/>
      <c r="E417" s="86"/>
      <c r="F417" s="1"/>
      <c r="G417" s="90"/>
      <c r="H417" s="89"/>
      <c r="I417" s="89"/>
      <c r="J417" s="89"/>
      <c r="K417" s="89"/>
      <c r="L417" s="89"/>
      <c r="M417" s="89"/>
      <c r="N417" s="89"/>
      <c r="O417" s="89"/>
      <c r="P417" s="89"/>
      <c r="Q417" s="89"/>
      <c r="R417" s="1"/>
      <c r="S417" s="88"/>
      <c r="T417" s="89"/>
      <c r="U417" s="89"/>
      <c r="V417" s="1"/>
      <c r="W417" s="88"/>
      <c r="X417" s="89"/>
      <c r="Y417" s="89"/>
      <c r="Z417" s="89"/>
      <c r="AA417" s="89"/>
      <c r="AB417" s="89"/>
      <c r="AC417" s="1"/>
      <c r="AD417" s="88"/>
      <c r="AE417" s="89"/>
      <c r="AF417" s="89"/>
      <c r="AG417" s="1"/>
      <c r="AH417" s="88"/>
      <c r="AI417" s="89"/>
      <c r="AJ417" s="89"/>
      <c r="AK417" s="89"/>
      <c r="AL417" s="89"/>
      <c r="AM417" s="89"/>
      <c r="AN417" s="2"/>
      <c r="AO417" s="88"/>
      <c r="AP417" s="89"/>
      <c r="AQ417" s="89"/>
      <c r="AR417" s="89"/>
      <c r="AS417" s="89"/>
      <c r="AT417" s="89"/>
      <c r="AU417" s="89"/>
      <c r="AV417" s="1"/>
      <c r="AW417" s="88"/>
      <c r="AX417" s="89"/>
      <c r="AY417" s="89"/>
      <c r="AZ417" s="89"/>
      <c r="BA417" s="89"/>
      <c r="BB417" s="89"/>
      <c r="BC417" s="1"/>
      <c r="BD417" s="88"/>
      <c r="BE417" s="89"/>
      <c r="BF417" s="89"/>
      <c r="BG417" s="89"/>
      <c r="BH417" s="1"/>
      <c r="BI417" s="90"/>
      <c r="BJ417" s="89"/>
      <c r="BK417" s="89"/>
      <c r="BL417" s="89"/>
      <c r="BM417" s="89"/>
      <c r="BN417" s="89"/>
      <c r="BO417" s="89"/>
      <c r="BP417" s="89"/>
      <c r="BQ417" s="89"/>
      <c r="BR417" s="89"/>
      <c r="BS417" s="89"/>
      <c r="BT417" s="89"/>
      <c r="BU417" s="89"/>
      <c r="BV417" s="89"/>
      <c r="BW417" s="89"/>
      <c r="BX417" s="89"/>
      <c r="BY417" s="89"/>
      <c r="BZ417" s="89"/>
      <c r="CA417" s="89"/>
      <c r="CB417" s="89"/>
      <c r="CC417" s="89"/>
      <c r="CD417" s="89"/>
      <c r="CE417" s="89"/>
      <c r="CF417" s="89"/>
      <c r="CG417" s="89"/>
      <c r="CH417" s="89"/>
      <c r="CI417" s="89"/>
      <c r="CJ417" s="89"/>
      <c r="CK417" s="89"/>
      <c r="CL417" s="89"/>
      <c r="CM417" s="89"/>
      <c r="CN417" s="89"/>
      <c r="CO417" s="89"/>
      <c r="CP417" s="89"/>
      <c r="CQ417" s="1"/>
      <c r="CR417" s="88"/>
      <c r="CS417" s="89"/>
      <c r="CT417" s="89"/>
      <c r="CU417" s="89"/>
      <c r="CV417" s="89"/>
      <c r="CW417" s="89"/>
      <c r="CX417" s="8"/>
      <c r="CY417" s="1"/>
    </row>
    <row r="418" spans="1:103" ht="12.75">
      <c r="A418" s="1"/>
      <c r="B418" s="9"/>
      <c r="C418" s="91" t="b">
        <v>0</v>
      </c>
      <c r="D418" s="86"/>
      <c r="E418" s="86"/>
      <c r="F418" s="1"/>
      <c r="G418" s="90"/>
      <c r="H418" s="89"/>
      <c r="I418" s="89"/>
      <c r="J418" s="89"/>
      <c r="K418" s="89"/>
      <c r="L418" s="89"/>
      <c r="M418" s="89"/>
      <c r="N418" s="89"/>
      <c r="O418" s="89"/>
      <c r="P418" s="89"/>
      <c r="Q418" s="89"/>
      <c r="R418" s="1"/>
      <c r="S418" s="88"/>
      <c r="T418" s="89"/>
      <c r="U418" s="89"/>
      <c r="V418" s="1"/>
      <c r="W418" s="88"/>
      <c r="X418" s="89"/>
      <c r="Y418" s="89"/>
      <c r="Z418" s="89"/>
      <c r="AA418" s="89"/>
      <c r="AB418" s="89"/>
      <c r="AC418" s="1"/>
      <c r="AD418" s="88"/>
      <c r="AE418" s="89"/>
      <c r="AF418" s="89"/>
      <c r="AG418" s="1"/>
      <c r="AH418" s="88"/>
      <c r="AI418" s="89"/>
      <c r="AJ418" s="89"/>
      <c r="AK418" s="89"/>
      <c r="AL418" s="89"/>
      <c r="AM418" s="89"/>
      <c r="AN418" s="2"/>
      <c r="AO418" s="88"/>
      <c r="AP418" s="89"/>
      <c r="AQ418" s="89"/>
      <c r="AR418" s="89"/>
      <c r="AS418" s="89"/>
      <c r="AT418" s="89"/>
      <c r="AU418" s="89"/>
      <c r="AV418" s="1"/>
      <c r="AW418" s="88"/>
      <c r="AX418" s="89"/>
      <c r="AY418" s="89"/>
      <c r="AZ418" s="89"/>
      <c r="BA418" s="89"/>
      <c r="BB418" s="89"/>
      <c r="BC418" s="1"/>
      <c r="BD418" s="88"/>
      <c r="BE418" s="89"/>
      <c r="BF418" s="89"/>
      <c r="BG418" s="89"/>
      <c r="BH418" s="1"/>
      <c r="BI418" s="90"/>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1"/>
      <c r="CR418" s="88"/>
      <c r="CS418" s="89"/>
      <c r="CT418" s="89"/>
      <c r="CU418" s="89"/>
      <c r="CV418" s="89"/>
      <c r="CW418" s="89"/>
      <c r="CX418" s="8"/>
      <c r="CY418" s="1"/>
    </row>
    <row r="419" spans="1:103" ht="12.75">
      <c r="A419" s="1"/>
      <c r="B419" s="9"/>
      <c r="C419" s="91" t="b">
        <v>0</v>
      </c>
      <c r="D419" s="86"/>
      <c r="E419" s="86"/>
      <c r="F419" s="1"/>
      <c r="G419" s="90"/>
      <c r="H419" s="89"/>
      <c r="I419" s="89"/>
      <c r="J419" s="89"/>
      <c r="K419" s="89"/>
      <c r="L419" s="89"/>
      <c r="M419" s="89"/>
      <c r="N419" s="89"/>
      <c r="O419" s="89"/>
      <c r="P419" s="89"/>
      <c r="Q419" s="89"/>
      <c r="R419" s="1"/>
      <c r="S419" s="88"/>
      <c r="T419" s="89"/>
      <c r="U419" s="89"/>
      <c r="V419" s="1"/>
      <c r="W419" s="88"/>
      <c r="X419" s="89"/>
      <c r="Y419" s="89"/>
      <c r="Z419" s="89"/>
      <c r="AA419" s="89"/>
      <c r="AB419" s="89"/>
      <c r="AC419" s="1"/>
      <c r="AD419" s="88"/>
      <c r="AE419" s="89"/>
      <c r="AF419" s="89"/>
      <c r="AG419" s="1"/>
      <c r="AH419" s="88"/>
      <c r="AI419" s="89"/>
      <c r="AJ419" s="89"/>
      <c r="AK419" s="89"/>
      <c r="AL419" s="89"/>
      <c r="AM419" s="89"/>
      <c r="AN419" s="2"/>
      <c r="AO419" s="88"/>
      <c r="AP419" s="89"/>
      <c r="AQ419" s="89"/>
      <c r="AR419" s="89"/>
      <c r="AS419" s="89"/>
      <c r="AT419" s="89"/>
      <c r="AU419" s="89"/>
      <c r="AV419" s="1"/>
      <c r="AW419" s="88"/>
      <c r="AX419" s="89"/>
      <c r="AY419" s="89"/>
      <c r="AZ419" s="89"/>
      <c r="BA419" s="89"/>
      <c r="BB419" s="89"/>
      <c r="BC419" s="1"/>
      <c r="BD419" s="88"/>
      <c r="BE419" s="89"/>
      <c r="BF419" s="89"/>
      <c r="BG419" s="89"/>
      <c r="BH419" s="1"/>
      <c r="BI419" s="90"/>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1"/>
      <c r="CR419" s="88"/>
      <c r="CS419" s="89"/>
      <c r="CT419" s="89"/>
      <c r="CU419" s="89"/>
      <c r="CV419" s="89"/>
      <c r="CW419" s="89"/>
      <c r="CX419" s="8"/>
      <c r="CY419" s="1"/>
    </row>
    <row r="420" spans="1:103" ht="12.75">
      <c r="A420" s="1"/>
      <c r="B420" s="9"/>
      <c r="C420" s="91" t="b">
        <v>0</v>
      </c>
      <c r="D420" s="86"/>
      <c r="E420" s="86"/>
      <c r="F420" s="1"/>
      <c r="G420" s="90"/>
      <c r="H420" s="89"/>
      <c r="I420" s="89"/>
      <c r="J420" s="89"/>
      <c r="K420" s="89"/>
      <c r="L420" s="89"/>
      <c r="M420" s="89"/>
      <c r="N420" s="89"/>
      <c r="O420" s="89"/>
      <c r="P420" s="89"/>
      <c r="Q420" s="89"/>
      <c r="R420" s="1"/>
      <c r="S420" s="88"/>
      <c r="T420" s="89"/>
      <c r="U420" s="89"/>
      <c r="V420" s="1"/>
      <c r="W420" s="88"/>
      <c r="X420" s="89"/>
      <c r="Y420" s="89"/>
      <c r="Z420" s="89"/>
      <c r="AA420" s="89"/>
      <c r="AB420" s="89"/>
      <c r="AC420" s="1"/>
      <c r="AD420" s="88"/>
      <c r="AE420" s="89"/>
      <c r="AF420" s="89"/>
      <c r="AG420" s="1"/>
      <c r="AH420" s="88"/>
      <c r="AI420" s="89"/>
      <c r="AJ420" s="89"/>
      <c r="AK420" s="89"/>
      <c r="AL420" s="89"/>
      <c r="AM420" s="89"/>
      <c r="AN420" s="2"/>
      <c r="AO420" s="88"/>
      <c r="AP420" s="89"/>
      <c r="AQ420" s="89"/>
      <c r="AR420" s="89"/>
      <c r="AS420" s="89"/>
      <c r="AT420" s="89"/>
      <c r="AU420" s="89"/>
      <c r="AV420" s="1"/>
      <c r="AW420" s="88"/>
      <c r="AX420" s="89"/>
      <c r="AY420" s="89"/>
      <c r="AZ420" s="89"/>
      <c r="BA420" s="89"/>
      <c r="BB420" s="89"/>
      <c r="BC420" s="1"/>
      <c r="BD420" s="88"/>
      <c r="BE420" s="89"/>
      <c r="BF420" s="89"/>
      <c r="BG420" s="89"/>
      <c r="BH420" s="1"/>
      <c r="BI420" s="90"/>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1"/>
      <c r="CR420" s="88"/>
      <c r="CS420" s="89"/>
      <c r="CT420" s="89"/>
      <c r="CU420" s="89"/>
      <c r="CV420" s="89"/>
      <c r="CW420" s="89"/>
      <c r="CX420" s="8"/>
      <c r="CY420" s="1"/>
    </row>
    <row r="421" spans="1:103" ht="12.75">
      <c r="A421" s="1"/>
      <c r="B421" s="9"/>
      <c r="C421" s="91" t="b">
        <v>0</v>
      </c>
      <c r="D421" s="86"/>
      <c r="E421" s="86"/>
      <c r="F421" s="1"/>
      <c r="G421" s="90"/>
      <c r="H421" s="89"/>
      <c r="I421" s="89"/>
      <c r="J421" s="89"/>
      <c r="K421" s="89"/>
      <c r="L421" s="89"/>
      <c r="M421" s="89"/>
      <c r="N421" s="89"/>
      <c r="O421" s="89"/>
      <c r="P421" s="89"/>
      <c r="Q421" s="89"/>
      <c r="R421" s="1"/>
      <c r="S421" s="88"/>
      <c r="T421" s="89"/>
      <c r="U421" s="89"/>
      <c r="V421" s="1"/>
      <c r="W421" s="88"/>
      <c r="X421" s="89"/>
      <c r="Y421" s="89"/>
      <c r="Z421" s="89"/>
      <c r="AA421" s="89"/>
      <c r="AB421" s="89"/>
      <c r="AC421" s="1"/>
      <c r="AD421" s="88"/>
      <c r="AE421" s="89"/>
      <c r="AF421" s="89"/>
      <c r="AG421" s="1"/>
      <c r="AH421" s="88"/>
      <c r="AI421" s="89"/>
      <c r="AJ421" s="89"/>
      <c r="AK421" s="89"/>
      <c r="AL421" s="89"/>
      <c r="AM421" s="89"/>
      <c r="AN421" s="2"/>
      <c r="AO421" s="88"/>
      <c r="AP421" s="89"/>
      <c r="AQ421" s="89"/>
      <c r="AR421" s="89"/>
      <c r="AS421" s="89"/>
      <c r="AT421" s="89"/>
      <c r="AU421" s="89"/>
      <c r="AV421" s="1"/>
      <c r="AW421" s="88"/>
      <c r="AX421" s="89"/>
      <c r="AY421" s="89"/>
      <c r="AZ421" s="89"/>
      <c r="BA421" s="89"/>
      <c r="BB421" s="89"/>
      <c r="BC421" s="1"/>
      <c r="BD421" s="88"/>
      <c r="BE421" s="89"/>
      <c r="BF421" s="89"/>
      <c r="BG421" s="89"/>
      <c r="BH421" s="1"/>
      <c r="BI421" s="90"/>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1"/>
      <c r="CR421" s="88"/>
      <c r="CS421" s="89"/>
      <c r="CT421" s="89"/>
      <c r="CU421" s="89"/>
      <c r="CV421" s="89"/>
      <c r="CW421" s="89"/>
      <c r="CX421" s="8"/>
      <c r="CY421" s="1"/>
    </row>
    <row r="422" spans="1:103" ht="12.75">
      <c r="A422" s="1"/>
      <c r="B422" s="9"/>
      <c r="C422" s="91" t="b">
        <v>0</v>
      </c>
      <c r="D422" s="86"/>
      <c r="E422" s="86"/>
      <c r="F422" s="1"/>
      <c r="G422" s="90"/>
      <c r="H422" s="89"/>
      <c r="I422" s="89"/>
      <c r="J422" s="89"/>
      <c r="K422" s="89"/>
      <c r="L422" s="89"/>
      <c r="M422" s="89"/>
      <c r="N422" s="89"/>
      <c r="O422" s="89"/>
      <c r="P422" s="89"/>
      <c r="Q422" s="89"/>
      <c r="R422" s="1"/>
      <c r="S422" s="88"/>
      <c r="T422" s="89"/>
      <c r="U422" s="89"/>
      <c r="V422" s="1"/>
      <c r="W422" s="88"/>
      <c r="X422" s="89"/>
      <c r="Y422" s="89"/>
      <c r="Z422" s="89"/>
      <c r="AA422" s="89"/>
      <c r="AB422" s="89"/>
      <c r="AC422" s="1"/>
      <c r="AD422" s="88"/>
      <c r="AE422" s="89"/>
      <c r="AF422" s="89"/>
      <c r="AG422" s="1"/>
      <c r="AH422" s="88"/>
      <c r="AI422" s="89"/>
      <c r="AJ422" s="89"/>
      <c r="AK422" s="89"/>
      <c r="AL422" s="89"/>
      <c r="AM422" s="89"/>
      <c r="AN422" s="2"/>
      <c r="AO422" s="88"/>
      <c r="AP422" s="89"/>
      <c r="AQ422" s="89"/>
      <c r="AR422" s="89"/>
      <c r="AS422" s="89"/>
      <c r="AT422" s="89"/>
      <c r="AU422" s="89"/>
      <c r="AV422" s="1"/>
      <c r="AW422" s="88"/>
      <c r="AX422" s="89"/>
      <c r="AY422" s="89"/>
      <c r="AZ422" s="89"/>
      <c r="BA422" s="89"/>
      <c r="BB422" s="89"/>
      <c r="BC422" s="1"/>
      <c r="BD422" s="88"/>
      <c r="BE422" s="89"/>
      <c r="BF422" s="89"/>
      <c r="BG422" s="89"/>
      <c r="BH422" s="1"/>
      <c r="BI422" s="90"/>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1"/>
      <c r="CR422" s="88"/>
      <c r="CS422" s="89"/>
      <c r="CT422" s="89"/>
      <c r="CU422" s="89"/>
      <c r="CV422" s="89"/>
      <c r="CW422" s="89"/>
      <c r="CX422" s="8"/>
      <c r="CY422" s="1"/>
    </row>
    <row r="423" spans="1:103" ht="12.75">
      <c r="A423" s="1"/>
      <c r="B423" s="9"/>
      <c r="C423" s="91" t="b">
        <v>0</v>
      </c>
      <c r="D423" s="86"/>
      <c r="E423" s="86"/>
      <c r="F423" s="1"/>
      <c r="G423" s="90"/>
      <c r="H423" s="89"/>
      <c r="I423" s="89"/>
      <c r="J423" s="89"/>
      <c r="K423" s="89"/>
      <c r="L423" s="89"/>
      <c r="M423" s="89"/>
      <c r="N423" s="89"/>
      <c r="O423" s="89"/>
      <c r="P423" s="89"/>
      <c r="Q423" s="89"/>
      <c r="R423" s="1"/>
      <c r="S423" s="88"/>
      <c r="T423" s="89"/>
      <c r="U423" s="89"/>
      <c r="V423" s="1"/>
      <c r="W423" s="88"/>
      <c r="X423" s="89"/>
      <c r="Y423" s="89"/>
      <c r="Z423" s="89"/>
      <c r="AA423" s="89"/>
      <c r="AB423" s="89"/>
      <c r="AC423" s="1"/>
      <c r="AD423" s="88"/>
      <c r="AE423" s="89"/>
      <c r="AF423" s="89"/>
      <c r="AG423" s="1"/>
      <c r="AH423" s="88"/>
      <c r="AI423" s="89"/>
      <c r="AJ423" s="89"/>
      <c r="AK423" s="89"/>
      <c r="AL423" s="89"/>
      <c r="AM423" s="89"/>
      <c r="AN423" s="2"/>
      <c r="AO423" s="88"/>
      <c r="AP423" s="89"/>
      <c r="AQ423" s="89"/>
      <c r="AR423" s="89"/>
      <c r="AS423" s="89"/>
      <c r="AT423" s="89"/>
      <c r="AU423" s="89"/>
      <c r="AV423" s="1"/>
      <c r="AW423" s="88"/>
      <c r="AX423" s="89"/>
      <c r="AY423" s="89"/>
      <c r="AZ423" s="89"/>
      <c r="BA423" s="89"/>
      <c r="BB423" s="89"/>
      <c r="BC423" s="1"/>
      <c r="BD423" s="88"/>
      <c r="BE423" s="89"/>
      <c r="BF423" s="89"/>
      <c r="BG423" s="89"/>
      <c r="BH423" s="1"/>
      <c r="BI423" s="90"/>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1"/>
      <c r="CR423" s="88"/>
      <c r="CS423" s="89"/>
      <c r="CT423" s="89"/>
      <c r="CU423" s="89"/>
      <c r="CV423" s="89"/>
      <c r="CW423" s="89"/>
      <c r="CX423" s="8"/>
      <c r="CY423" s="1"/>
    </row>
    <row r="424" spans="1:103" ht="12.75">
      <c r="A424" s="1"/>
      <c r="B424" s="9"/>
      <c r="C424" s="91" t="b">
        <v>0</v>
      </c>
      <c r="D424" s="86"/>
      <c r="E424" s="86"/>
      <c r="F424" s="1"/>
      <c r="G424" s="90"/>
      <c r="H424" s="89"/>
      <c r="I424" s="89"/>
      <c r="J424" s="89"/>
      <c r="K424" s="89"/>
      <c r="L424" s="89"/>
      <c r="M424" s="89"/>
      <c r="N424" s="89"/>
      <c r="O424" s="89"/>
      <c r="P424" s="89"/>
      <c r="Q424" s="89"/>
      <c r="R424" s="1"/>
      <c r="S424" s="88"/>
      <c r="T424" s="89"/>
      <c r="U424" s="89"/>
      <c r="V424" s="1"/>
      <c r="W424" s="88"/>
      <c r="X424" s="89"/>
      <c r="Y424" s="89"/>
      <c r="Z424" s="89"/>
      <c r="AA424" s="89"/>
      <c r="AB424" s="89"/>
      <c r="AC424" s="1"/>
      <c r="AD424" s="88"/>
      <c r="AE424" s="89"/>
      <c r="AF424" s="89"/>
      <c r="AG424" s="1"/>
      <c r="AH424" s="88"/>
      <c r="AI424" s="89"/>
      <c r="AJ424" s="89"/>
      <c r="AK424" s="89"/>
      <c r="AL424" s="89"/>
      <c r="AM424" s="89"/>
      <c r="AN424" s="2"/>
      <c r="AO424" s="88"/>
      <c r="AP424" s="89"/>
      <c r="AQ424" s="89"/>
      <c r="AR424" s="89"/>
      <c r="AS424" s="89"/>
      <c r="AT424" s="89"/>
      <c r="AU424" s="89"/>
      <c r="AV424" s="1"/>
      <c r="AW424" s="88"/>
      <c r="AX424" s="89"/>
      <c r="AY424" s="89"/>
      <c r="AZ424" s="89"/>
      <c r="BA424" s="89"/>
      <c r="BB424" s="89"/>
      <c r="BC424" s="1"/>
      <c r="BD424" s="88"/>
      <c r="BE424" s="89"/>
      <c r="BF424" s="89"/>
      <c r="BG424" s="89"/>
      <c r="BH424" s="1"/>
      <c r="BI424" s="90"/>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1"/>
      <c r="CR424" s="88"/>
      <c r="CS424" s="89"/>
      <c r="CT424" s="89"/>
      <c r="CU424" s="89"/>
      <c r="CV424" s="89"/>
      <c r="CW424" s="89"/>
      <c r="CX424" s="8"/>
      <c r="CY424" s="1"/>
    </row>
    <row r="425" spans="1:103" ht="12.75">
      <c r="A425" s="1"/>
      <c r="B425" s="9"/>
      <c r="C425" s="91" t="b">
        <v>0</v>
      </c>
      <c r="D425" s="86"/>
      <c r="E425" s="86"/>
      <c r="F425" s="1"/>
      <c r="G425" s="90"/>
      <c r="H425" s="89"/>
      <c r="I425" s="89"/>
      <c r="J425" s="89"/>
      <c r="K425" s="89"/>
      <c r="L425" s="89"/>
      <c r="M425" s="89"/>
      <c r="N425" s="89"/>
      <c r="O425" s="89"/>
      <c r="P425" s="89"/>
      <c r="Q425" s="89"/>
      <c r="R425" s="1"/>
      <c r="S425" s="88"/>
      <c r="T425" s="89"/>
      <c r="U425" s="89"/>
      <c r="V425" s="1"/>
      <c r="W425" s="88"/>
      <c r="X425" s="89"/>
      <c r="Y425" s="89"/>
      <c r="Z425" s="89"/>
      <c r="AA425" s="89"/>
      <c r="AB425" s="89"/>
      <c r="AC425" s="1"/>
      <c r="AD425" s="88"/>
      <c r="AE425" s="89"/>
      <c r="AF425" s="89"/>
      <c r="AG425" s="1"/>
      <c r="AH425" s="88"/>
      <c r="AI425" s="89"/>
      <c r="AJ425" s="89"/>
      <c r="AK425" s="89"/>
      <c r="AL425" s="89"/>
      <c r="AM425" s="89"/>
      <c r="AN425" s="2"/>
      <c r="AO425" s="88"/>
      <c r="AP425" s="89"/>
      <c r="AQ425" s="89"/>
      <c r="AR425" s="89"/>
      <c r="AS425" s="89"/>
      <c r="AT425" s="89"/>
      <c r="AU425" s="89"/>
      <c r="AV425" s="1"/>
      <c r="AW425" s="88"/>
      <c r="AX425" s="89"/>
      <c r="AY425" s="89"/>
      <c r="AZ425" s="89"/>
      <c r="BA425" s="89"/>
      <c r="BB425" s="89"/>
      <c r="BC425" s="1"/>
      <c r="BD425" s="88"/>
      <c r="BE425" s="89"/>
      <c r="BF425" s="89"/>
      <c r="BG425" s="89"/>
      <c r="BH425" s="1"/>
      <c r="BI425" s="90"/>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1"/>
      <c r="CR425" s="88"/>
      <c r="CS425" s="89"/>
      <c r="CT425" s="89"/>
      <c r="CU425" s="89"/>
      <c r="CV425" s="89"/>
      <c r="CW425" s="89"/>
      <c r="CX425" s="8"/>
      <c r="CY425" s="1"/>
    </row>
    <row r="426" spans="1:103" ht="12.75">
      <c r="A426" s="1"/>
      <c r="B426" s="7"/>
      <c r="C426" s="94"/>
      <c r="D426" s="93"/>
      <c r="E426" s="93"/>
      <c r="F426" s="93"/>
      <c r="G426" s="4"/>
      <c r="H426" s="6"/>
      <c r="I426" s="6"/>
      <c r="J426" s="6"/>
      <c r="K426" s="6"/>
      <c r="L426" s="6"/>
      <c r="M426" s="6"/>
      <c r="N426" s="6"/>
      <c r="O426" s="6"/>
      <c r="P426" s="6"/>
      <c r="Q426" s="6"/>
      <c r="R426" s="4"/>
      <c r="S426" s="92"/>
      <c r="T426" s="93"/>
      <c r="U426" s="93"/>
      <c r="V426" s="4"/>
      <c r="W426" s="92"/>
      <c r="X426" s="93"/>
      <c r="Y426" s="93"/>
      <c r="Z426" s="93"/>
      <c r="AA426" s="93"/>
      <c r="AB426" s="93"/>
      <c r="AC426" s="4"/>
      <c r="AD426" s="92"/>
      <c r="AE426" s="93"/>
      <c r="AF426" s="93"/>
      <c r="AG426" s="4"/>
      <c r="AH426" s="92"/>
      <c r="AI426" s="93"/>
      <c r="AJ426" s="93"/>
      <c r="AK426" s="93"/>
      <c r="AL426" s="93"/>
      <c r="AM426" s="93"/>
      <c r="AN426" s="5"/>
      <c r="AO426" s="92"/>
      <c r="AP426" s="93"/>
      <c r="AQ426" s="93"/>
      <c r="AR426" s="93"/>
      <c r="AS426" s="93"/>
      <c r="AT426" s="93"/>
      <c r="AU426" s="93"/>
      <c r="AV426" s="4"/>
      <c r="AW426" s="92"/>
      <c r="AX426" s="93"/>
      <c r="AY426" s="93"/>
      <c r="AZ426" s="93"/>
      <c r="BA426" s="93"/>
      <c r="BB426" s="93"/>
      <c r="BC426" s="4"/>
      <c r="BD426" s="92"/>
      <c r="BE426" s="93"/>
      <c r="BF426" s="93"/>
      <c r="BG426" s="93"/>
      <c r="BH426" s="4"/>
      <c r="BI426" s="94"/>
      <c r="BJ426" s="93"/>
      <c r="BK426" s="93"/>
      <c r="BL426" s="93"/>
      <c r="BM426" s="93"/>
      <c r="BN426" s="93"/>
      <c r="BO426" s="93"/>
      <c r="BP426" s="93"/>
      <c r="BQ426" s="93"/>
      <c r="BR426" s="93"/>
      <c r="BS426" s="93"/>
      <c r="BT426" s="93"/>
      <c r="BU426" s="93"/>
      <c r="BV426" s="93"/>
      <c r="BW426" s="93"/>
      <c r="BX426" s="93"/>
      <c r="BY426" s="93"/>
      <c r="BZ426" s="93"/>
      <c r="CA426" s="93"/>
      <c r="CB426" s="93"/>
      <c r="CC426" s="93"/>
      <c r="CD426" s="93"/>
      <c r="CE426" s="93"/>
      <c r="CF426" s="93"/>
      <c r="CG426" s="93"/>
      <c r="CH426" s="93"/>
      <c r="CI426" s="93"/>
      <c r="CJ426" s="93"/>
      <c r="CK426" s="93"/>
      <c r="CL426" s="93"/>
      <c r="CM426" s="93"/>
      <c r="CN426" s="93"/>
      <c r="CO426" s="93"/>
      <c r="CP426" s="93"/>
      <c r="CQ426" s="4"/>
      <c r="CR426" s="92"/>
      <c r="CS426" s="93"/>
      <c r="CT426" s="93"/>
      <c r="CU426" s="93"/>
      <c r="CV426" s="93"/>
      <c r="CW426" s="93"/>
      <c r="CX426" s="3"/>
      <c r="CY426" s="1"/>
    </row>
    <row r="427" spans="1:103" ht="12.75">
      <c r="A427" s="1"/>
      <c r="B427" s="1"/>
      <c r="C427" s="85"/>
      <c r="D427" s="86"/>
      <c r="E427" s="86"/>
      <c r="F427" s="86"/>
      <c r="G427" s="1"/>
      <c r="H427" s="1"/>
      <c r="I427" s="1"/>
      <c r="J427" s="1"/>
      <c r="K427" s="1"/>
      <c r="L427" s="1"/>
      <c r="M427" s="1"/>
      <c r="N427" s="1"/>
      <c r="O427" s="1"/>
      <c r="P427" s="1"/>
      <c r="Q427" s="1"/>
      <c r="R427" s="1"/>
      <c r="S427" s="87"/>
      <c r="T427" s="86"/>
      <c r="U427" s="86"/>
      <c r="V427" s="1"/>
      <c r="W427" s="87"/>
      <c r="X427" s="86"/>
      <c r="Y427" s="86"/>
      <c r="Z427" s="86"/>
      <c r="AA427" s="86"/>
      <c r="AB427" s="86"/>
      <c r="AC427" s="1"/>
      <c r="AD427" s="87"/>
      <c r="AE427" s="86"/>
      <c r="AF427" s="86"/>
      <c r="AG427" s="1"/>
      <c r="AH427" s="87"/>
      <c r="AI427" s="86"/>
      <c r="AJ427" s="86"/>
      <c r="AK427" s="86"/>
      <c r="AL427" s="86"/>
      <c r="AM427" s="86"/>
      <c r="AN427" s="2"/>
      <c r="AO427" s="87"/>
      <c r="AP427" s="86"/>
      <c r="AQ427" s="86"/>
      <c r="AR427" s="86"/>
      <c r="AS427" s="86"/>
      <c r="AT427" s="86"/>
      <c r="AU427" s="86"/>
      <c r="AV427" s="1"/>
      <c r="AW427" s="87"/>
      <c r="AX427" s="86"/>
      <c r="AY427" s="86"/>
      <c r="AZ427" s="86"/>
      <c r="BA427" s="86"/>
      <c r="BB427" s="86"/>
      <c r="BC427" s="1"/>
      <c r="BD427" s="87"/>
      <c r="BE427" s="86"/>
      <c r="BF427" s="86"/>
      <c r="BG427" s="86"/>
      <c r="BH427" s="1"/>
      <c r="BI427" s="85"/>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1"/>
      <c r="CR427" s="87"/>
      <c r="CS427" s="86"/>
      <c r="CT427" s="86"/>
      <c r="CU427" s="86"/>
      <c r="CV427" s="86"/>
      <c r="CW427" s="86"/>
      <c r="CX427" s="1"/>
      <c r="CY427" s="1"/>
    </row>
    <row r="428" spans="1:103" ht="12.75">
      <c r="A428" s="1"/>
      <c r="B428" s="1"/>
      <c r="C428" s="85"/>
      <c r="D428" s="86"/>
      <c r="E428" s="86"/>
      <c r="F428" s="86"/>
      <c r="G428" s="1"/>
      <c r="H428" s="1"/>
      <c r="I428" s="1"/>
      <c r="J428" s="1"/>
      <c r="K428" s="1"/>
      <c r="L428" s="1"/>
      <c r="M428" s="1"/>
      <c r="N428" s="1"/>
      <c r="O428" s="1"/>
      <c r="P428" s="1"/>
      <c r="Q428" s="1"/>
      <c r="R428" s="1"/>
      <c r="S428" s="87"/>
      <c r="T428" s="86"/>
      <c r="U428" s="86"/>
      <c r="V428" s="1"/>
      <c r="W428" s="87"/>
      <c r="X428" s="86"/>
      <c r="Y428" s="86"/>
      <c r="Z428" s="86"/>
      <c r="AA428" s="86"/>
      <c r="AB428" s="86"/>
      <c r="AC428" s="1"/>
      <c r="AD428" s="87"/>
      <c r="AE428" s="86"/>
      <c r="AF428" s="86"/>
      <c r="AG428" s="1"/>
      <c r="AH428" s="87"/>
      <c r="AI428" s="86"/>
      <c r="AJ428" s="86"/>
      <c r="AK428" s="86"/>
      <c r="AL428" s="86"/>
      <c r="AM428" s="86"/>
      <c r="AN428" s="2"/>
      <c r="AO428" s="87"/>
      <c r="AP428" s="86"/>
      <c r="AQ428" s="86"/>
      <c r="AR428" s="86"/>
      <c r="AS428" s="86"/>
      <c r="AT428" s="86"/>
      <c r="AU428" s="86"/>
      <c r="AV428" s="1"/>
      <c r="AW428" s="87"/>
      <c r="AX428" s="86"/>
      <c r="AY428" s="86"/>
      <c r="AZ428" s="86"/>
      <c r="BA428" s="86"/>
      <c r="BB428" s="86"/>
      <c r="BC428" s="1"/>
      <c r="BD428" s="87"/>
      <c r="BE428" s="86"/>
      <c r="BF428" s="86"/>
      <c r="BG428" s="86"/>
      <c r="BH428" s="1"/>
      <c r="BI428" s="85"/>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1"/>
      <c r="CR428" s="87"/>
      <c r="CS428" s="86"/>
      <c r="CT428" s="86"/>
      <c r="CU428" s="86"/>
      <c r="CV428" s="86"/>
      <c r="CW428" s="86"/>
      <c r="CX428" s="1"/>
      <c r="CY428" s="1"/>
    </row>
    <row r="429" spans="1:103" ht="12.75">
      <c r="A429" s="1"/>
      <c r="B429" s="1"/>
      <c r="C429" s="85"/>
      <c r="D429" s="86"/>
      <c r="E429" s="86"/>
      <c r="F429" s="86"/>
      <c r="G429" s="1"/>
      <c r="H429" s="1"/>
      <c r="I429" s="1"/>
      <c r="J429" s="1"/>
      <c r="K429" s="1"/>
      <c r="L429" s="1"/>
      <c r="M429" s="1"/>
      <c r="N429" s="1"/>
      <c r="O429" s="1"/>
      <c r="P429" s="1"/>
      <c r="Q429" s="1"/>
      <c r="R429" s="1"/>
      <c r="S429" s="87"/>
      <c r="T429" s="86"/>
      <c r="U429" s="86"/>
      <c r="V429" s="1"/>
      <c r="W429" s="87"/>
      <c r="X429" s="86"/>
      <c r="Y429" s="86"/>
      <c r="Z429" s="86"/>
      <c r="AA429" s="86"/>
      <c r="AB429" s="86"/>
      <c r="AC429" s="1"/>
      <c r="AD429" s="87"/>
      <c r="AE429" s="86"/>
      <c r="AF429" s="86"/>
      <c r="AG429" s="1"/>
      <c r="AH429" s="87"/>
      <c r="AI429" s="86"/>
      <c r="AJ429" s="86"/>
      <c r="AK429" s="86"/>
      <c r="AL429" s="86"/>
      <c r="AM429" s="86"/>
      <c r="AN429" s="2"/>
      <c r="AO429" s="87"/>
      <c r="AP429" s="86"/>
      <c r="AQ429" s="86"/>
      <c r="AR429" s="86"/>
      <c r="AS429" s="86"/>
      <c r="AT429" s="86"/>
      <c r="AU429" s="86"/>
      <c r="AV429" s="1"/>
      <c r="AW429" s="87"/>
      <c r="AX429" s="86"/>
      <c r="AY429" s="86"/>
      <c r="AZ429" s="86"/>
      <c r="BA429" s="86"/>
      <c r="BB429" s="86"/>
      <c r="BC429" s="1"/>
      <c r="BD429" s="87"/>
      <c r="BE429" s="86"/>
      <c r="BF429" s="86"/>
      <c r="BG429" s="86"/>
      <c r="BH429" s="1"/>
      <c r="BI429" s="85"/>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1"/>
      <c r="CR429" s="87"/>
      <c r="CS429" s="86"/>
      <c r="CT429" s="86"/>
      <c r="CU429" s="86"/>
      <c r="CV429" s="86"/>
      <c r="CW429" s="86"/>
      <c r="CX429" s="1"/>
      <c r="CY429" s="1"/>
    </row>
    <row r="430" spans="1:103" ht="12.75">
      <c r="A430" s="1"/>
      <c r="B430" s="1"/>
      <c r="C430" s="85"/>
      <c r="D430" s="86"/>
      <c r="E430" s="86"/>
      <c r="F430" s="86"/>
      <c r="G430" s="1"/>
      <c r="H430" s="1"/>
      <c r="I430" s="1"/>
      <c r="J430" s="1"/>
      <c r="K430" s="1"/>
      <c r="L430" s="1"/>
      <c r="M430" s="1"/>
      <c r="N430" s="1"/>
      <c r="O430" s="1"/>
      <c r="P430" s="1"/>
      <c r="Q430" s="1"/>
      <c r="R430" s="1"/>
      <c r="S430" s="87"/>
      <c r="T430" s="86"/>
      <c r="U430" s="86"/>
      <c r="V430" s="1"/>
      <c r="W430" s="87"/>
      <c r="X430" s="86"/>
      <c r="Y430" s="86"/>
      <c r="Z430" s="86"/>
      <c r="AA430" s="86"/>
      <c r="AB430" s="86"/>
      <c r="AC430" s="1"/>
      <c r="AD430" s="87"/>
      <c r="AE430" s="86"/>
      <c r="AF430" s="86"/>
      <c r="AG430" s="1"/>
      <c r="AH430" s="87"/>
      <c r="AI430" s="86"/>
      <c r="AJ430" s="86"/>
      <c r="AK430" s="86"/>
      <c r="AL430" s="86"/>
      <c r="AM430" s="86"/>
      <c r="AN430" s="2"/>
      <c r="AO430" s="87"/>
      <c r="AP430" s="86"/>
      <c r="AQ430" s="86"/>
      <c r="AR430" s="86"/>
      <c r="AS430" s="86"/>
      <c r="AT430" s="86"/>
      <c r="AU430" s="86"/>
      <c r="AV430" s="1"/>
      <c r="AW430" s="87"/>
      <c r="AX430" s="86"/>
      <c r="AY430" s="86"/>
      <c r="AZ430" s="86"/>
      <c r="BA430" s="86"/>
      <c r="BB430" s="86"/>
      <c r="BC430" s="1"/>
      <c r="BD430" s="87"/>
      <c r="BE430" s="86"/>
      <c r="BF430" s="86"/>
      <c r="BG430" s="86"/>
      <c r="BH430" s="1"/>
      <c r="BI430" s="85"/>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1"/>
      <c r="CR430" s="87"/>
      <c r="CS430" s="86"/>
      <c r="CT430" s="86"/>
      <c r="CU430" s="86"/>
      <c r="CV430" s="86"/>
      <c r="CW430" s="86"/>
      <c r="CX430" s="1"/>
      <c r="CY430" s="1"/>
    </row>
    <row r="431" spans="1:103" ht="12.75">
      <c r="A431" s="1"/>
      <c r="B431" s="1"/>
      <c r="C431" s="85"/>
      <c r="D431" s="86"/>
      <c r="E431" s="86"/>
      <c r="F431" s="86"/>
      <c r="G431" s="1"/>
      <c r="H431" s="1"/>
      <c r="I431" s="1"/>
      <c r="J431" s="1"/>
      <c r="K431" s="1"/>
      <c r="L431" s="1"/>
      <c r="M431" s="1"/>
      <c r="N431" s="1"/>
      <c r="O431" s="1"/>
      <c r="P431" s="1"/>
      <c r="Q431" s="1"/>
      <c r="R431" s="1"/>
      <c r="S431" s="87"/>
      <c r="T431" s="86"/>
      <c r="U431" s="86"/>
      <c r="V431" s="1"/>
      <c r="W431" s="87"/>
      <c r="X431" s="86"/>
      <c r="Y431" s="86"/>
      <c r="Z431" s="86"/>
      <c r="AA431" s="86"/>
      <c r="AB431" s="86"/>
      <c r="AC431" s="1"/>
      <c r="AD431" s="87"/>
      <c r="AE431" s="86"/>
      <c r="AF431" s="86"/>
      <c r="AG431" s="1"/>
      <c r="AH431" s="87"/>
      <c r="AI431" s="86"/>
      <c r="AJ431" s="86"/>
      <c r="AK431" s="86"/>
      <c r="AL431" s="86"/>
      <c r="AM431" s="86"/>
      <c r="AN431" s="2"/>
      <c r="AO431" s="87"/>
      <c r="AP431" s="86"/>
      <c r="AQ431" s="86"/>
      <c r="AR431" s="86"/>
      <c r="AS431" s="86"/>
      <c r="AT431" s="86"/>
      <c r="AU431" s="86"/>
      <c r="AV431" s="1"/>
      <c r="AW431" s="87"/>
      <c r="AX431" s="86"/>
      <c r="AY431" s="86"/>
      <c r="AZ431" s="86"/>
      <c r="BA431" s="86"/>
      <c r="BB431" s="86"/>
      <c r="BC431" s="1"/>
      <c r="BD431" s="87"/>
      <c r="BE431" s="86"/>
      <c r="BF431" s="86"/>
      <c r="BG431" s="86"/>
      <c r="BH431" s="1"/>
      <c r="BI431" s="85"/>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1"/>
      <c r="CR431" s="87"/>
      <c r="CS431" s="86"/>
      <c r="CT431" s="86"/>
      <c r="CU431" s="86"/>
      <c r="CV431" s="86"/>
      <c r="CW431" s="86"/>
      <c r="CX431" s="1"/>
      <c r="CY431" s="1"/>
    </row>
    <row r="432" spans="1:103" ht="12.75">
      <c r="A432" s="1"/>
      <c r="B432" s="1"/>
      <c r="C432" s="85"/>
      <c r="D432" s="86"/>
      <c r="E432" s="86"/>
      <c r="F432" s="86"/>
      <c r="G432" s="1"/>
      <c r="H432" s="1"/>
      <c r="I432" s="1"/>
      <c r="J432" s="1"/>
      <c r="K432" s="1"/>
      <c r="L432" s="1"/>
      <c r="M432" s="1"/>
      <c r="N432" s="1"/>
      <c r="O432" s="1"/>
      <c r="P432" s="1"/>
      <c r="Q432" s="1"/>
      <c r="R432" s="1"/>
      <c r="S432" s="87"/>
      <c r="T432" s="86"/>
      <c r="U432" s="86"/>
      <c r="V432" s="1"/>
      <c r="W432" s="87"/>
      <c r="X432" s="86"/>
      <c r="Y432" s="86"/>
      <c r="Z432" s="86"/>
      <c r="AA432" s="86"/>
      <c r="AB432" s="86"/>
      <c r="AC432" s="1"/>
      <c r="AD432" s="87"/>
      <c r="AE432" s="86"/>
      <c r="AF432" s="86"/>
      <c r="AG432" s="1"/>
      <c r="AH432" s="87"/>
      <c r="AI432" s="86"/>
      <c r="AJ432" s="86"/>
      <c r="AK432" s="86"/>
      <c r="AL432" s="86"/>
      <c r="AM432" s="86"/>
      <c r="AN432" s="2"/>
      <c r="AO432" s="87"/>
      <c r="AP432" s="86"/>
      <c r="AQ432" s="86"/>
      <c r="AR432" s="86"/>
      <c r="AS432" s="86"/>
      <c r="AT432" s="86"/>
      <c r="AU432" s="86"/>
      <c r="AV432" s="1"/>
      <c r="AW432" s="87"/>
      <c r="AX432" s="86"/>
      <c r="AY432" s="86"/>
      <c r="AZ432" s="86"/>
      <c r="BA432" s="86"/>
      <c r="BB432" s="86"/>
      <c r="BC432" s="1"/>
      <c r="BD432" s="87"/>
      <c r="BE432" s="86"/>
      <c r="BF432" s="86"/>
      <c r="BG432" s="86"/>
      <c r="BH432" s="1"/>
      <c r="BI432" s="85"/>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1"/>
      <c r="CR432" s="87"/>
      <c r="CS432" s="86"/>
      <c r="CT432" s="86"/>
      <c r="CU432" s="86"/>
      <c r="CV432" s="86"/>
      <c r="CW432" s="86"/>
      <c r="CX432" s="1"/>
      <c r="CY432" s="1"/>
    </row>
    <row r="433" spans="1:103" ht="12.75">
      <c r="A433" s="1"/>
      <c r="B433" s="1"/>
      <c r="C433" s="85"/>
      <c r="D433" s="86"/>
      <c r="E433" s="86"/>
      <c r="F433" s="86"/>
      <c r="G433" s="1"/>
      <c r="H433" s="1"/>
      <c r="I433" s="1"/>
      <c r="J433" s="1"/>
      <c r="K433" s="1"/>
      <c r="L433" s="1"/>
      <c r="M433" s="1"/>
      <c r="N433" s="1"/>
      <c r="O433" s="1"/>
      <c r="P433" s="1"/>
      <c r="Q433" s="1"/>
      <c r="R433" s="1"/>
      <c r="S433" s="87"/>
      <c r="T433" s="86"/>
      <c r="U433" s="86"/>
      <c r="V433" s="1"/>
      <c r="W433" s="87"/>
      <c r="X433" s="86"/>
      <c r="Y433" s="86"/>
      <c r="Z433" s="86"/>
      <c r="AA433" s="86"/>
      <c r="AB433" s="86"/>
      <c r="AC433" s="1"/>
      <c r="AD433" s="87"/>
      <c r="AE433" s="86"/>
      <c r="AF433" s="86"/>
      <c r="AG433" s="1"/>
      <c r="AH433" s="87"/>
      <c r="AI433" s="86"/>
      <c r="AJ433" s="86"/>
      <c r="AK433" s="86"/>
      <c r="AL433" s="86"/>
      <c r="AM433" s="86"/>
      <c r="AN433" s="2"/>
      <c r="AO433" s="87"/>
      <c r="AP433" s="86"/>
      <c r="AQ433" s="86"/>
      <c r="AR433" s="86"/>
      <c r="AS433" s="86"/>
      <c r="AT433" s="86"/>
      <c r="AU433" s="86"/>
      <c r="AV433" s="1"/>
      <c r="AW433" s="87"/>
      <c r="AX433" s="86"/>
      <c r="AY433" s="86"/>
      <c r="AZ433" s="86"/>
      <c r="BA433" s="86"/>
      <c r="BB433" s="86"/>
      <c r="BC433" s="1"/>
      <c r="BD433" s="87"/>
      <c r="BE433" s="86"/>
      <c r="BF433" s="86"/>
      <c r="BG433" s="86"/>
      <c r="BH433" s="1"/>
      <c r="BI433" s="85"/>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1"/>
      <c r="CR433" s="87"/>
      <c r="CS433" s="86"/>
      <c r="CT433" s="86"/>
      <c r="CU433" s="86"/>
      <c r="CV433" s="86"/>
      <c r="CW433" s="86"/>
      <c r="CX433" s="1"/>
      <c r="CY433" s="1"/>
    </row>
    <row r="434" spans="1:103" ht="12.75">
      <c r="A434" s="1"/>
      <c r="B434" s="1"/>
      <c r="C434" s="85"/>
      <c r="D434" s="86"/>
      <c r="E434" s="86"/>
      <c r="F434" s="86"/>
      <c r="G434" s="1"/>
      <c r="H434" s="1"/>
      <c r="I434" s="1"/>
      <c r="J434" s="1"/>
      <c r="K434" s="1"/>
      <c r="L434" s="1"/>
      <c r="M434" s="1"/>
      <c r="N434" s="1"/>
      <c r="O434" s="1"/>
      <c r="P434" s="1"/>
      <c r="Q434" s="1"/>
      <c r="R434" s="1"/>
      <c r="S434" s="87"/>
      <c r="T434" s="86"/>
      <c r="U434" s="86"/>
      <c r="V434" s="1"/>
      <c r="W434" s="87"/>
      <c r="X434" s="86"/>
      <c r="Y434" s="86"/>
      <c r="Z434" s="86"/>
      <c r="AA434" s="86"/>
      <c r="AB434" s="86"/>
      <c r="AC434" s="1"/>
      <c r="AD434" s="87"/>
      <c r="AE434" s="86"/>
      <c r="AF434" s="86"/>
      <c r="AG434" s="1"/>
      <c r="AH434" s="87"/>
      <c r="AI434" s="86"/>
      <c r="AJ434" s="86"/>
      <c r="AK434" s="86"/>
      <c r="AL434" s="86"/>
      <c r="AM434" s="86"/>
      <c r="AN434" s="2"/>
      <c r="AO434" s="87"/>
      <c r="AP434" s="86"/>
      <c r="AQ434" s="86"/>
      <c r="AR434" s="86"/>
      <c r="AS434" s="86"/>
      <c r="AT434" s="86"/>
      <c r="AU434" s="86"/>
      <c r="AV434" s="1"/>
      <c r="AW434" s="87"/>
      <c r="AX434" s="86"/>
      <c r="AY434" s="86"/>
      <c r="AZ434" s="86"/>
      <c r="BA434" s="86"/>
      <c r="BB434" s="86"/>
      <c r="BC434" s="1"/>
      <c r="BD434" s="87"/>
      <c r="BE434" s="86"/>
      <c r="BF434" s="86"/>
      <c r="BG434" s="86"/>
      <c r="BH434" s="1"/>
      <c r="BI434" s="85"/>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1"/>
      <c r="CR434" s="87"/>
      <c r="CS434" s="86"/>
      <c r="CT434" s="86"/>
      <c r="CU434" s="86"/>
      <c r="CV434" s="86"/>
      <c r="CW434" s="86"/>
      <c r="CX434" s="1"/>
      <c r="CY434" s="1"/>
    </row>
    <row r="435" spans="1:103" ht="12.75">
      <c r="A435" s="1"/>
      <c r="B435" s="1"/>
      <c r="C435" s="85"/>
      <c r="D435" s="86"/>
      <c r="E435" s="86"/>
      <c r="F435" s="86"/>
      <c r="G435" s="1"/>
      <c r="H435" s="1"/>
      <c r="I435" s="1"/>
      <c r="J435" s="1"/>
      <c r="K435" s="1"/>
      <c r="L435" s="1"/>
      <c r="M435" s="1"/>
      <c r="N435" s="1"/>
      <c r="O435" s="1"/>
      <c r="P435" s="1"/>
      <c r="Q435" s="1"/>
      <c r="R435" s="1"/>
      <c r="S435" s="87"/>
      <c r="T435" s="86"/>
      <c r="U435" s="86"/>
      <c r="V435" s="1"/>
      <c r="W435" s="87"/>
      <c r="X435" s="86"/>
      <c r="Y435" s="86"/>
      <c r="Z435" s="86"/>
      <c r="AA435" s="86"/>
      <c r="AB435" s="86"/>
      <c r="AC435" s="1"/>
      <c r="AD435" s="87"/>
      <c r="AE435" s="86"/>
      <c r="AF435" s="86"/>
      <c r="AG435" s="1"/>
      <c r="AH435" s="87"/>
      <c r="AI435" s="86"/>
      <c r="AJ435" s="86"/>
      <c r="AK435" s="86"/>
      <c r="AL435" s="86"/>
      <c r="AM435" s="86"/>
      <c r="AN435" s="2"/>
      <c r="AO435" s="87"/>
      <c r="AP435" s="86"/>
      <c r="AQ435" s="86"/>
      <c r="AR435" s="86"/>
      <c r="AS435" s="86"/>
      <c r="AT435" s="86"/>
      <c r="AU435" s="86"/>
      <c r="AV435" s="1"/>
      <c r="AW435" s="87"/>
      <c r="AX435" s="86"/>
      <c r="AY435" s="86"/>
      <c r="AZ435" s="86"/>
      <c r="BA435" s="86"/>
      <c r="BB435" s="86"/>
      <c r="BC435" s="1"/>
      <c r="BD435" s="87"/>
      <c r="BE435" s="86"/>
      <c r="BF435" s="86"/>
      <c r="BG435" s="86"/>
      <c r="BH435" s="1"/>
      <c r="BI435" s="85"/>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1"/>
      <c r="CR435" s="87"/>
      <c r="CS435" s="86"/>
      <c r="CT435" s="86"/>
      <c r="CU435" s="86"/>
      <c r="CV435" s="86"/>
      <c r="CW435" s="86"/>
      <c r="CX435" s="1"/>
      <c r="CY435" s="1"/>
    </row>
    <row r="436" spans="1:103" ht="12.75">
      <c r="A436" s="1"/>
      <c r="B436" s="1"/>
      <c r="C436" s="85"/>
      <c r="D436" s="86"/>
      <c r="E436" s="86"/>
      <c r="F436" s="86"/>
      <c r="G436" s="1"/>
      <c r="H436" s="1"/>
      <c r="I436" s="1"/>
      <c r="J436" s="1"/>
      <c r="K436" s="1"/>
      <c r="L436" s="1"/>
      <c r="M436" s="1"/>
      <c r="N436" s="1"/>
      <c r="O436" s="1"/>
      <c r="P436" s="1"/>
      <c r="Q436" s="1"/>
      <c r="R436" s="1"/>
      <c r="S436" s="87"/>
      <c r="T436" s="86"/>
      <c r="U436" s="86"/>
      <c r="V436" s="1"/>
      <c r="W436" s="87"/>
      <c r="X436" s="86"/>
      <c r="Y436" s="86"/>
      <c r="Z436" s="86"/>
      <c r="AA436" s="86"/>
      <c r="AB436" s="86"/>
      <c r="AC436" s="1"/>
      <c r="AD436" s="87"/>
      <c r="AE436" s="86"/>
      <c r="AF436" s="86"/>
      <c r="AG436" s="1"/>
      <c r="AH436" s="87"/>
      <c r="AI436" s="86"/>
      <c r="AJ436" s="86"/>
      <c r="AK436" s="86"/>
      <c r="AL436" s="86"/>
      <c r="AM436" s="86"/>
      <c r="AN436" s="2"/>
      <c r="AO436" s="2"/>
      <c r="AP436" s="2"/>
      <c r="AQ436" s="2"/>
      <c r="AR436" s="2"/>
      <c r="AS436" s="2"/>
      <c r="AT436" s="2"/>
      <c r="AU436" s="2"/>
      <c r="AV436" s="1"/>
      <c r="AW436" s="87"/>
      <c r="AX436" s="86"/>
      <c r="AY436" s="86"/>
      <c r="AZ436" s="86"/>
      <c r="BA436" s="86"/>
      <c r="BB436" s="86"/>
      <c r="BC436" s="1"/>
      <c r="BD436" s="2"/>
      <c r="BE436" s="2"/>
      <c r="BF436" s="2"/>
      <c r="BG436" s="2"/>
      <c r="BH436" s="1"/>
      <c r="BI436" s="85"/>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1"/>
      <c r="CR436" s="87"/>
      <c r="CS436" s="86"/>
      <c r="CT436" s="86"/>
      <c r="CU436" s="86"/>
      <c r="CV436" s="86"/>
      <c r="CW436" s="86"/>
      <c r="CX436" s="1"/>
      <c r="CY436" s="1"/>
    </row>
    <row r="437" spans="1:103" ht="12.75">
      <c r="A437" s="1"/>
      <c r="B437" s="1"/>
      <c r="C437" s="85"/>
      <c r="D437" s="86"/>
      <c r="E437" s="86"/>
      <c r="F437" s="86"/>
      <c r="G437" s="1"/>
      <c r="H437" s="1"/>
      <c r="I437" s="1"/>
      <c r="J437" s="1"/>
      <c r="K437" s="1"/>
      <c r="L437" s="1"/>
      <c r="M437" s="1"/>
      <c r="N437" s="1"/>
      <c r="O437" s="1"/>
      <c r="P437" s="1"/>
      <c r="Q437" s="1"/>
      <c r="R437" s="1"/>
      <c r="S437" s="87"/>
      <c r="T437" s="86"/>
      <c r="U437" s="86"/>
      <c r="V437" s="1"/>
      <c r="W437" s="87"/>
      <c r="X437" s="86"/>
      <c r="Y437" s="86"/>
      <c r="Z437" s="86"/>
      <c r="AA437" s="86"/>
      <c r="AB437" s="86"/>
      <c r="AC437" s="1"/>
      <c r="AD437" s="87"/>
      <c r="AE437" s="86"/>
      <c r="AF437" s="86"/>
      <c r="AG437" s="1"/>
      <c r="AH437" s="87"/>
      <c r="AI437" s="86"/>
      <c r="AJ437" s="86"/>
      <c r="AK437" s="86"/>
      <c r="AL437" s="86"/>
      <c r="AM437" s="86"/>
      <c r="AN437" s="2"/>
      <c r="AO437" s="2"/>
      <c r="AP437" s="2"/>
      <c r="AQ437" s="2"/>
      <c r="AR437" s="2"/>
      <c r="AS437" s="2"/>
      <c r="AT437" s="2"/>
      <c r="AU437" s="2"/>
      <c r="AV437" s="1"/>
      <c r="AW437" s="87"/>
      <c r="AX437" s="86"/>
      <c r="AY437" s="86"/>
      <c r="AZ437" s="86"/>
      <c r="BA437" s="86"/>
      <c r="BB437" s="86"/>
      <c r="BC437" s="1"/>
      <c r="BD437" s="2"/>
      <c r="BE437" s="2"/>
      <c r="BF437" s="2"/>
      <c r="BG437" s="2"/>
      <c r="BH437" s="1"/>
      <c r="BI437" s="85"/>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1"/>
      <c r="CR437" s="87"/>
      <c r="CS437" s="86"/>
      <c r="CT437" s="86"/>
      <c r="CU437" s="86"/>
      <c r="CV437" s="86"/>
      <c r="CW437" s="86"/>
      <c r="CX437" s="1"/>
      <c r="CY437" s="1"/>
    </row>
    <row r="438" spans="1:103" ht="12.75">
      <c r="A438" s="1"/>
      <c r="B438" s="1"/>
      <c r="C438" s="85"/>
      <c r="D438" s="86"/>
      <c r="E438" s="86"/>
      <c r="F438" s="86"/>
      <c r="G438" s="1"/>
      <c r="H438" s="1"/>
      <c r="I438" s="1"/>
      <c r="J438" s="1"/>
      <c r="K438" s="1"/>
      <c r="L438" s="1"/>
      <c r="M438" s="1"/>
      <c r="N438" s="1"/>
      <c r="O438" s="1"/>
      <c r="P438" s="1"/>
      <c r="Q438" s="1"/>
      <c r="R438" s="1"/>
      <c r="S438" s="87"/>
      <c r="T438" s="86"/>
      <c r="U438" s="86"/>
      <c r="V438" s="1"/>
      <c r="W438" s="87"/>
      <c r="X438" s="86"/>
      <c r="Y438" s="86"/>
      <c r="Z438" s="86"/>
      <c r="AA438" s="86"/>
      <c r="AB438" s="86"/>
      <c r="AC438" s="1"/>
      <c r="AD438" s="87"/>
      <c r="AE438" s="86"/>
      <c r="AF438" s="86"/>
      <c r="AG438" s="1"/>
      <c r="AH438" s="87"/>
      <c r="AI438" s="86"/>
      <c r="AJ438" s="86"/>
      <c r="AK438" s="86"/>
      <c r="AL438" s="86"/>
      <c r="AM438" s="86"/>
      <c r="AN438" s="2"/>
      <c r="AO438" s="2"/>
      <c r="AP438" s="2"/>
      <c r="AQ438" s="2"/>
      <c r="AR438" s="2"/>
      <c r="AS438" s="2"/>
      <c r="AT438" s="2"/>
      <c r="AU438" s="2"/>
      <c r="AV438" s="1"/>
      <c r="AW438" s="87"/>
      <c r="AX438" s="86"/>
      <c r="AY438" s="86"/>
      <c r="AZ438" s="86"/>
      <c r="BA438" s="86"/>
      <c r="BB438" s="86"/>
      <c r="BC438" s="1"/>
      <c r="BD438" s="2"/>
      <c r="BE438" s="2"/>
      <c r="BF438" s="2"/>
      <c r="BG438" s="2"/>
      <c r="BH438" s="1"/>
      <c r="BI438" s="85"/>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1"/>
      <c r="CR438" s="87"/>
      <c r="CS438" s="86"/>
      <c r="CT438" s="86"/>
      <c r="CU438" s="86"/>
      <c r="CV438" s="86"/>
      <c r="CW438" s="86"/>
      <c r="CX438" s="1"/>
      <c r="CY438" s="1"/>
    </row>
    <row r="439" spans="1:103" ht="12.75">
      <c r="A439" s="1"/>
      <c r="B439" s="1"/>
      <c r="C439" s="85"/>
      <c r="D439" s="86"/>
      <c r="E439" s="86"/>
      <c r="F439" s="86"/>
      <c r="G439" s="1"/>
      <c r="H439" s="1"/>
      <c r="I439" s="1"/>
      <c r="J439" s="1"/>
      <c r="K439" s="1"/>
      <c r="L439" s="1"/>
      <c r="M439" s="1"/>
      <c r="N439" s="1"/>
      <c r="O439" s="1"/>
      <c r="P439" s="1"/>
      <c r="Q439" s="1"/>
      <c r="R439" s="1"/>
      <c r="S439" s="87"/>
      <c r="T439" s="86"/>
      <c r="U439" s="86"/>
      <c r="V439" s="1"/>
      <c r="W439" s="87"/>
      <c r="X439" s="86"/>
      <c r="Y439" s="86"/>
      <c r="Z439" s="86"/>
      <c r="AA439" s="86"/>
      <c r="AB439" s="86"/>
      <c r="AC439" s="1"/>
      <c r="AD439" s="2"/>
      <c r="AE439" s="2"/>
      <c r="AF439" s="2"/>
      <c r="AG439" s="1"/>
      <c r="AH439" s="87"/>
      <c r="AI439" s="86"/>
      <c r="AJ439" s="86"/>
      <c r="AK439" s="86"/>
      <c r="AL439" s="86"/>
      <c r="AM439" s="86"/>
      <c r="AN439" s="2"/>
      <c r="AO439" s="2"/>
      <c r="AP439" s="2"/>
      <c r="AQ439" s="2"/>
      <c r="AR439" s="2"/>
      <c r="AS439" s="2"/>
      <c r="AT439" s="2"/>
      <c r="AU439" s="2"/>
      <c r="AV439" s="1"/>
      <c r="AW439" s="87"/>
      <c r="AX439" s="86"/>
      <c r="AY439" s="86"/>
      <c r="AZ439" s="86"/>
      <c r="BA439" s="86"/>
      <c r="BB439" s="86"/>
      <c r="BC439" s="1"/>
      <c r="BD439" s="2"/>
      <c r="BE439" s="2"/>
      <c r="BF439" s="2"/>
      <c r="BG439" s="2"/>
      <c r="BH439" s="1"/>
      <c r="BI439" s="85"/>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1"/>
      <c r="CR439" s="87"/>
      <c r="CS439" s="86"/>
      <c r="CT439" s="86"/>
      <c r="CU439" s="86"/>
      <c r="CV439" s="86"/>
      <c r="CW439" s="86"/>
      <c r="CX439" s="1"/>
      <c r="CY439" s="1"/>
    </row>
    <row r="440" spans="1:103" ht="12.75">
      <c r="A440" s="1"/>
      <c r="B440" s="1"/>
      <c r="C440" s="85"/>
      <c r="D440" s="86"/>
      <c r="E440" s="86"/>
      <c r="F440" s="86"/>
      <c r="G440" s="1"/>
      <c r="H440" s="1"/>
      <c r="I440" s="1"/>
      <c r="J440" s="1"/>
      <c r="K440" s="1"/>
      <c r="L440" s="1"/>
      <c r="M440" s="1"/>
      <c r="N440" s="1"/>
      <c r="O440" s="1"/>
      <c r="P440" s="1"/>
      <c r="Q440" s="1"/>
      <c r="R440" s="1"/>
      <c r="S440" s="87"/>
      <c r="T440" s="86"/>
      <c r="U440" s="86"/>
      <c r="V440" s="1"/>
      <c r="W440" s="87"/>
      <c r="X440" s="86"/>
      <c r="Y440" s="86"/>
      <c r="Z440" s="86"/>
      <c r="AA440" s="86"/>
      <c r="AB440" s="86"/>
      <c r="AC440" s="1"/>
      <c r="AD440" s="2"/>
      <c r="AE440" s="2"/>
      <c r="AF440" s="2"/>
      <c r="AG440" s="1"/>
      <c r="AH440" s="87"/>
      <c r="AI440" s="86"/>
      <c r="AJ440" s="86"/>
      <c r="AK440" s="86"/>
      <c r="AL440" s="86"/>
      <c r="AM440" s="86"/>
      <c r="AN440" s="2"/>
      <c r="AO440" s="2"/>
      <c r="AP440" s="2"/>
      <c r="AQ440" s="2"/>
      <c r="AR440" s="2"/>
      <c r="AS440" s="2"/>
      <c r="AT440" s="2"/>
      <c r="AU440" s="2"/>
      <c r="AV440" s="1"/>
      <c r="AW440" s="87"/>
      <c r="AX440" s="86"/>
      <c r="AY440" s="86"/>
      <c r="AZ440" s="86"/>
      <c r="BA440" s="86"/>
      <c r="BB440" s="86"/>
      <c r="BC440" s="1"/>
      <c r="BD440" s="2"/>
      <c r="BE440" s="2"/>
      <c r="BF440" s="2"/>
      <c r="BG440" s="2"/>
      <c r="BH440" s="1"/>
      <c r="BI440" s="85"/>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1"/>
      <c r="CR440" s="87"/>
      <c r="CS440" s="86"/>
      <c r="CT440" s="86"/>
      <c r="CU440" s="86"/>
      <c r="CV440" s="86"/>
      <c r="CW440" s="86"/>
      <c r="CX440" s="1"/>
      <c r="CY440" s="1"/>
    </row>
    <row r="441" spans="1:103" ht="12.75">
      <c r="A441" s="1"/>
      <c r="B441" s="1"/>
      <c r="C441" s="85"/>
      <c r="D441" s="86"/>
      <c r="E441" s="86"/>
      <c r="F441" s="86"/>
      <c r="G441" s="1"/>
      <c r="H441" s="1"/>
      <c r="I441" s="1"/>
      <c r="J441" s="1"/>
      <c r="K441" s="1"/>
      <c r="L441" s="1"/>
      <c r="M441" s="1"/>
      <c r="N441" s="1"/>
      <c r="O441" s="1"/>
      <c r="P441" s="1"/>
      <c r="Q441" s="1"/>
      <c r="R441" s="1"/>
      <c r="S441" s="87"/>
      <c r="T441" s="86"/>
      <c r="U441" s="86"/>
      <c r="V441" s="1"/>
      <c r="W441" s="87"/>
      <c r="X441" s="86"/>
      <c r="Y441" s="86"/>
      <c r="Z441" s="86"/>
      <c r="AA441" s="86"/>
      <c r="AB441" s="86"/>
      <c r="AC441" s="1"/>
      <c r="AD441" s="2"/>
      <c r="AE441" s="2"/>
      <c r="AF441" s="2"/>
      <c r="AG441" s="1"/>
      <c r="AH441" s="87"/>
      <c r="AI441" s="86"/>
      <c r="AJ441" s="86"/>
      <c r="AK441" s="86"/>
      <c r="AL441" s="86"/>
      <c r="AM441" s="86"/>
      <c r="AN441" s="2"/>
      <c r="AO441" s="2"/>
      <c r="AP441" s="2"/>
      <c r="AQ441" s="2"/>
      <c r="AR441" s="2"/>
      <c r="AS441" s="2"/>
      <c r="AT441" s="2"/>
      <c r="AU441" s="2"/>
      <c r="AV441" s="1"/>
      <c r="AW441" s="87"/>
      <c r="AX441" s="86"/>
      <c r="AY441" s="86"/>
      <c r="AZ441" s="86"/>
      <c r="BA441" s="86"/>
      <c r="BB441" s="86"/>
      <c r="BC441" s="1"/>
      <c r="BD441" s="2"/>
      <c r="BE441" s="2"/>
      <c r="BF441" s="2"/>
      <c r="BG441" s="2"/>
      <c r="BH441" s="1"/>
      <c r="BI441" s="85"/>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1"/>
      <c r="CR441" s="87"/>
      <c r="CS441" s="86"/>
      <c r="CT441" s="86"/>
      <c r="CU441" s="86"/>
      <c r="CV441" s="86"/>
      <c r="CW441" s="86"/>
      <c r="CX441" s="1"/>
      <c r="CY441" s="1"/>
    </row>
    <row r="442" spans="1:103" ht="12.75">
      <c r="A442" s="1"/>
      <c r="B442" s="1"/>
      <c r="C442" s="85"/>
      <c r="D442" s="86"/>
      <c r="E442" s="86"/>
      <c r="F442" s="86"/>
      <c r="G442" s="1"/>
      <c r="H442" s="1"/>
      <c r="I442" s="1"/>
      <c r="J442" s="1"/>
      <c r="K442" s="1"/>
      <c r="L442" s="1"/>
      <c r="M442" s="1"/>
      <c r="N442" s="1"/>
      <c r="O442" s="1"/>
      <c r="P442" s="1"/>
      <c r="Q442" s="1"/>
      <c r="R442" s="1"/>
      <c r="S442" s="87"/>
      <c r="T442" s="86"/>
      <c r="U442" s="86"/>
      <c r="V442" s="1"/>
      <c r="W442" s="87"/>
      <c r="X442" s="86"/>
      <c r="Y442" s="86"/>
      <c r="Z442" s="86"/>
      <c r="AA442" s="86"/>
      <c r="AB442" s="86"/>
      <c r="AC442" s="1"/>
      <c r="AD442" s="2"/>
      <c r="AE442" s="2"/>
      <c r="AF442" s="2"/>
      <c r="AG442" s="1"/>
      <c r="AH442" s="87"/>
      <c r="AI442" s="86"/>
      <c r="AJ442" s="86"/>
      <c r="AK442" s="86"/>
      <c r="AL442" s="86"/>
      <c r="AM442" s="86"/>
      <c r="AN442" s="2"/>
      <c r="AO442" s="2"/>
      <c r="AP442" s="2"/>
      <c r="AQ442" s="2"/>
      <c r="AR442" s="2"/>
      <c r="AS442" s="2"/>
      <c r="AT442" s="2"/>
      <c r="AU442" s="2"/>
      <c r="AV442" s="1"/>
      <c r="AW442" s="87"/>
      <c r="AX442" s="86"/>
      <c r="AY442" s="86"/>
      <c r="AZ442" s="86"/>
      <c r="BA442" s="86"/>
      <c r="BB442" s="86"/>
      <c r="BC442" s="1"/>
      <c r="BD442" s="2"/>
      <c r="BE442" s="2"/>
      <c r="BF442" s="2"/>
      <c r="BG442" s="2"/>
      <c r="BH442" s="1"/>
      <c r="BI442" s="85"/>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1"/>
      <c r="CR442" s="87"/>
      <c r="CS442" s="86"/>
      <c r="CT442" s="86"/>
      <c r="CU442" s="86"/>
      <c r="CV442" s="86"/>
      <c r="CW442" s="86"/>
      <c r="CX442" s="1"/>
      <c r="CY442" s="1"/>
    </row>
    <row r="443" spans="1:103" ht="12.75">
      <c r="A443" s="1"/>
      <c r="B443" s="1"/>
      <c r="C443" s="85"/>
      <c r="D443" s="86"/>
      <c r="E443" s="86"/>
      <c r="F443" s="86"/>
      <c r="G443" s="1"/>
      <c r="H443" s="1"/>
      <c r="I443" s="1"/>
      <c r="J443" s="1"/>
      <c r="K443" s="1"/>
      <c r="L443" s="1"/>
      <c r="M443" s="1"/>
      <c r="N443" s="1"/>
      <c r="O443" s="1"/>
      <c r="P443" s="1"/>
      <c r="Q443" s="1"/>
      <c r="R443" s="1"/>
      <c r="S443" s="87"/>
      <c r="T443" s="86"/>
      <c r="U443" s="86"/>
      <c r="V443" s="1"/>
      <c r="W443" s="87"/>
      <c r="X443" s="86"/>
      <c r="Y443" s="86"/>
      <c r="Z443" s="86"/>
      <c r="AA443" s="86"/>
      <c r="AB443" s="86"/>
      <c r="AC443" s="1"/>
      <c r="AD443" s="2"/>
      <c r="AE443" s="2"/>
      <c r="AF443" s="2"/>
      <c r="AG443" s="1"/>
      <c r="AH443" s="87"/>
      <c r="AI443" s="86"/>
      <c r="AJ443" s="86"/>
      <c r="AK443" s="86"/>
      <c r="AL443" s="86"/>
      <c r="AM443" s="86"/>
      <c r="AN443" s="2"/>
      <c r="AO443" s="2"/>
      <c r="AP443" s="2"/>
      <c r="AQ443" s="2"/>
      <c r="AR443" s="2"/>
      <c r="AS443" s="2"/>
      <c r="AT443" s="2"/>
      <c r="AU443" s="2"/>
      <c r="AV443" s="1"/>
      <c r="AW443" s="87"/>
      <c r="AX443" s="86"/>
      <c r="AY443" s="86"/>
      <c r="AZ443" s="86"/>
      <c r="BA443" s="86"/>
      <c r="BB443" s="86"/>
      <c r="BC443" s="1"/>
      <c r="BD443" s="2"/>
      <c r="BE443" s="2"/>
      <c r="BF443" s="2"/>
      <c r="BG443" s="2"/>
      <c r="BH443" s="1"/>
      <c r="BI443" s="85"/>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1"/>
      <c r="CR443" s="87"/>
      <c r="CS443" s="86"/>
      <c r="CT443" s="86"/>
      <c r="CU443" s="86"/>
      <c r="CV443" s="86"/>
      <c r="CW443" s="86"/>
      <c r="CX443" s="1"/>
      <c r="CY443" s="1"/>
    </row>
    <row r="444" spans="1:103" ht="12.75">
      <c r="A444" s="1"/>
      <c r="B444" s="1"/>
      <c r="C444" s="85"/>
      <c r="D444" s="86"/>
      <c r="E444" s="86"/>
      <c r="F444" s="86"/>
      <c r="G444" s="1"/>
      <c r="H444" s="1"/>
      <c r="I444" s="1"/>
      <c r="J444" s="1"/>
      <c r="K444" s="1"/>
      <c r="L444" s="1"/>
      <c r="M444" s="1"/>
      <c r="N444" s="1"/>
      <c r="O444" s="1"/>
      <c r="P444" s="1"/>
      <c r="Q444" s="1"/>
      <c r="R444" s="1"/>
      <c r="S444" s="87"/>
      <c r="T444" s="86"/>
      <c r="U444" s="86"/>
      <c r="V444" s="1"/>
      <c r="W444" s="87"/>
      <c r="X444" s="86"/>
      <c r="Y444" s="86"/>
      <c r="Z444" s="86"/>
      <c r="AA444" s="86"/>
      <c r="AB444" s="86"/>
      <c r="AC444" s="1"/>
      <c r="AD444" s="2"/>
      <c r="AE444" s="2"/>
      <c r="AF444" s="2"/>
      <c r="AG444" s="1"/>
      <c r="AH444" s="87"/>
      <c r="AI444" s="86"/>
      <c r="AJ444" s="86"/>
      <c r="AK444" s="86"/>
      <c r="AL444" s="86"/>
      <c r="AM444" s="86"/>
      <c r="AN444" s="2"/>
      <c r="AO444" s="2"/>
      <c r="AP444" s="2"/>
      <c r="AQ444" s="2"/>
      <c r="AR444" s="2"/>
      <c r="AS444" s="2"/>
      <c r="AT444" s="2"/>
      <c r="AU444" s="2"/>
      <c r="AV444" s="1"/>
      <c r="AW444" s="87"/>
      <c r="AX444" s="86"/>
      <c r="AY444" s="86"/>
      <c r="AZ444" s="86"/>
      <c r="BA444" s="86"/>
      <c r="BB444" s="86"/>
      <c r="BC444" s="1"/>
      <c r="BD444" s="2"/>
      <c r="BE444" s="2"/>
      <c r="BF444" s="2"/>
      <c r="BG444" s="2"/>
      <c r="BH444" s="1"/>
      <c r="BI444" s="85"/>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1"/>
      <c r="CR444" s="87"/>
      <c r="CS444" s="86"/>
      <c r="CT444" s="86"/>
      <c r="CU444" s="86"/>
      <c r="CV444" s="86"/>
      <c r="CW444" s="86"/>
      <c r="CX444" s="1"/>
      <c r="CY444" s="1"/>
    </row>
    <row r="445" spans="1:103" ht="12.75">
      <c r="A445" s="1"/>
      <c r="B445" s="1"/>
      <c r="C445" s="85"/>
      <c r="D445" s="86"/>
      <c r="E445" s="86"/>
      <c r="F445" s="86"/>
      <c r="G445" s="1"/>
      <c r="H445" s="1"/>
      <c r="I445" s="1"/>
      <c r="J445" s="1"/>
      <c r="K445" s="1"/>
      <c r="L445" s="1"/>
      <c r="M445" s="1"/>
      <c r="N445" s="1"/>
      <c r="O445" s="1"/>
      <c r="P445" s="1"/>
      <c r="Q445" s="1"/>
      <c r="R445" s="1"/>
      <c r="S445" s="87"/>
      <c r="T445" s="86"/>
      <c r="U445" s="86"/>
      <c r="V445" s="1"/>
      <c r="W445" s="87"/>
      <c r="X445" s="86"/>
      <c r="Y445" s="86"/>
      <c r="Z445" s="86"/>
      <c r="AA445" s="86"/>
      <c r="AB445" s="86"/>
      <c r="AC445" s="1"/>
      <c r="AD445" s="2"/>
      <c r="AE445" s="2"/>
      <c r="AF445" s="2"/>
      <c r="AG445" s="1"/>
      <c r="AH445" s="87"/>
      <c r="AI445" s="86"/>
      <c r="AJ445" s="86"/>
      <c r="AK445" s="86"/>
      <c r="AL445" s="86"/>
      <c r="AM445" s="86"/>
      <c r="AN445" s="2"/>
      <c r="AO445" s="2"/>
      <c r="AP445" s="2"/>
      <c r="AQ445" s="2"/>
      <c r="AR445" s="2"/>
      <c r="AS445" s="2"/>
      <c r="AT445" s="2"/>
      <c r="AU445" s="2"/>
      <c r="AV445" s="1"/>
      <c r="AW445" s="87"/>
      <c r="AX445" s="86"/>
      <c r="AY445" s="86"/>
      <c r="AZ445" s="86"/>
      <c r="BA445" s="86"/>
      <c r="BB445" s="86"/>
      <c r="BC445" s="1"/>
      <c r="BD445" s="2"/>
      <c r="BE445" s="2"/>
      <c r="BF445" s="2"/>
      <c r="BG445" s="2"/>
      <c r="BH445" s="1"/>
      <c r="BI445" s="85"/>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1"/>
      <c r="CR445" s="1"/>
      <c r="CS445" s="1"/>
      <c r="CT445" s="1"/>
      <c r="CU445" s="1"/>
      <c r="CV445" s="1"/>
      <c r="CW445" s="1"/>
      <c r="CX445" s="1"/>
      <c r="CY445" s="1"/>
    </row>
    <row r="446" spans="1:103" ht="12.75">
      <c r="A446" s="1"/>
      <c r="B446" s="1"/>
      <c r="C446" s="85"/>
      <c r="D446" s="86"/>
      <c r="E446" s="86"/>
      <c r="F446" s="86"/>
      <c r="G446" s="1"/>
      <c r="H446" s="1"/>
      <c r="I446" s="1"/>
      <c r="J446" s="1"/>
      <c r="K446" s="1"/>
      <c r="L446" s="1"/>
      <c r="M446" s="1"/>
      <c r="N446" s="1"/>
      <c r="O446" s="1"/>
      <c r="P446" s="1"/>
      <c r="Q446" s="1"/>
      <c r="R446" s="1"/>
      <c r="S446" s="87"/>
      <c r="T446" s="86"/>
      <c r="U446" s="86"/>
      <c r="V446" s="1"/>
      <c r="W446" s="87"/>
      <c r="X446" s="86"/>
      <c r="Y446" s="86"/>
      <c r="Z446" s="86"/>
      <c r="AA446" s="86"/>
      <c r="AB446" s="86"/>
      <c r="AC446" s="1"/>
      <c r="AD446" s="2"/>
      <c r="AE446" s="2"/>
      <c r="AF446" s="2"/>
      <c r="AG446" s="1"/>
      <c r="AH446" s="87"/>
      <c r="AI446" s="86"/>
      <c r="AJ446" s="86"/>
      <c r="AK446" s="86"/>
      <c r="AL446" s="86"/>
      <c r="AM446" s="86"/>
      <c r="AN446" s="2"/>
      <c r="AO446" s="2"/>
      <c r="AP446" s="2"/>
      <c r="AQ446" s="2"/>
      <c r="AR446" s="2"/>
      <c r="AS446" s="2"/>
      <c r="AT446" s="2"/>
      <c r="AU446" s="2"/>
      <c r="AV446" s="1"/>
      <c r="AW446" s="2"/>
      <c r="AX446" s="2"/>
      <c r="AY446" s="2"/>
      <c r="AZ446" s="2"/>
      <c r="BA446" s="2"/>
      <c r="BB446" s="2"/>
      <c r="BC446" s="1"/>
      <c r="BD446" s="2"/>
      <c r="BE446" s="2"/>
      <c r="BF446" s="2"/>
      <c r="BG446" s="2"/>
      <c r="BH446" s="1"/>
      <c r="BI446" s="85"/>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1"/>
      <c r="CR446" s="1"/>
      <c r="CS446" s="1"/>
      <c r="CT446" s="1"/>
      <c r="CU446" s="1"/>
      <c r="CV446" s="1"/>
      <c r="CW446" s="1"/>
      <c r="CX446" s="1"/>
      <c r="CY446" s="1"/>
    </row>
    <row r="447" spans="1:103" ht="12.75">
      <c r="A447" s="1"/>
      <c r="B447" s="1"/>
      <c r="C447" s="85"/>
      <c r="D447" s="86"/>
      <c r="E447" s="86"/>
      <c r="F447" s="86"/>
      <c r="G447" s="1"/>
      <c r="H447" s="1"/>
      <c r="I447" s="1"/>
      <c r="J447" s="1"/>
      <c r="K447" s="1"/>
      <c r="L447" s="1"/>
      <c r="M447" s="1"/>
      <c r="N447" s="1"/>
      <c r="O447" s="1"/>
      <c r="P447" s="1"/>
      <c r="Q447" s="1"/>
      <c r="R447" s="1"/>
      <c r="S447" s="87"/>
      <c r="T447" s="86"/>
      <c r="U447" s="86"/>
      <c r="V447" s="1"/>
      <c r="W447" s="87"/>
      <c r="X447" s="86"/>
      <c r="Y447" s="86"/>
      <c r="Z447" s="86"/>
      <c r="AA447" s="86"/>
      <c r="AB447" s="86"/>
      <c r="AC447" s="1"/>
      <c r="AD447" s="2"/>
      <c r="AE447" s="2"/>
      <c r="AF447" s="2"/>
      <c r="AG447" s="1"/>
      <c r="AH447" s="87"/>
      <c r="AI447" s="86"/>
      <c r="AJ447" s="86"/>
      <c r="AK447" s="86"/>
      <c r="AL447" s="86"/>
      <c r="AM447" s="86"/>
      <c r="AN447" s="2"/>
      <c r="AO447" s="2"/>
      <c r="AP447" s="2"/>
      <c r="AQ447" s="2"/>
      <c r="AR447" s="2"/>
      <c r="AS447" s="2"/>
      <c r="AT447" s="2"/>
      <c r="AU447" s="2"/>
      <c r="AV447" s="1"/>
      <c r="AW447" s="2"/>
      <c r="AX447" s="2"/>
      <c r="AY447" s="2"/>
      <c r="AZ447" s="2"/>
      <c r="BA447" s="2"/>
      <c r="BB447" s="2"/>
      <c r="BC447" s="1"/>
      <c r="BD447" s="2"/>
      <c r="BE447" s="2"/>
      <c r="BF447" s="2"/>
      <c r="BG447" s="2"/>
      <c r="BH447" s="1"/>
      <c r="BI447" s="85"/>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1"/>
      <c r="CR447" s="1"/>
      <c r="CS447" s="1"/>
      <c r="CT447" s="1"/>
      <c r="CU447" s="1"/>
      <c r="CV447" s="1"/>
      <c r="CW447" s="1"/>
      <c r="CX447" s="1"/>
      <c r="CY447" s="1"/>
    </row>
    <row r="448" spans="1:103" ht="12.75">
      <c r="A448" s="1"/>
      <c r="B448" s="1"/>
      <c r="C448" s="85"/>
      <c r="D448" s="86"/>
      <c r="E448" s="86"/>
      <c r="F448" s="86"/>
      <c r="G448" s="1"/>
      <c r="H448" s="1"/>
      <c r="I448" s="1"/>
      <c r="J448" s="1"/>
      <c r="K448" s="1"/>
      <c r="L448" s="1"/>
      <c r="M448" s="1"/>
      <c r="N448" s="1"/>
      <c r="O448" s="1"/>
      <c r="P448" s="1"/>
      <c r="Q448" s="1"/>
      <c r="R448" s="1"/>
      <c r="S448" s="87"/>
      <c r="T448" s="86"/>
      <c r="U448" s="86"/>
      <c r="V448" s="1"/>
      <c r="W448" s="87"/>
      <c r="X448" s="86"/>
      <c r="Y448" s="86"/>
      <c r="Z448" s="86"/>
      <c r="AA448" s="86"/>
      <c r="AB448" s="86"/>
      <c r="AC448" s="1"/>
      <c r="AD448" s="2"/>
      <c r="AE448" s="2"/>
      <c r="AF448" s="2"/>
      <c r="AG448" s="1"/>
      <c r="AH448" s="87"/>
      <c r="AI448" s="86"/>
      <c r="AJ448" s="86"/>
      <c r="AK448" s="86"/>
      <c r="AL448" s="86"/>
      <c r="AM448" s="86"/>
      <c r="AN448" s="2"/>
      <c r="AO448" s="2"/>
      <c r="AP448" s="2"/>
      <c r="AQ448" s="2"/>
      <c r="AR448" s="2"/>
      <c r="AS448" s="2"/>
      <c r="AT448" s="2"/>
      <c r="AU448" s="2"/>
      <c r="AV448" s="1"/>
      <c r="AW448" s="2"/>
      <c r="AX448" s="2"/>
      <c r="AY448" s="2"/>
      <c r="AZ448" s="2"/>
      <c r="BA448" s="2"/>
      <c r="BB448" s="2"/>
      <c r="BC448" s="1"/>
      <c r="BD448" s="2"/>
      <c r="BE448" s="2"/>
      <c r="BF448" s="2"/>
      <c r="BG448" s="2"/>
      <c r="BH448" s="1"/>
      <c r="BI448" s="85"/>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1"/>
      <c r="CR448" s="1"/>
      <c r="CS448" s="1"/>
      <c r="CT448" s="1"/>
      <c r="CU448" s="1"/>
      <c r="CV448" s="1"/>
      <c r="CW448" s="1"/>
      <c r="CX448" s="1"/>
      <c r="CY448" s="1"/>
    </row>
    <row r="449" spans="1:103" ht="12.75">
      <c r="A449" s="1"/>
      <c r="B449" s="1"/>
      <c r="C449" s="85"/>
      <c r="D449" s="86"/>
      <c r="E449" s="86"/>
      <c r="F449" s="86"/>
      <c r="G449" s="1"/>
      <c r="H449" s="1"/>
      <c r="I449" s="1"/>
      <c r="J449" s="1"/>
      <c r="K449" s="1"/>
      <c r="L449" s="1"/>
      <c r="M449" s="1"/>
      <c r="N449" s="1"/>
      <c r="O449" s="1"/>
      <c r="P449" s="1"/>
      <c r="Q449" s="1"/>
      <c r="R449" s="1"/>
      <c r="S449" s="87"/>
      <c r="T449" s="86"/>
      <c r="U449" s="86"/>
      <c r="V449" s="1"/>
      <c r="W449" s="87"/>
      <c r="X449" s="86"/>
      <c r="Y449" s="86"/>
      <c r="Z449" s="86"/>
      <c r="AA449" s="86"/>
      <c r="AB449" s="86"/>
      <c r="AC449" s="1"/>
      <c r="AD449" s="2"/>
      <c r="AE449" s="2"/>
      <c r="AF449" s="2"/>
      <c r="AG449" s="1"/>
      <c r="AH449" s="87"/>
      <c r="AI449" s="86"/>
      <c r="AJ449" s="86"/>
      <c r="AK449" s="86"/>
      <c r="AL449" s="86"/>
      <c r="AM449" s="86"/>
      <c r="AN449" s="2"/>
      <c r="AO449" s="2"/>
      <c r="AP449" s="2"/>
      <c r="AQ449" s="2"/>
      <c r="AR449" s="2"/>
      <c r="AS449" s="2"/>
      <c r="AT449" s="2"/>
      <c r="AU449" s="2"/>
      <c r="AV449" s="1"/>
      <c r="AW449" s="2"/>
      <c r="AX449" s="2"/>
      <c r="AY449" s="2"/>
      <c r="AZ449" s="2"/>
      <c r="BA449" s="2"/>
      <c r="BB449" s="2"/>
      <c r="BC449" s="1"/>
      <c r="BD449" s="2"/>
      <c r="BE449" s="2"/>
      <c r="BF449" s="2"/>
      <c r="BG449" s="2"/>
      <c r="BH449" s="1"/>
      <c r="BI449" s="85"/>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1"/>
      <c r="CR449" s="1"/>
      <c r="CS449" s="1"/>
      <c r="CT449" s="1"/>
      <c r="CU449" s="1"/>
      <c r="CV449" s="1"/>
      <c r="CW449" s="1"/>
      <c r="CX449" s="1"/>
      <c r="CY449" s="1"/>
    </row>
    <row r="450" spans="1:103" ht="12.75">
      <c r="A450" s="1"/>
      <c r="B450" s="1"/>
      <c r="C450" s="85"/>
      <c r="D450" s="86"/>
      <c r="E450" s="86"/>
      <c r="F450" s="86"/>
      <c r="G450" s="1"/>
      <c r="H450" s="1"/>
      <c r="I450" s="1"/>
      <c r="J450" s="1"/>
      <c r="K450" s="1"/>
      <c r="L450" s="1"/>
      <c r="M450" s="1"/>
      <c r="N450" s="1"/>
      <c r="O450" s="1"/>
      <c r="P450" s="1"/>
      <c r="Q450" s="1"/>
      <c r="R450" s="1"/>
      <c r="S450" s="87"/>
      <c r="T450" s="86"/>
      <c r="U450" s="86"/>
      <c r="V450" s="1"/>
      <c r="W450" s="87"/>
      <c r="X450" s="86"/>
      <c r="Y450" s="86"/>
      <c r="Z450" s="86"/>
      <c r="AA450" s="86"/>
      <c r="AB450" s="86"/>
      <c r="AC450" s="1"/>
      <c r="AD450" s="2"/>
      <c r="AE450" s="2"/>
      <c r="AF450" s="2"/>
      <c r="AG450" s="1"/>
      <c r="AH450" s="87"/>
      <c r="AI450" s="86"/>
      <c r="AJ450" s="86"/>
      <c r="AK450" s="86"/>
      <c r="AL450" s="86"/>
      <c r="AM450" s="86"/>
      <c r="AN450" s="2"/>
      <c r="AO450" s="2"/>
      <c r="AP450" s="2"/>
      <c r="AQ450" s="2"/>
      <c r="AR450" s="2"/>
      <c r="AS450" s="2"/>
      <c r="AT450" s="2"/>
      <c r="AU450" s="2"/>
      <c r="AV450" s="1"/>
      <c r="AW450" s="2"/>
      <c r="AX450" s="2"/>
      <c r="AY450" s="2"/>
      <c r="AZ450" s="2"/>
      <c r="BA450" s="2"/>
      <c r="BB450" s="2"/>
      <c r="BC450" s="1"/>
      <c r="BD450" s="2"/>
      <c r="BE450" s="2"/>
      <c r="BF450" s="2"/>
      <c r="BG450" s="2"/>
      <c r="BH450" s="1"/>
      <c r="BI450" s="85"/>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1"/>
      <c r="CR450" s="1"/>
      <c r="CS450" s="1"/>
      <c r="CT450" s="1"/>
      <c r="CU450" s="1"/>
      <c r="CV450" s="1"/>
      <c r="CW450" s="1"/>
      <c r="CX450" s="1"/>
      <c r="CY450" s="1"/>
    </row>
    <row r="451" spans="1:103" ht="12.75">
      <c r="A451" s="1"/>
      <c r="B451" s="1"/>
      <c r="C451" s="85"/>
      <c r="D451" s="86"/>
      <c r="E451" s="86"/>
      <c r="F451" s="86"/>
      <c r="G451" s="1"/>
      <c r="H451" s="1"/>
      <c r="I451" s="1"/>
      <c r="J451" s="1"/>
      <c r="K451" s="1"/>
      <c r="L451" s="1"/>
      <c r="M451" s="1"/>
      <c r="N451" s="1"/>
      <c r="O451" s="1"/>
      <c r="P451" s="1"/>
      <c r="Q451" s="1"/>
      <c r="R451" s="1"/>
      <c r="S451" s="87"/>
      <c r="T451" s="86"/>
      <c r="U451" s="86"/>
      <c r="V451" s="1"/>
      <c r="W451" s="87"/>
      <c r="X451" s="86"/>
      <c r="Y451" s="86"/>
      <c r="Z451" s="86"/>
      <c r="AA451" s="86"/>
      <c r="AB451" s="86"/>
      <c r="AC451" s="1"/>
      <c r="AD451" s="2"/>
      <c r="AE451" s="2"/>
      <c r="AF451" s="2"/>
      <c r="AG451" s="1"/>
      <c r="AH451" s="87"/>
      <c r="AI451" s="86"/>
      <c r="AJ451" s="86"/>
      <c r="AK451" s="86"/>
      <c r="AL451" s="86"/>
      <c r="AM451" s="86"/>
      <c r="AN451" s="2"/>
      <c r="AO451" s="2"/>
      <c r="AP451" s="2"/>
      <c r="AQ451" s="2"/>
      <c r="AR451" s="2"/>
      <c r="AS451" s="2"/>
      <c r="AT451" s="2"/>
      <c r="AU451" s="2"/>
      <c r="AV451" s="1"/>
      <c r="AW451" s="2"/>
      <c r="AX451" s="2"/>
      <c r="AY451" s="2"/>
      <c r="AZ451" s="2"/>
      <c r="BA451" s="2"/>
      <c r="BB451" s="2"/>
      <c r="BC451" s="1"/>
      <c r="BD451" s="2"/>
      <c r="BE451" s="2"/>
      <c r="BF451" s="2"/>
      <c r="BG451" s="2"/>
      <c r="BH451" s="1"/>
      <c r="BI451" s="85"/>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1"/>
      <c r="CR451" s="1"/>
      <c r="CS451" s="1"/>
      <c r="CT451" s="1"/>
      <c r="CU451" s="1"/>
      <c r="CV451" s="1"/>
      <c r="CW451" s="1"/>
      <c r="CX451" s="1"/>
      <c r="CY451" s="1"/>
    </row>
  </sheetData>
  <mergeCells count="3322">
    <mergeCell ref="CR259:CW259"/>
    <mergeCell ref="BI260:CP260"/>
    <mergeCell ref="CR260:CW260"/>
    <mergeCell ref="BI257:CP257"/>
    <mergeCell ref="BI258:CP258"/>
    <mergeCell ref="CR231:CW231"/>
    <mergeCell ref="CR234:CW234"/>
    <mergeCell ref="CR235:CW235"/>
    <mergeCell ref="BI231:CP231"/>
    <mergeCell ref="BI232:CP232"/>
    <mergeCell ref="CR232:CW232"/>
    <mergeCell ref="BI233:CP233"/>
    <mergeCell ref="CR233:CW233"/>
    <mergeCell ref="BI234:CP234"/>
    <mergeCell ref="BI235:CP235"/>
    <mergeCell ref="BI228:CP228"/>
    <mergeCell ref="BI267:CP267"/>
    <mergeCell ref="CR267:CW267"/>
    <mergeCell ref="CR268:CW268"/>
    <mergeCell ref="BI268:CP268"/>
    <mergeCell ref="BI269:CP269"/>
    <mergeCell ref="CR269:CW269"/>
    <mergeCell ref="BI280:CP280"/>
    <mergeCell ref="CR280:CW280"/>
    <mergeCell ref="BI281:CP281"/>
    <mergeCell ref="CR281:CW281"/>
    <mergeCell ref="CR282:CW282"/>
    <mergeCell ref="BI282:CP282"/>
    <mergeCell ref="BI276:CP276"/>
    <mergeCell ref="CR276:CW276"/>
    <mergeCell ref="BI277:CP277"/>
    <mergeCell ref="CR277:CW277"/>
    <mergeCell ref="CI20:CS20"/>
    <mergeCell ref="BI264:CP264"/>
    <mergeCell ref="BI265:CP265"/>
    <mergeCell ref="CR264:CW264"/>
    <mergeCell ref="CR265:CW265"/>
    <mergeCell ref="BI266:CP266"/>
    <mergeCell ref="CR266:CW266"/>
    <mergeCell ref="CR261:CW261"/>
    <mergeCell ref="BI261:CP261"/>
    <mergeCell ref="BI262:CP262"/>
    <mergeCell ref="CR262:CW262"/>
    <mergeCell ref="BI263:CP263"/>
    <mergeCell ref="CR263:CW263"/>
    <mergeCell ref="CR257:CW257"/>
    <mergeCell ref="CR258:CW258"/>
    <mergeCell ref="BI259:CP259"/>
    <mergeCell ref="BI301:CP301"/>
    <mergeCell ref="CR301:CW301"/>
    <mergeCell ref="BI273:CP273"/>
    <mergeCell ref="CR273:CW273"/>
    <mergeCell ref="BI274:CP274"/>
    <mergeCell ref="CR274:CW274"/>
    <mergeCell ref="CR275:CW275"/>
    <mergeCell ref="BI275:CP275"/>
    <mergeCell ref="BI270:CP270"/>
    <mergeCell ref="CR270:CW270"/>
    <mergeCell ref="BI271:CP271"/>
    <mergeCell ref="BI272:CP272"/>
    <mergeCell ref="CR271:CW271"/>
    <mergeCell ref="CR272:CW272"/>
    <mergeCell ref="BI283:CP283"/>
    <mergeCell ref="CR283:CW283"/>
    <mergeCell ref="BI284:CP284"/>
    <mergeCell ref="CR284:CW284"/>
    <mergeCell ref="BI296:CP296"/>
    <mergeCell ref="BI278:CP278"/>
    <mergeCell ref="BI279:CP279"/>
    <mergeCell ref="CR278:CW278"/>
    <mergeCell ref="CR279:CW279"/>
    <mergeCell ref="BI291:CP291"/>
    <mergeCell ref="CR291:CW291"/>
    <mergeCell ref="BI292:CP292"/>
    <mergeCell ref="BI293:CP293"/>
    <mergeCell ref="CR292:CW292"/>
    <mergeCell ref="CR293:CW293"/>
    <mergeCell ref="BI288:CP288"/>
    <mergeCell ref="CR288:CW288"/>
    <mergeCell ref="CR289:CW289"/>
    <mergeCell ref="BI289:CP289"/>
    <mergeCell ref="BI290:CP290"/>
    <mergeCell ref="CR290:CW290"/>
    <mergeCell ref="CR305:CW305"/>
    <mergeCell ref="BI306:CP306"/>
    <mergeCell ref="BI307:CP307"/>
    <mergeCell ref="CR306:CW306"/>
    <mergeCell ref="CR307:CW307"/>
    <mergeCell ref="BI308:CP308"/>
    <mergeCell ref="CR308:CW308"/>
    <mergeCell ref="BI318:CP318"/>
    <mergeCell ref="CR318:CW318"/>
    <mergeCell ref="BI319:CP319"/>
    <mergeCell ref="CR319:CW319"/>
    <mergeCell ref="BI302:CP302"/>
    <mergeCell ref="CR302:CW302"/>
    <mergeCell ref="BI285:CP285"/>
    <mergeCell ref="BI286:CP286"/>
    <mergeCell ref="CR285:CW285"/>
    <mergeCell ref="CR286:CW286"/>
    <mergeCell ref="BI287:CP287"/>
    <mergeCell ref="CR287:CW287"/>
    <mergeCell ref="BI297:CP297"/>
    <mergeCell ref="CR297:CW297"/>
    <mergeCell ref="BI298:CP298"/>
    <mergeCell ref="CR298:CW298"/>
    <mergeCell ref="BI299:CP299"/>
    <mergeCell ref="BI300:CP300"/>
    <mergeCell ref="CR299:CW299"/>
    <mergeCell ref="CR300:CW300"/>
    <mergeCell ref="BI294:CP294"/>
    <mergeCell ref="CR294:CW294"/>
    <mergeCell ref="BI295:CP295"/>
    <mergeCell ref="CR295:CW295"/>
    <mergeCell ref="CR296:CW296"/>
    <mergeCell ref="BI313:CP313"/>
    <mergeCell ref="BI314:CP314"/>
    <mergeCell ref="CR313:CW313"/>
    <mergeCell ref="CR314:CW314"/>
    <mergeCell ref="CR323:CW323"/>
    <mergeCell ref="CR324:CW324"/>
    <mergeCell ref="BI324:CP324"/>
    <mergeCell ref="BI325:CP325"/>
    <mergeCell ref="CR325:CW325"/>
    <mergeCell ref="BI326:CP326"/>
    <mergeCell ref="CR326:CW326"/>
    <mergeCell ref="BI309:CP309"/>
    <mergeCell ref="CR309:CW309"/>
    <mergeCell ref="CR310:CW310"/>
    <mergeCell ref="BI310:CP310"/>
    <mergeCell ref="BI311:CP311"/>
    <mergeCell ref="CR311:CW311"/>
    <mergeCell ref="BI321:CP321"/>
    <mergeCell ref="CR320:CW320"/>
    <mergeCell ref="CR321:CW321"/>
    <mergeCell ref="BI322:CP322"/>
    <mergeCell ref="CR322:CW322"/>
    <mergeCell ref="BI323:CP323"/>
    <mergeCell ref="BI332:CP332"/>
    <mergeCell ref="CR332:CW332"/>
    <mergeCell ref="BI333:CP333"/>
    <mergeCell ref="CR333:CW333"/>
    <mergeCell ref="BI334:CP334"/>
    <mergeCell ref="BI335:CP335"/>
    <mergeCell ref="CR334:CW334"/>
    <mergeCell ref="CR335:CW335"/>
    <mergeCell ref="BI320:CP320"/>
    <mergeCell ref="CR303:CW303"/>
    <mergeCell ref="BI303:CP303"/>
    <mergeCell ref="BI304:CP304"/>
    <mergeCell ref="CR304:CW304"/>
    <mergeCell ref="BI305:CP305"/>
    <mergeCell ref="BI315:CP315"/>
    <mergeCell ref="CR315:CW315"/>
    <mergeCell ref="BI316:CP316"/>
    <mergeCell ref="CR316:CW316"/>
    <mergeCell ref="CR317:CW317"/>
    <mergeCell ref="BI317:CP317"/>
    <mergeCell ref="BI327:CP327"/>
    <mergeCell ref="BI328:CP328"/>
    <mergeCell ref="CR327:CW327"/>
    <mergeCell ref="CR328:CW328"/>
    <mergeCell ref="BI312:CP312"/>
    <mergeCell ref="CR312:CW312"/>
    <mergeCell ref="BI329:CP329"/>
    <mergeCell ref="CR329:CW329"/>
    <mergeCell ref="BI330:CP330"/>
    <mergeCell ref="CR330:CW330"/>
    <mergeCell ref="CR331:CW331"/>
    <mergeCell ref="BI331:CP331"/>
    <mergeCell ref="BI342:CP342"/>
    <mergeCell ref="CR341:CW341"/>
    <mergeCell ref="CR342:CW342"/>
    <mergeCell ref="BI343:CP343"/>
    <mergeCell ref="CR343:CW343"/>
    <mergeCell ref="BI344:CP344"/>
    <mergeCell ref="CR344:CW344"/>
    <mergeCell ref="BI336:CP336"/>
    <mergeCell ref="CR336:CW336"/>
    <mergeCell ref="BI337:CP337"/>
    <mergeCell ref="CR337:CW337"/>
    <mergeCell ref="CR338:CW338"/>
    <mergeCell ref="BI338:CP338"/>
    <mergeCell ref="BI339:CP339"/>
    <mergeCell ref="CR339:CW339"/>
    <mergeCell ref="BI340:CP340"/>
    <mergeCell ref="CR340:CW340"/>
    <mergeCell ref="BI341:CP341"/>
    <mergeCell ref="CR350:CW350"/>
    <mergeCell ref="BI351:CP351"/>
    <mergeCell ref="CR351:CW351"/>
    <mergeCell ref="CR352:CW352"/>
    <mergeCell ref="BI352:CP352"/>
    <mergeCell ref="BI353:CP353"/>
    <mergeCell ref="CR353:CW353"/>
    <mergeCell ref="CR345:CW345"/>
    <mergeCell ref="BI345:CP345"/>
    <mergeCell ref="BI346:CP346"/>
    <mergeCell ref="CR346:CW346"/>
    <mergeCell ref="BI347:CP347"/>
    <mergeCell ref="CR347:CW347"/>
    <mergeCell ref="BI348:CP348"/>
    <mergeCell ref="BI349:CP349"/>
    <mergeCell ref="CR348:CW348"/>
    <mergeCell ref="CR349:CW349"/>
    <mergeCell ref="BI350:CP350"/>
    <mergeCell ref="BI382:CP382"/>
    <mergeCell ref="CR382:CW382"/>
    <mergeCell ref="BI383:CP383"/>
    <mergeCell ref="BI384:CP384"/>
    <mergeCell ref="CR383:CW383"/>
    <mergeCell ref="CR384:CW384"/>
    <mergeCell ref="BI411:CP411"/>
    <mergeCell ref="CR359:CW359"/>
    <mergeCell ref="BI359:CP359"/>
    <mergeCell ref="BI360:CP360"/>
    <mergeCell ref="CR360:CW360"/>
    <mergeCell ref="BI361:CP361"/>
    <mergeCell ref="CR361:CW361"/>
    <mergeCell ref="BI354:CP354"/>
    <mergeCell ref="CR354:CW354"/>
    <mergeCell ref="BI355:CP355"/>
    <mergeCell ref="CR358:CW358"/>
    <mergeCell ref="BI412:CP412"/>
    <mergeCell ref="CR411:CW411"/>
    <mergeCell ref="CR412:CW412"/>
    <mergeCell ref="BI379:CP379"/>
    <mergeCell ref="CR379:CW379"/>
    <mergeCell ref="CR380:CW380"/>
    <mergeCell ref="BI380:CP380"/>
    <mergeCell ref="BI381:CP381"/>
    <mergeCell ref="CR381:CW381"/>
    <mergeCell ref="CR407:CW407"/>
    <mergeCell ref="CR408:CW408"/>
    <mergeCell ref="BI408:CP408"/>
    <mergeCell ref="BI409:CP409"/>
    <mergeCell ref="CR409:CW409"/>
    <mergeCell ref="BI410:CP410"/>
    <mergeCell ref="CR410:CW410"/>
    <mergeCell ref="BI393:CP393"/>
    <mergeCell ref="CR393:CW393"/>
    <mergeCell ref="CR394:CW394"/>
    <mergeCell ref="BI394:CP394"/>
    <mergeCell ref="CR396:CW396"/>
    <mergeCell ref="BI397:CP397"/>
    <mergeCell ref="BI398:CP398"/>
    <mergeCell ref="CR397:CW397"/>
    <mergeCell ref="CR398:CW398"/>
    <mergeCell ref="BI404:CP404"/>
    <mergeCell ref="BI405:CP405"/>
    <mergeCell ref="BI385:CP385"/>
    <mergeCell ref="CR385:CW385"/>
    <mergeCell ref="BI386:CP386"/>
    <mergeCell ref="BI364:CP364"/>
    <mergeCell ref="BI421:CP421"/>
    <mergeCell ref="CR421:CW421"/>
    <mergeCell ref="BI356:CP356"/>
    <mergeCell ref="CR404:CW404"/>
    <mergeCell ref="CR405:CW405"/>
    <mergeCell ref="BI406:CP406"/>
    <mergeCell ref="CR406:CW406"/>
    <mergeCell ref="BI407:CP407"/>
    <mergeCell ref="BI417:CP417"/>
    <mergeCell ref="CR417:CW417"/>
    <mergeCell ref="BI418:CP418"/>
    <mergeCell ref="BI419:CP419"/>
    <mergeCell ref="CR418:CW418"/>
    <mergeCell ref="CR419:CW419"/>
    <mergeCell ref="BI430:CP430"/>
    <mergeCell ref="CR430:CW430"/>
    <mergeCell ref="BI413:CP413"/>
    <mergeCell ref="CR413:CW413"/>
    <mergeCell ref="BI414:CP414"/>
    <mergeCell ref="CR414:CW414"/>
    <mergeCell ref="CR415:CW415"/>
    <mergeCell ref="BI415:CP415"/>
    <mergeCell ref="BI416:CP416"/>
    <mergeCell ref="CR416:CW416"/>
    <mergeCell ref="BI427:CP427"/>
    <mergeCell ref="CR427:CW427"/>
    <mergeCell ref="BI428:CP428"/>
    <mergeCell ref="CR428:CW428"/>
    <mergeCell ref="CR429:CW429"/>
    <mergeCell ref="BI429:CP429"/>
    <mergeCell ref="CR364:CW364"/>
    <mergeCell ref="BI373:CP373"/>
    <mergeCell ref="BI374:CP374"/>
    <mergeCell ref="CR374:CW374"/>
    <mergeCell ref="BI375:CP375"/>
    <mergeCell ref="CR375:CW375"/>
    <mergeCell ref="BI438:CP438"/>
    <mergeCell ref="CR438:CW438"/>
    <mergeCell ref="BI439:CP439"/>
    <mergeCell ref="CR422:CW422"/>
    <mergeCell ref="BI422:CP422"/>
    <mergeCell ref="BI423:CP423"/>
    <mergeCell ref="CR423:CW423"/>
    <mergeCell ref="BI424:CP424"/>
    <mergeCell ref="CR424:CW424"/>
    <mergeCell ref="BI425:CP425"/>
    <mergeCell ref="BI435:CP435"/>
    <mergeCell ref="CR435:CW435"/>
    <mergeCell ref="CR436:CW436"/>
    <mergeCell ref="BI436:CP436"/>
    <mergeCell ref="BI437:CP437"/>
    <mergeCell ref="CR437:CW437"/>
    <mergeCell ref="BI431:CP431"/>
    <mergeCell ref="CR431:CW431"/>
    <mergeCell ref="BI432:CP432"/>
    <mergeCell ref="BI433:CP433"/>
    <mergeCell ref="CR432:CW432"/>
    <mergeCell ref="CR433:CW433"/>
    <mergeCell ref="BI426:CP426"/>
    <mergeCell ref="CR425:CW425"/>
    <mergeCell ref="CR426:CW426"/>
    <mergeCell ref="BI376:CP376"/>
    <mergeCell ref="BI420:CP420"/>
    <mergeCell ref="BI444:CP444"/>
    <mergeCell ref="CR444:CW444"/>
    <mergeCell ref="BI445:CP445"/>
    <mergeCell ref="BI446:CP446"/>
    <mergeCell ref="BI447:CP447"/>
    <mergeCell ref="BI448:CP448"/>
    <mergeCell ref="BI441:CP441"/>
    <mergeCell ref="CR441:CW441"/>
    <mergeCell ref="BI442:CP442"/>
    <mergeCell ref="CR442:CW442"/>
    <mergeCell ref="CR443:CW443"/>
    <mergeCell ref="BI443:CP443"/>
    <mergeCell ref="BI377:CP377"/>
    <mergeCell ref="CR376:CW376"/>
    <mergeCell ref="CR377:CW377"/>
    <mergeCell ref="BI378:CP378"/>
    <mergeCell ref="CR378:CW378"/>
    <mergeCell ref="BI440:CP440"/>
    <mergeCell ref="CR439:CW439"/>
    <mergeCell ref="CR440:CW440"/>
    <mergeCell ref="BI434:CP434"/>
    <mergeCell ref="CR434:CW434"/>
    <mergeCell ref="CR420:CW420"/>
    <mergeCell ref="BI449:CP449"/>
    <mergeCell ref="BI450:CP450"/>
    <mergeCell ref="CR371:CW371"/>
    <mergeCell ref="BI372:CP372"/>
    <mergeCell ref="CR372:CW372"/>
    <mergeCell ref="CR373:CW373"/>
    <mergeCell ref="BI371:CP371"/>
    <mergeCell ref="CR236:CW236"/>
    <mergeCell ref="BI237:CP237"/>
    <mergeCell ref="CR237:CW237"/>
    <mergeCell ref="BI238:CP238"/>
    <mergeCell ref="CR238:CW238"/>
    <mergeCell ref="CR239:CW239"/>
    <mergeCell ref="CR242:CW242"/>
    <mergeCell ref="CR243:CW243"/>
    <mergeCell ref="BI239:CP239"/>
    <mergeCell ref="BI368:CP368"/>
    <mergeCell ref="CR368:CW368"/>
    <mergeCell ref="BI369:CP369"/>
    <mergeCell ref="BI370:CP370"/>
    <mergeCell ref="CR369:CW369"/>
    <mergeCell ref="CR370:CW370"/>
    <mergeCell ref="BI365:CP365"/>
    <mergeCell ref="CR365:CW365"/>
    <mergeCell ref="CR366:CW366"/>
    <mergeCell ref="BI366:CP366"/>
    <mergeCell ref="BI367:CP367"/>
    <mergeCell ref="CR367:CW367"/>
    <mergeCell ref="BI362:CP362"/>
    <mergeCell ref="BI363:CP363"/>
    <mergeCell ref="CR362:CW362"/>
    <mergeCell ref="CR363:CW363"/>
    <mergeCell ref="BI451:CP451"/>
    <mergeCell ref="CR355:CW355"/>
    <mergeCell ref="CR356:CW356"/>
    <mergeCell ref="BI357:CP357"/>
    <mergeCell ref="CR357:CW357"/>
    <mergeCell ref="BI358:CP358"/>
    <mergeCell ref="CR389:CW389"/>
    <mergeCell ref="BI390:CP390"/>
    <mergeCell ref="BI391:CP391"/>
    <mergeCell ref="CR390:CW390"/>
    <mergeCell ref="CR391:CW391"/>
    <mergeCell ref="BI392:CP392"/>
    <mergeCell ref="CR392:CW392"/>
    <mergeCell ref="BI402:CP402"/>
    <mergeCell ref="CR402:CW402"/>
    <mergeCell ref="BI403:CP403"/>
    <mergeCell ref="CR403:CW403"/>
    <mergeCell ref="CR386:CW386"/>
    <mergeCell ref="CR387:CW387"/>
    <mergeCell ref="BI387:CP387"/>
    <mergeCell ref="BI388:CP388"/>
    <mergeCell ref="CR388:CW388"/>
    <mergeCell ref="BI389:CP389"/>
    <mergeCell ref="BI399:CP399"/>
    <mergeCell ref="CR399:CW399"/>
    <mergeCell ref="BI400:CP400"/>
    <mergeCell ref="CR400:CW400"/>
    <mergeCell ref="CR401:CW401"/>
    <mergeCell ref="BI401:CP401"/>
    <mergeCell ref="BI395:CP395"/>
    <mergeCell ref="CR395:CW395"/>
    <mergeCell ref="BI396:CP396"/>
    <mergeCell ref="CO27:CP27"/>
    <mergeCell ref="C31:Q32"/>
    <mergeCell ref="AV34:AY34"/>
    <mergeCell ref="AZ34:BB34"/>
    <mergeCell ref="BC34:BG34"/>
    <mergeCell ref="BH34:BI34"/>
    <mergeCell ref="C27:F27"/>
    <mergeCell ref="M27:P27"/>
    <mergeCell ref="W27:Z27"/>
    <mergeCell ref="AI27:AN27"/>
    <mergeCell ref="D28:E28"/>
    <mergeCell ref="N28:O28"/>
    <mergeCell ref="X28:Y28"/>
    <mergeCell ref="H27:K27"/>
    <mergeCell ref="I28:J28"/>
    <mergeCell ref="R27:U27"/>
    <mergeCell ref="S28:T28"/>
    <mergeCell ref="AB27:AE27"/>
    <mergeCell ref="AC28:AD28"/>
    <mergeCell ref="AO27:AQ27"/>
    <mergeCell ref="AR27:AU27"/>
    <mergeCell ref="AV27:AY27"/>
    <mergeCell ref="AZ27:BB27"/>
    <mergeCell ref="BC27:BG27"/>
    <mergeCell ref="BH27:BI27"/>
    <mergeCell ref="BM27:CM27"/>
    <mergeCell ref="BM28:CM28"/>
    <mergeCell ref="AI29:AN29"/>
    <mergeCell ref="AO29:AQ29"/>
    <mergeCell ref="AR29:AU29"/>
    <mergeCell ref="BC29:BG29"/>
    <mergeCell ref="AI28:AN28"/>
    <mergeCell ref="AO28:AQ28"/>
    <mergeCell ref="AR28:AU28"/>
    <mergeCell ref="AV28:AY28"/>
    <mergeCell ref="AZ28:BB28"/>
    <mergeCell ref="BC28:BG28"/>
    <mergeCell ref="BH32:BI32"/>
    <mergeCell ref="CR28:CS28"/>
    <mergeCell ref="CU28:CW28"/>
    <mergeCell ref="BM29:CM29"/>
    <mergeCell ref="CO29:CP29"/>
    <mergeCell ref="CR29:CS29"/>
    <mergeCell ref="CU29:CW29"/>
    <mergeCell ref="BH28:BI28"/>
    <mergeCell ref="BH29:BI29"/>
    <mergeCell ref="CO28:CP28"/>
    <mergeCell ref="CU31:CW31"/>
    <mergeCell ref="BM32:CM32"/>
    <mergeCell ref="CO32:CP32"/>
    <mergeCell ref="CR32:CS32"/>
    <mergeCell ref="CU32:CW32"/>
    <mergeCell ref="AI32:AN32"/>
    <mergeCell ref="AO32:AQ32"/>
    <mergeCell ref="AR32:AU32"/>
    <mergeCell ref="AV32:AY32"/>
    <mergeCell ref="AZ32:BB32"/>
    <mergeCell ref="CU30:CW30"/>
    <mergeCell ref="AO31:AQ31"/>
    <mergeCell ref="AR31:AU31"/>
    <mergeCell ref="BM30:CM30"/>
    <mergeCell ref="CO30:CP30"/>
    <mergeCell ref="C2:Q3"/>
    <mergeCell ref="D5:J5"/>
    <mergeCell ref="AE5:AJ5"/>
    <mergeCell ref="BE5:BM6"/>
    <mergeCell ref="BO5:CW6"/>
    <mergeCell ref="D6:J6"/>
    <mergeCell ref="AE6:AJ6"/>
    <mergeCell ref="AL13:BC13"/>
    <mergeCell ref="AL5:BC5"/>
    <mergeCell ref="AL6:BC6"/>
    <mergeCell ref="AL7:BC7"/>
    <mergeCell ref="BE7:BM8"/>
    <mergeCell ref="BO7:CW8"/>
    <mergeCell ref="AL8:BC8"/>
    <mergeCell ref="BO11:CW12"/>
    <mergeCell ref="BO13:CW14"/>
    <mergeCell ref="AL11:BC11"/>
    <mergeCell ref="AL12:BC12"/>
    <mergeCell ref="BE13:BM14"/>
    <mergeCell ref="L10:AC10"/>
    <mergeCell ref="L11:AC11"/>
    <mergeCell ref="AF11:AJ11"/>
    <mergeCell ref="BE11:BM12"/>
    <mergeCell ref="L12:AC12"/>
    <mergeCell ref="D7:J7"/>
    <mergeCell ref="L7:AC7"/>
    <mergeCell ref="AE7:AJ7"/>
    <mergeCell ref="L8:AC8"/>
    <mergeCell ref="L9:AC9"/>
    <mergeCell ref="AF12:AJ12"/>
    <mergeCell ref="D8:J8"/>
    <mergeCell ref="E9:J9"/>
    <mergeCell ref="D10:J10"/>
    <mergeCell ref="G11:J11"/>
    <mergeCell ref="AL9:BC9"/>
    <mergeCell ref="BE9:BM10"/>
    <mergeCell ref="BO9:CW10"/>
    <mergeCell ref="AF10:AJ10"/>
    <mergeCell ref="AL10:BC10"/>
    <mergeCell ref="L5:AC5"/>
    <mergeCell ref="L6:AC6"/>
    <mergeCell ref="H21:K21"/>
    <mergeCell ref="G12:J12"/>
    <mergeCell ref="G13:J13"/>
    <mergeCell ref="G14:J14"/>
    <mergeCell ref="AE8:AJ8"/>
    <mergeCell ref="AF9:AJ9"/>
    <mergeCell ref="AF13:AJ13"/>
    <mergeCell ref="L13:AC13"/>
    <mergeCell ref="AO21:AQ21"/>
    <mergeCell ref="AR21:AU21"/>
    <mergeCell ref="AV21:AY21"/>
    <mergeCell ref="AZ21:BB21"/>
    <mergeCell ref="BC21:BG21"/>
    <mergeCell ref="BH21:BI21"/>
    <mergeCell ref="CU20:CW20"/>
    <mergeCell ref="L14:AC14"/>
    <mergeCell ref="C17:Q18"/>
    <mergeCell ref="AI17:AW18"/>
    <mergeCell ref="AI19:AM20"/>
    <mergeCell ref="AO19:AQ20"/>
    <mergeCell ref="AR19:AU20"/>
    <mergeCell ref="C20:AE20"/>
    <mergeCell ref="BM20:BO20"/>
    <mergeCell ref="AV19:AY20"/>
    <mergeCell ref="AZ19:BB20"/>
    <mergeCell ref="BC19:BG20"/>
    <mergeCell ref="BH19:BI20"/>
    <mergeCell ref="BM17:CA18"/>
    <mergeCell ref="BC25:BG25"/>
    <mergeCell ref="BH25:BI25"/>
    <mergeCell ref="AI23:AN23"/>
    <mergeCell ref="AO23:AQ23"/>
    <mergeCell ref="AR23:AU23"/>
    <mergeCell ref="AV23:AY23"/>
    <mergeCell ref="AZ23:BB23"/>
    <mergeCell ref="BC23:BG23"/>
    <mergeCell ref="BH23:BI23"/>
    <mergeCell ref="AR22:AU22"/>
    <mergeCell ref="AV22:AY22"/>
    <mergeCell ref="AZ22:BB22"/>
    <mergeCell ref="BC22:BG22"/>
    <mergeCell ref="BH22:BI22"/>
    <mergeCell ref="AI25:AN25"/>
    <mergeCell ref="AO25:AQ25"/>
    <mergeCell ref="AR25:AU25"/>
    <mergeCell ref="AV25:AY25"/>
    <mergeCell ref="AZ25:BB25"/>
    <mergeCell ref="R21:U21"/>
    <mergeCell ref="CU26:CW26"/>
    <mergeCell ref="C26:AE26"/>
    <mergeCell ref="AI26:AN26"/>
    <mergeCell ref="AO26:AQ26"/>
    <mergeCell ref="AR26:AU26"/>
    <mergeCell ref="AV26:AY26"/>
    <mergeCell ref="AZ26:BB26"/>
    <mergeCell ref="BC26:BG26"/>
    <mergeCell ref="M22:P23"/>
    <mergeCell ref="W22:Z23"/>
    <mergeCell ref="BH26:BI26"/>
    <mergeCell ref="BM26:CM26"/>
    <mergeCell ref="CO26:CP26"/>
    <mergeCell ref="CR26:CS26"/>
    <mergeCell ref="BM22:CE22"/>
    <mergeCell ref="CO22:CP22"/>
    <mergeCell ref="AI22:AN22"/>
    <mergeCell ref="AO22:AQ22"/>
    <mergeCell ref="BH24:BI24"/>
    <mergeCell ref="H22:K23"/>
    <mergeCell ref="D24:E24"/>
    <mergeCell ref="I24:J24"/>
    <mergeCell ref="N24:O24"/>
    <mergeCell ref="AI21:AN21"/>
    <mergeCell ref="C22:F23"/>
    <mergeCell ref="AI24:AN24"/>
    <mergeCell ref="AO24:AQ24"/>
    <mergeCell ref="AR24:AU24"/>
    <mergeCell ref="AV24:AY24"/>
    <mergeCell ref="AZ24:BB24"/>
    <mergeCell ref="BC24:BG24"/>
    <mergeCell ref="BM24:CM24"/>
    <mergeCell ref="CO24:CP24"/>
    <mergeCell ref="CR24:CS24"/>
    <mergeCell ref="CU24:CW24"/>
    <mergeCell ref="BM25:CM25"/>
    <mergeCell ref="CO25:CP25"/>
    <mergeCell ref="CR25:CS25"/>
    <mergeCell ref="CU25:CW25"/>
    <mergeCell ref="CQ22:CT22"/>
    <mergeCell ref="CU22:CW22"/>
    <mergeCell ref="BM23:CM23"/>
    <mergeCell ref="CO23:CP23"/>
    <mergeCell ref="CR23:CS23"/>
    <mergeCell ref="CU23:CW23"/>
    <mergeCell ref="R22:U23"/>
    <mergeCell ref="S24:T24"/>
    <mergeCell ref="X24:Y24"/>
    <mergeCell ref="AB21:AE21"/>
    <mergeCell ref="AB22:AE23"/>
    <mergeCell ref="AC24:AD24"/>
    <mergeCell ref="C21:F21"/>
    <mergeCell ref="M21:P21"/>
    <mergeCell ref="W21:Z21"/>
    <mergeCell ref="AZ33:BB33"/>
    <mergeCell ref="AO30:AQ30"/>
    <mergeCell ref="AR30:AU30"/>
    <mergeCell ref="AV30:AY30"/>
    <mergeCell ref="AZ30:BB30"/>
    <mergeCell ref="BC30:BG30"/>
    <mergeCell ref="BC32:BG32"/>
    <mergeCell ref="AI30:AN30"/>
    <mergeCell ref="AI31:AN31"/>
    <mergeCell ref="AI33:AN33"/>
    <mergeCell ref="AO33:AQ33"/>
    <mergeCell ref="AR33:AU33"/>
    <mergeCell ref="AV33:AY33"/>
    <mergeCell ref="CR27:CS27"/>
    <mergeCell ref="CU27:CW27"/>
    <mergeCell ref="BC33:BG33"/>
    <mergeCell ref="BH33:BI33"/>
    <mergeCell ref="BM33:CM33"/>
    <mergeCell ref="CO33:CP33"/>
    <mergeCell ref="CR33:CS33"/>
    <mergeCell ref="CU33:CW33"/>
    <mergeCell ref="BH30:BI30"/>
    <mergeCell ref="CR30:CS30"/>
    <mergeCell ref="AV31:AY31"/>
    <mergeCell ref="AZ31:BB31"/>
    <mergeCell ref="BC31:BG31"/>
    <mergeCell ref="BH31:BI31"/>
    <mergeCell ref="BM31:CM31"/>
    <mergeCell ref="CO31:CP31"/>
    <mergeCell ref="CR31:CS31"/>
    <mergeCell ref="AV29:AY29"/>
    <mergeCell ref="AZ29:BB29"/>
    <mergeCell ref="C37:O37"/>
    <mergeCell ref="Y37:AE37"/>
    <mergeCell ref="CO37:CP37"/>
    <mergeCell ref="CR37:CS37"/>
    <mergeCell ref="CU37:CW37"/>
    <mergeCell ref="AO37:AQ37"/>
    <mergeCell ref="CO38:CP38"/>
    <mergeCell ref="CO39:CP39"/>
    <mergeCell ref="CU38:CW38"/>
    <mergeCell ref="CU39:CW39"/>
    <mergeCell ref="AZ38:BB38"/>
    <mergeCell ref="BC38:BG38"/>
    <mergeCell ref="BH38:BI38"/>
    <mergeCell ref="BM38:CM38"/>
    <mergeCell ref="CR38:CS38"/>
    <mergeCell ref="BM39:CM39"/>
    <mergeCell ref="C34:L35"/>
    <mergeCell ref="M34:O35"/>
    <mergeCell ref="Q34:W34"/>
    <mergeCell ref="AI34:AN34"/>
    <mergeCell ref="AO34:AQ34"/>
    <mergeCell ref="AR34:AU34"/>
    <mergeCell ref="Q35:W35"/>
    <mergeCell ref="BM34:CM34"/>
    <mergeCell ref="CO34:CP34"/>
    <mergeCell ref="CR34:CS34"/>
    <mergeCell ref="CU34:CW34"/>
    <mergeCell ref="Y34:AE34"/>
    <mergeCell ref="Y35:AE35"/>
    <mergeCell ref="CR35:CS35"/>
    <mergeCell ref="CU35:CW35"/>
    <mergeCell ref="CR36:CS36"/>
    <mergeCell ref="CU36:CW36"/>
    <mergeCell ref="AI35:AN35"/>
    <mergeCell ref="AO35:AQ35"/>
    <mergeCell ref="Y36:AE36"/>
    <mergeCell ref="AO36:AQ36"/>
    <mergeCell ref="AR36:AU36"/>
    <mergeCell ref="BM35:CM35"/>
    <mergeCell ref="CO35:CP35"/>
    <mergeCell ref="AV36:AY36"/>
    <mergeCell ref="AZ36:BB36"/>
    <mergeCell ref="BC36:BG36"/>
    <mergeCell ref="BH36:BI36"/>
    <mergeCell ref="BM36:CM36"/>
    <mergeCell ref="CO36:CP36"/>
    <mergeCell ref="CU40:CW40"/>
    <mergeCell ref="AH41:AT41"/>
    <mergeCell ref="AW41:BJ41"/>
    <mergeCell ref="CO41:CP41"/>
    <mergeCell ref="CU41:CW41"/>
    <mergeCell ref="AR35:AU35"/>
    <mergeCell ref="AV35:AY35"/>
    <mergeCell ref="AZ35:BB35"/>
    <mergeCell ref="BC35:BG35"/>
    <mergeCell ref="BH35:BI35"/>
    <mergeCell ref="BM40:CM40"/>
    <mergeCell ref="BM41:CM41"/>
    <mergeCell ref="CR40:CS40"/>
    <mergeCell ref="CR41:CS41"/>
    <mergeCell ref="Y39:AE39"/>
    <mergeCell ref="Y40:AE40"/>
    <mergeCell ref="CO40:CP40"/>
    <mergeCell ref="CR39:CS39"/>
    <mergeCell ref="CR43:CS43"/>
    <mergeCell ref="CU43:CW43"/>
    <mergeCell ref="CO44:CP44"/>
    <mergeCell ref="CR44:CS44"/>
    <mergeCell ref="CU46:CW46"/>
    <mergeCell ref="BM42:CM42"/>
    <mergeCell ref="BM43:CM43"/>
    <mergeCell ref="CR42:CS42"/>
    <mergeCell ref="CU42:CW42"/>
    <mergeCell ref="CR52:CS52"/>
    <mergeCell ref="CR53:CS53"/>
    <mergeCell ref="Y41:AE41"/>
    <mergeCell ref="Y42:AE42"/>
    <mergeCell ref="AI42:AL42"/>
    <mergeCell ref="AM42:AS42"/>
    <mergeCell ref="BF42:BH42"/>
    <mergeCell ref="CO42:CP42"/>
    <mergeCell ref="CU44:CW44"/>
    <mergeCell ref="CU45:CW45"/>
    <mergeCell ref="CU47:CW47"/>
    <mergeCell ref="CU48:CW48"/>
    <mergeCell ref="CU49:CW49"/>
    <mergeCell ref="CU50:CW50"/>
    <mergeCell ref="CU52:CW52"/>
    <mergeCell ref="CU53:CW53"/>
    <mergeCell ref="AI36:AN36"/>
    <mergeCell ref="AI37:AN37"/>
    <mergeCell ref="Y38:AE38"/>
    <mergeCell ref="AI38:AN38"/>
    <mergeCell ref="AO38:AQ38"/>
    <mergeCell ref="AR38:AU38"/>
    <mergeCell ref="CO45:CP45"/>
    <mergeCell ref="AR37:AU37"/>
    <mergeCell ref="AV37:AY37"/>
    <mergeCell ref="AZ37:BB37"/>
    <mergeCell ref="BC37:BG37"/>
    <mergeCell ref="BH37:BI37"/>
    <mergeCell ref="BM37:CM37"/>
    <mergeCell ref="AV38:AY38"/>
    <mergeCell ref="BF43:BH43"/>
    <mergeCell ref="CO43:CP43"/>
    <mergeCell ref="CO53:CP53"/>
    <mergeCell ref="CO54:CP54"/>
    <mergeCell ref="CO55:CP55"/>
    <mergeCell ref="CO46:CP46"/>
    <mergeCell ref="CO47:CP47"/>
    <mergeCell ref="CO48:CP48"/>
    <mergeCell ref="CO49:CP49"/>
    <mergeCell ref="CO50:CP50"/>
    <mergeCell ref="CO51:CP51"/>
    <mergeCell ref="CO52:CP52"/>
    <mergeCell ref="BB52:BC52"/>
    <mergeCell ref="BE52:BI53"/>
    <mergeCell ref="CR55:CS55"/>
    <mergeCell ref="CR45:CS45"/>
    <mergeCell ref="CR46:CS46"/>
    <mergeCell ref="CR47:CS47"/>
    <mergeCell ref="CR48:CS48"/>
    <mergeCell ref="CR49:CS49"/>
    <mergeCell ref="CR50:CS50"/>
    <mergeCell ref="CR51:CS51"/>
    <mergeCell ref="AT51:BC51"/>
    <mergeCell ref="BE51:BI51"/>
    <mergeCell ref="BM51:CM51"/>
    <mergeCell ref="CR54:CS54"/>
    <mergeCell ref="Q36:W36"/>
    <mergeCell ref="Q37:W37"/>
    <mergeCell ref="Q38:W38"/>
    <mergeCell ref="Q39:W39"/>
    <mergeCell ref="Q40:W40"/>
    <mergeCell ref="Q41:W41"/>
    <mergeCell ref="AM45:AS45"/>
    <mergeCell ref="AI46:AL46"/>
    <mergeCell ref="AM46:AS46"/>
    <mergeCell ref="AI51:AR51"/>
    <mergeCell ref="Q43:W43"/>
    <mergeCell ref="Y43:AE43"/>
    <mergeCell ref="AI43:AL43"/>
    <mergeCell ref="AM43:AS43"/>
    <mergeCell ref="Y44:AE44"/>
    <mergeCell ref="AI44:AL44"/>
    <mergeCell ref="CU54:CW54"/>
    <mergeCell ref="CU51:CW51"/>
    <mergeCell ref="AX52:AY52"/>
    <mergeCell ref="AZ52:BA52"/>
    <mergeCell ref="BM53:CM53"/>
    <mergeCell ref="BM54:CM54"/>
    <mergeCell ref="BM47:CM47"/>
    <mergeCell ref="BM48:CM48"/>
    <mergeCell ref="BM49:CM49"/>
    <mergeCell ref="BM50:CM50"/>
    <mergeCell ref="BF44:BH44"/>
    <mergeCell ref="BM44:CM44"/>
    <mergeCell ref="BF45:BH45"/>
    <mergeCell ref="BM45:CM45"/>
    <mergeCell ref="BM46:CM46"/>
    <mergeCell ref="BM52:CM52"/>
    <mergeCell ref="R60:U61"/>
    <mergeCell ref="AI45:AL45"/>
    <mergeCell ref="C52:F53"/>
    <mergeCell ref="CR60:CS60"/>
    <mergeCell ref="CR61:CS61"/>
    <mergeCell ref="AR60:BA61"/>
    <mergeCell ref="BC60:BI61"/>
    <mergeCell ref="BM60:CM60"/>
    <mergeCell ref="CO60:CP60"/>
    <mergeCell ref="C57:AE57"/>
    <mergeCell ref="C55:J55"/>
    <mergeCell ref="K55:L55"/>
    <mergeCell ref="C38:O40"/>
    <mergeCell ref="C42:O42"/>
    <mergeCell ref="C43:O44"/>
    <mergeCell ref="C48:Q49"/>
    <mergeCell ref="G51:K51"/>
    <mergeCell ref="L51:P51"/>
    <mergeCell ref="Q42:W42"/>
    <mergeCell ref="BM61:CM61"/>
    <mergeCell ref="G52:K53"/>
    <mergeCell ref="L52:P53"/>
    <mergeCell ref="R52:V53"/>
    <mergeCell ref="X52:AG53"/>
    <mergeCell ref="AI52:AR53"/>
    <mergeCell ref="AT52:AU52"/>
    <mergeCell ref="AV52:AW52"/>
    <mergeCell ref="N55:T55"/>
    <mergeCell ref="Q44:W44"/>
    <mergeCell ref="R51:V51"/>
    <mergeCell ref="X51:AG51"/>
    <mergeCell ref="AM44:AS44"/>
    <mergeCell ref="U55:V55"/>
    <mergeCell ref="CO57:CP57"/>
    <mergeCell ref="CR57:CS57"/>
    <mergeCell ref="CU57:CW57"/>
    <mergeCell ref="AH55:AM55"/>
    <mergeCell ref="AR59:BA59"/>
    <mergeCell ref="BC59:BI59"/>
    <mergeCell ref="BM59:CM59"/>
    <mergeCell ref="CO59:CP59"/>
    <mergeCell ref="CR59:CS59"/>
    <mergeCell ref="CU59:CW59"/>
    <mergeCell ref="CU58:CW58"/>
    <mergeCell ref="AN55:AP55"/>
    <mergeCell ref="AR55:AW55"/>
    <mergeCell ref="AX55:AZ55"/>
    <mergeCell ref="BB55:BF55"/>
    <mergeCell ref="BG55:BI55"/>
    <mergeCell ref="BM55:CM55"/>
    <mergeCell ref="CU55:CW55"/>
    <mergeCell ref="AG57:BI57"/>
    <mergeCell ref="BM57:CM57"/>
    <mergeCell ref="X55:AC55"/>
    <mergeCell ref="AD55:AF55"/>
    <mergeCell ref="AC59:AE59"/>
    <mergeCell ref="R59:U59"/>
    <mergeCell ref="CU60:CW60"/>
    <mergeCell ref="CO61:CP61"/>
    <mergeCell ref="CU61:CW61"/>
    <mergeCell ref="BM56:CM56"/>
    <mergeCell ref="CO56:CP56"/>
    <mergeCell ref="CR56:CS56"/>
    <mergeCell ref="CU56:CW56"/>
    <mergeCell ref="BM58:CM58"/>
    <mergeCell ref="CO58:CP58"/>
    <mergeCell ref="CR58:CS58"/>
    <mergeCell ref="CO63:CP63"/>
    <mergeCell ref="CO64:CP64"/>
    <mergeCell ref="CU64:CW64"/>
    <mergeCell ref="BM62:CM62"/>
    <mergeCell ref="CO62:CP62"/>
    <mergeCell ref="CR62:CS62"/>
    <mergeCell ref="BM63:CM63"/>
    <mergeCell ref="CR63:CS63"/>
    <mergeCell ref="CR64:CS64"/>
    <mergeCell ref="CU73:CW73"/>
    <mergeCell ref="CU65:CW65"/>
    <mergeCell ref="CU66:CW66"/>
    <mergeCell ref="CU67:CW67"/>
    <mergeCell ref="CU68:CW68"/>
    <mergeCell ref="CU69:CW69"/>
    <mergeCell ref="CU70:CW70"/>
    <mergeCell ref="CU71:CW71"/>
    <mergeCell ref="AU65:BI67"/>
    <mergeCell ref="AL66:AS66"/>
    <mergeCell ref="AL67:AS67"/>
    <mergeCell ref="AG69:BI69"/>
    <mergeCell ref="AU70:BI70"/>
    <mergeCell ref="CU72:CW72"/>
    <mergeCell ref="CR73:CS73"/>
    <mergeCell ref="CR74:CS74"/>
    <mergeCell ref="CU62:CW62"/>
    <mergeCell ref="CU63:CW63"/>
    <mergeCell ref="AU71:BI73"/>
    <mergeCell ref="AG72:AK72"/>
    <mergeCell ref="AL72:AS72"/>
    <mergeCell ref="AG73:AK73"/>
    <mergeCell ref="AL73:AS73"/>
    <mergeCell ref="AL64:AS64"/>
    <mergeCell ref="CR68:CS68"/>
    <mergeCell ref="CO69:CP69"/>
    <mergeCell ref="CR69:CS69"/>
    <mergeCell ref="CR70:CS70"/>
    <mergeCell ref="CR71:CS71"/>
    <mergeCell ref="CR72:CS72"/>
    <mergeCell ref="CO70:CP70"/>
    <mergeCell ref="CO71:CP71"/>
    <mergeCell ref="CO72:CP72"/>
    <mergeCell ref="CO73:CP73"/>
    <mergeCell ref="CO74:CP74"/>
    <mergeCell ref="CO66:CP66"/>
    <mergeCell ref="CO67:CP67"/>
    <mergeCell ref="CO68:CP68"/>
    <mergeCell ref="BM64:CM64"/>
    <mergeCell ref="BM65:CM65"/>
    <mergeCell ref="CO65:CP65"/>
    <mergeCell ref="CR65:CS65"/>
    <mergeCell ref="BM66:CM66"/>
    <mergeCell ref="CR66:CS66"/>
    <mergeCell ref="CL92:CS92"/>
    <mergeCell ref="BM67:CM67"/>
    <mergeCell ref="BM68:CM68"/>
    <mergeCell ref="BM69:CM69"/>
    <mergeCell ref="BM70:CM70"/>
    <mergeCell ref="BM71:CM71"/>
    <mergeCell ref="BM72:CM72"/>
    <mergeCell ref="BM73:CM73"/>
    <mergeCell ref="BM74:CM74"/>
    <mergeCell ref="CR67:CS67"/>
    <mergeCell ref="CQ88:CS88"/>
    <mergeCell ref="BV89:BY89"/>
    <mergeCell ref="CD89:CH89"/>
    <mergeCell ref="CQ89:CS89"/>
    <mergeCell ref="BM89:BT89"/>
    <mergeCell ref="BM91:CW91"/>
    <mergeCell ref="BM85:CW85"/>
    <mergeCell ref="BM86:CJ86"/>
    <mergeCell ref="CU74:CW74"/>
    <mergeCell ref="CI76:CS76"/>
    <mergeCell ref="CD95:CH95"/>
    <mergeCell ref="BM93:BU93"/>
    <mergeCell ref="BM94:BT94"/>
    <mergeCell ref="BV94:CB94"/>
    <mergeCell ref="CL94:CO94"/>
    <mergeCell ref="BM95:BT95"/>
    <mergeCell ref="BV95:BY95"/>
    <mergeCell ref="CL95:CN95"/>
    <mergeCell ref="C87:N87"/>
    <mergeCell ref="O87:P87"/>
    <mergeCell ref="R87:AC87"/>
    <mergeCell ref="AD87:AE87"/>
    <mergeCell ref="C90:Q91"/>
    <mergeCell ref="CD94:CJ94"/>
    <mergeCell ref="BM88:BT88"/>
    <mergeCell ref="BV88:CB88"/>
    <mergeCell ref="CD88:CJ88"/>
    <mergeCell ref="BM92:CJ92"/>
    <mergeCell ref="BG94:BI94"/>
    <mergeCell ref="BG95:BI95"/>
    <mergeCell ref="CU76:CW76"/>
    <mergeCell ref="AG84:AK84"/>
    <mergeCell ref="AL84:AS84"/>
    <mergeCell ref="AG85:AK85"/>
    <mergeCell ref="AL85:AS85"/>
    <mergeCell ref="CD83:CH83"/>
    <mergeCell ref="CQ82:CS82"/>
    <mergeCell ref="CQ83:CS83"/>
    <mergeCell ref="BM81:BU81"/>
    <mergeCell ref="BM82:BT82"/>
    <mergeCell ref="BV82:CB82"/>
    <mergeCell ref="CL82:CO82"/>
    <mergeCell ref="BM83:BT83"/>
    <mergeCell ref="BV83:BY83"/>
    <mergeCell ref="CL83:CN83"/>
    <mergeCell ref="BM99:BU99"/>
    <mergeCell ref="CL99:CN99"/>
    <mergeCell ref="BM78:CW78"/>
    <mergeCell ref="BM79:CW79"/>
    <mergeCell ref="BM80:CJ80"/>
    <mergeCell ref="CL80:CS80"/>
    <mergeCell ref="CU80:CW80"/>
    <mergeCell ref="CL81:CN81"/>
    <mergeCell ref="CU81:CW81"/>
    <mergeCell ref="CD82:CJ82"/>
    <mergeCell ref="CU92:CW92"/>
    <mergeCell ref="CL93:CN93"/>
    <mergeCell ref="CU93:CW93"/>
    <mergeCell ref="CU98:CW98"/>
    <mergeCell ref="CU99:CW99"/>
    <mergeCell ref="CQ94:CS94"/>
    <mergeCell ref="CQ95:CS95"/>
    <mergeCell ref="BM97:CW97"/>
    <mergeCell ref="BM98:CJ98"/>
    <mergeCell ref="CL98:CS98"/>
    <mergeCell ref="BM100:BT100"/>
    <mergeCell ref="BV100:CB100"/>
    <mergeCell ref="CD100:CJ100"/>
    <mergeCell ref="CQ100:CS100"/>
    <mergeCell ref="BV101:BY101"/>
    <mergeCell ref="CD101:CH101"/>
    <mergeCell ref="CQ101:CS101"/>
    <mergeCell ref="BM101:BT101"/>
    <mergeCell ref="CL107:CN107"/>
    <mergeCell ref="CL86:CS86"/>
    <mergeCell ref="CU86:CW86"/>
    <mergeCell ref="BM87:BU87"/>
    <mergeCell ref="CL87:CN87"/>
    <mergeCell ref="CU87:CW87"/>
    <mergeCell ref="CL88:CO88"/>
    <mergeCell ref="CL89:CN89"/>
    <mergeCell ref="CL100:CO100"/>
    <mergeCell ref="CL101:CN101"/>
    <mergeCell ref="CD106:CJ106"/>
    <mergeCell ref="CD107:CH107"/>
    <mergeCell ref="CQ106:CS106"/>
    <mergeCell ref="CQ107:CS107"/>
    <mergeCell ref="BM105:BU105"/>
    <mergeCell ref="BM106:BT106"/>
    <mergeCell ref="BV106:CB106"/>
    <mergeCell ref="CL106:CO106"/>
    <mergeCell ref="BM107:BT107"/>
    <mergeCell ref="BV107:BY107"/>
    <mergeCell ref="BM103:CW103"/>
    <mergeCell ref="BM104:CJ104"/>
    <mergeCell ref="CL104:CS104"/>
    <mergeCell ref="CU104:CW104"/>
    <mergeCell ref="CL105:CN105"/>
    <mergeCell ref="CU105:CW105"/>
    <mergeCell ref="CL112:CO112"/>
    <mergeCell ref="CL113:CN113"/>
    <mergeCell ref="BM112:BT112"/>
    <mergeCell ref="BV112:CB112"/>
    <mergeCell ref="CD112:CJ112"/>
    <mergeCell ref="CQ112:CS112"/>
    <mergeCell ref="BV113:BY113"/>
    <mergeCell ref="CD113:CH113"/>
    <mergeCell ref="CQ113:CS113"/>
    <mergeCell ref="BM113:BT113"/>
    <mergeCell ref="BM109:CW109"/>
    <mergeCell ref="BM110:CJ110"/>
    <mergeCell ref="CL110:CS110"/>
    <mergeCell ref="CU110:CW110"/>
    <mergeCell ref="BM111:BU111"/>
    <mergeCell ref="CL111:CN111"/>
    <mergeCell ref="CU111:CW111"/>
    <mergeCell ref="CQ119:CS119"/>
    <mergeCell ref="BM117:BU117"/>
    <mergeCell ref="BM118:BT118"/>
    <mergeCell ref="BV118:CB118"/>
    <mergeCell ref="CL118:CO118"/>
    <mergeCell ref="BM119:BT119"/>
    <mergeCell ref="BV119:BY119"/>
    <mergeCell ref="CL119:CN119"/>
    <mergeCell ref="CU129:CW129"/>
    <mergeCell ref="BM115:CW115"/>
    <mergeCell ref="BM116:CJ116"/>
    <mergeCell ref="CL116:CS116"/>
    <mergeCell ref="CU116:CW116"/>
    <mergeCell ref="CL117:CN117"/>
    <mergeCell ref="CU117:CW117"/>
    <mergeCell ref="CD118:CJ118"/>
    <mergeCell ref="CD119:CH119"/>
    <mergeCell ref="CQ118:CS118"/>
    <mergeCell ref="CQ125:CS125"/>
    <mergeCell ref="BM125:BT125"/>
    <mergeCell ref="BM127:CW127"/>
    <mergeCell ref="BM128:CJ128"/>
    <mergeCell ref="CL128:CS128"/>
    <mergeCell ref="CU128:CW128"/>
    <mergeCell ref="BM121:CW121"/>
    <mergeCell ref="BM122:CJ122"/>
    <mergeCell ref="CL122:CS122"/>
    <mergeCell ref="CU122:CW122"/>
    <mergeCell ref="BM123:BU123"/>
    <mergeCell ref="CL123:CN123"/>
    <mergeCell ref="CU123:CW123"/>
    <mergeCell ref="CQ136:CS136"/>
    <mergeCell ref="BV137:BY137"/>
    <mergeCell ref="CD137:CH137"/>
    <mergeCell ref="CQ137:CS137"/>
    <mergeCell ref="BM124:BT124"/>
    <mergeCell ref="BV124:CB124"/>
    <mergeCell ref="CD124:CJ124"/>
    <mergeCell ref="CQ124:CS124"/>
    <mergeCell ref="BV125:BY125"/>
    <mergeCell ref="CD125:CH125"/>
    <mergeCell ref="CL124:CO124"/>
    <mergeCell ref="CL125:CN125"/>
    <mergeCell ref="CL136:CO136"/>
    <mergeCell ref="CL137:CN137"/>
    <mergeCell ref="BM136:BT136"/>
    <mergeCell ref="BV136:CB136"/>
    <mergeCell ref="CD136:CJ136"/>
    <mergeCell ref="CL129:CN129"/>
    <mergeCell ref="BV131:BY131"/>
    <mergeCell ref="CL131:CN131"/>
    <mergeCell ref="BM133:CW133"/>
    <mergeCell ref="BM134:CJ134"/>
    <mergeCell ref="CL134:CS134"/>
    <mergeCell ref="CU134:CW134"/>
    <mergeCell ref="CD130:CJ130"/>
    <mergeCell ref="CD131:CH131"/>
    <mergeCell ref="CQ130:CS130"/>
    <mergeCell ref="CQ131:CS131"/>
    <mergeCell ref="BM129:BU129"/>
    <mergeCell ref="BM130:BT130"/>
    <mergeCell ref="BV130:CB130"/>
    <mergeCell ref="CL130:CO130"/>
    <mergeCell ref="BD236:BG236"/>
    <mergeCell ref="S235:U235"/>
    <mergeCell ref="BA199:CW199"/>
    <mergeCell ref="BA200:CR203"/>
    <mergeCell ref="CS201:CW201"/>
    <mergeCell ref="BA205:CW205"/>
    <mergeCell ref="CI224:CL224"/>
    <mergeCell ref="CM224:CO224"/>
    <mergeCell ref="AH237:AM237"/>
    <mergeCell ref="AO237:AU237"/>
    <mergeCell ref="AW237:BB237"/>
    <mergeCell ref="BD237:BG237"/>
    <mergeCell ref="W237:AB237"/>
    <mergeCell ref="BL154:CX154"/>
    <mergeCell ref="BL155:CX188"/>
    <mergeCell ref="BA193:CW193"/>
    <mergeCell ref="BA194:CR197"/>
    <mergeCell ref="CS195:CW195"/>
    <mergeCell ref="W235:AB235"/>
    <mergeCell ref="AD235:AF235"/>
    <mergeCell ref="AH235:AM235"/>
    <mergeCell ref="AO235:AU235"/>
    <mergeCell ref="AW235:BB235"/>
    <mergeCell ref="BD235:BG235"/>
    <mergeCell ref="CR228:CW228"/>
    <mergeCell ref="BI229:CP229"/>
    <mergeCell ref="CR229:CW229"/>
    <mergeCell ref="BI230:CP230"/>
    <mergeCell ref="CR230:CW230"/>
    <mergeCell ref="BI236:CP236"/>
    <mergeCell ref="BD241:BG241"/>
    <mergeCell ref="G241:Q241"/>
    <mergeCell ref="BL144:BY144"/>
    <mergeCell ref="BL145:BY145"/>
    <mergeCell ref="BL146:BY146"/>
    <mergeCell ref="CA146:CX146"/>
    <mergeCell ref="BL147:BY147"/>
    <mergeCell ref="BL148:BY148"/>
    <mergeCell ref="BD239:BG239"/>
    <mergeCell ref="W239:AB239"/>
    <mergeCell ref="C235:E235"/>
    <mergeCell ref="C236:E236"/>
    <mergeCell ref="S236:U236"/>
    <mergeCell ref="W236:AB236"/>
    <mergeCell ref="AD236:AF236"/>
    <mergeCell ref="AH236:AM236"/>
    <mergeCell ref="AO236:AU236"/>
    <mergeCell ref="AW236:BB236"/>
    <mergeCell ref="C238:E238"/>
    <mergeCell ref="S238:U238"/>
    <mergeCell ref="AD238:AF238"/>
    <mergeCell ref="AH239:AM239"/>
    <mergeCell ref="AO239:AU239"/>
    <mergeCell ref="AW239:BB239"/>
    <mergeCell ref="AH238:AM238"/>
    <mergeCell ref="AO238:AU238"/>
    <mergeCell ref="AW238:BB238"/>
    <mergeCell ref="BD238:BG238"/>
    <mergeCell ref="G235:Q235"/>
    <mergeCell ref="G236:Q236"/>
    <mergeCell ref="S237:U237"/>
    <mergeCell ref="AD237:AF237"/>
    <mergeCell ref="CJ143:CK143"/>
    <mergeCell ref="CM143:CN143"/>
    <mergeCell ref="CP143:CR143"/>
    <mergeCell ref="BL149:BY149"/>
    <mergeCell ref="CA149:CX149"/>
    <mergeCell ref="CA147:CX147"/>
    <mergeCell ref="CA148:CX148"/>
    <mergeCell ref="BL143:BP143"/>
    <mergeCell ref="AW245:BB245"/>
    <mergeCell ref="BD245:BG245"/>
    <mergeCell ref="AW230:BB230"/>
    <mergeCell ref="BD230:BG230"/>
    <mergeCell ref="G242:Q242"/>
    <mergeCell ref="C243:E243"/>
    <mergeCell ref="S243:U243"/>
    <mergeCell ref="AD243:AF243"/>
    <mergeCell ref="W240:AB240"/>
    <mergeCell ref="W241:AB241"/>
    <mergeCell ref="AD242:AF242"/>
    <mergeCell ref="AH243:AM243"/>
    <mergeCell ref="AO243:AU243"/>
    <mergeCell ref="AW243:BB243"/>
    <mergeCell ref="BD243:BG243"/>
    <mergeCell ref="W243:AB243"/>
    <mergeCell ref="AO242:AU242"/>
    <mergeCell ref="AW242:BB242"/>
    <mergeCell ref="BD242:BG242"/>
    <mergeCell ref="G239:Q239"/>
    <mergeCell ref="G240:Q240"/>
    <mergeCell ref="C241:E241"/>
    <mergeCell ref="S241:U241"/>
    <mergeCell ref="AD241:AF241"/>
    <mergeCell ref="BM135:BU135"/>
    <mergeCell ref="CL135:CN135"/>
    <mergeCell ref="CU135:CW135"/>
    <mergeCell ref="W244:AB244"/>
    <mergeCell ref="AH244:AM244"/>
    <mergeCell ref="AO244:AU244"/>
    <mergeCell ref="AW244:BB244"/>
    <mergeCell ref="BD244:BG244"/>
    <mergeCell ref="BM137:BT137"/>
    <mergeCell ref="BM140:CA141"/>
    <mergeCell ref="BZ223:CA223"/>
    <mergeCell ref="BI246:CP246"/>
    <mergeCell ref="CR246:CW246"/>
    <mergeCell ref="C226:I226"/>
    <mergeCell ref="J226:K226"/>
    <mergeCell ref="L226:M226"/>
    <mergeCell ref="N226:O226"/>
    <mergeCell ref="C228:E228"/>
    <mergeCell ref="S228:U228"/>
    <mergeCell ref="AD228:AF228"/>
    <mergeCell ref="AH228:AM228"/>
    <mergeCell ref="AO228:AU228"/>
    <mergeCell ref="AW228:BB228"/>
    <mergeCell ref="BD228:BG228"/>
    <mergeCell ref="CA152:CX152"/>
    <mergeCell ref="BL152:BY152"/>
    <mergeCell ref="BL153:CD153"/>
    <mergeCell ref="CF153:CG153"/>
    <mergeCell ref="CI153:CJ153"/>
    <mergeCell ref="CL153:CN153"/>
    <mergeCell ref="BL142:CX142"/>
    <mergeCell ref="CA143:CE143"/>
    <mergeCell ref="CB222:CC222"/>
    <mergeCell ref="CD222:CE222"/>
    <mergeCell ref="CF222:CG222"/>
    <mergeCell ref="BA206:CR209"/>
    <mergeCell ref="CS207:CW207"/>
    <mergeCell ref="BA211:CW211"/>
    <mergeCell ref="BA212:CR215"/>
    <mergeCell ref="CS213:CW213"/>
    <mergeCell ref="CI221:CO222"/>
    <mergeCell ref="G245:Q245"/>
    <mergeCell ref="G246:Q246"/>
    <mergeCell ref="CA144:CX144"/>
    <mergeCell ref="CA145:CX145"/>
    <mergeCell ref="BL150:BY150"/>
    <mergeCell ref="CA150:CX150"/>
    <mergeCell ref="BL151:BY151"/>
    <mergeCell ref="CA151:CX151"/>
    <mergeCell ref="S242:U242"/>
    <mergeCell ref="G237:Q237"/>
    <mergeCell ref="G238:Q238"/>
    <mergeCell ref="S239:U239"/>
    <mergeCell ref="AD239:AF239"/>
    <mergeCell ref="S240:U240"/>
    <mergeCell ref="AD240:AF240"/>
    <mergeCell ref="W238:AB238"/>
    <mergeCell ref="AH240:AM240"/>
    <mergeCell ref="AO240:AU240"/>
    <mergeCell ref="AW240:BB240"/>
    <mergeCell ref="BD240:BG240"/>
    <mergeCell ref="AH241:AM241"/>
    <mergeCell ref="AO241:AU241"/>
    <mergeCell ref="AW241:BB241"/>
    <mergeCell ref="CB223:CC223"/>
    <mergeCell ref="CD223:CE223"/>
    <mergeCell ref="CF223:CG223"/>
    <mergeCell ref="CI223:CL223"/>
    <mergeCell ref="CM223:CO223"/>
    <mergeCell ref="CQ223:CW224"/>
    <mergeCell ref="BV224:BW224"/>
    <mergeCell ref="BX224:BY224"/>
    <mergeCell ref="BZ224:CA224"/>
    <mergeCell ref="BI244:CP244"/>
    <mergeCell ref="CR244:CW244"/>
    <mergeCell ref="BI245:CP245"/>
    <mergeCell ref="CR245:CW245"/>
    <mergeCell ref="CB224:CC224"/>
    <mergeCell ref="BI240:CP240"/>
    <mergeCell ref="CR240:CW240"/>
    <mergeCell ref="BM131:BT131"/>
    <mergeCell ref="BK223:BO223"/>
    <mergeCell ref="BP223:BQ223"/>
    <mergeCell ref="BR223:BS223"/>
    <mergeCell ref="BT223:BU223"/>
    <mergeCell ref="BV223:BW223"/>
    <mergeCell ref="BX223:BY223"/>
    <mergeCell ref="CQ221:CW222"/>
    <mergeCell ref="BK221:CG221"/>
    <mergeCell ref="BK222:BO222"/>
    <mergeCell ref="BP222:BQ222"/>
    <mergeCell ref="BR222:BS222"/>
    <mergeCell ref="BT222:BU222"/>
    <mergeCell ref="BV222:BW222"/>
    <mergeCell ref="BX222:BY222"/>
    <mergeCell ref="BZ222:CA222"/>
    <mergeCell ref="BI255:CP255"/>
    <mergeCell ref="CR255:CW255"/>
    <mergeCell ref="BI256:CP256"/>
    <mergeCell ref="CR256:CW256"/>
    <mergeCell ref="CD224:CE224"/>
    <mergeCell ref="CF224:CG224"/>
    <mergeCell ref="BK224:BO224"/>
    <mergeCell ref="BP224:BQ224"/>
    <mergeCell ref="BR224:BS224"/>
    <mergeCell ref="BT224:BU224"/>
    <mergeCell ref="BI252:CP252"/>
    <mergeCell ref="CR252:CW252"/>
    <mergeCell ref="BI253:CP253"/>
    <mergeCell ref="CR253:CW253"/>
    <mergeCell ref="CR254:CW254"/>
    <mergeCell ref="BI254:CP254"/>
    <mergeCell ref="BI248:CP248"/>
    <mergeCell ref="CR248:CW248"/>
    <mergeCell ref="BI249:CP249"/>
    <mergeCell ref="CR249:CW249"/>
    <mergeCell ref="BI250:CP250"/>
    <mergeCell ref="BI251:CP251"/>
    <mergeCell ref="CR250:CW250"/>
    <mergeCell ref="CR251:CW251"/>
    <mergeCell ref="CR247:CW247"/>
    <mergeCell ref="BI247:CP247"/>
    <mergeCell ref="BI241:CP241"/>
    <mergeCell ref="CR241:CW241"/>
    <mergeCell ref="BI242:CP242"/>
    <mergeCell ref="BI243:CP243"/>
    <mergeCell ref="C221:D221"/>
    <mergeCell ref="F221:Z221"/>
    <mergeCell ref="AB221:AH221"/>
    <mergeCell ref="AJ221:AL221"/>
    <mergeCell ref="AN221:AT222"/>
    <mergeCell ref="AV221:BB222"/>
    <mergeCell ref="AU207:AY207"/>
    <mergeCell ref="C206:AT209"/>
    <mergeCell ref="C211:AY211"/>
    <mergeCell ref="C212:AT215"/>
    <mergeCell ref="AU213:AY213"/>
    <mergeCell ref="C218:Q219"/>
    <mergeCell ref="C194:AT197"/>
    <mergeCell ref="AU195:AY195"/>
    <mergeCell ref="C199:AY199"/>
    <mergeCell ref="C200:AT203"/>
    <mergeCell ref="AU201:AY201"/>
    <mergeCell ref="C205:AY205"/>
    <mergeCell ref="AW232:BB232"/>
    <mergeCell ref="BD232:BG232"/>
    <mergeCell ref="AW233:BB233"/>
    <mergeCell ref="BD233:BG233"/>
    <mergeCell ref="AW234:BB234"/>
    <mergeCell ref="BD234:BG234"/>
    <mergeCell ref="G228:Q228"/>
    <mergeCell ref="F222:Z222"/>
    <mergeCell ref="C223:AH223"/>
    <mergeCell ref="AN223:AT224"/>
    <mergeCell ref="AV223:BB224"/>
    <mergeCell ref="BD223:BF223"/>
    <mergeCell ref="BG223:BI223"/>
    <mergeCell ref="C224:AH224"/>
    <mergeCell ref="AW231:BB231"/>
    <mergeCell ref="BD231:BG231"/>
    <mergeCell ref="BD221:BI222"/>
    <mergeCell ref="AB222:AH222"/>
    <mergeCell ref="AJ222:AL222"/>
    <mergeCell ref="AJ223:AL223"/>
    <mergeCell ref="AJ224:AL224"/>
    <mergeCell ref="BD224:BF224"/>
    <mergeCell ref="BG224:BI224"/>
    <mergeCell ref="W228:AB228"/>
    <mergeCell ref="G231:Q231"/>
    <mergeCell ref="S231:U231"/>
    <mergeCell ref="W231:AB231"/>
    <mergeCell ref="AD231:AF231"/>
    <mergeCell ref="AH231:AM231"/>
    <mergeCell ref="AO231:AU231"/>
    <mergeCell ref="AW229:BB229"/>
    <mergeCell ref="BD229:BG229"/>
    <mergeCell ref="S246:U246"/>
    <mergeCell ref="AD246:AF246"/>
    <mergeCell ref="C244:E244"/>
    <mergeCell ref="S244:U244"/>
    <mergeCell ref="AD244:AF244"/>
    <mergeCell ref="W245:AB245"/>
    <mergeCell ref="W246:AB246"/>
    <mergeCell ref="AH246:AM246"/>
    <mergeCell ref="C246:E246"/>
    <mergeCell ref="G230:Q230"/>
    <mergeCell ref="G229:Q229"/>
    <mergeCell ref="W229:AB229"/>
    <mergeCell ref="AD229:AF229"/>
    <mergeCell ref="AH229:AM229"/>
    <mergeCell ref="AO229:AU229"/>
    <mergeCell ref="C229:E229"/>
    <mergeCell ref="C230:E230"/>
    <mergeCell ref="C231:E231"/>
    <mergeCell ref="C232:E232"/>
    <mergeCell ref="C233:E233"/>
    <mergeCell ref="C234:E234"/>
    <mergeCell ref="S229:U229"/>
    <mergeCell ref="S230:U230"/>
    <mergeCell ref="W230:AB230"/>
    <mergeCell ref="AD230:AF230"/>
    <mergeCell ref="AH230:AM230"/>
    <mergeCell ref="AO230:AU230"/>
    <mergeCell ref="C242:E242"/>
    <mergeCell ref="C239:E239"/>
    <mergeCell ref="C240:E240"/>
    <mergeCell ref="C237:E237"/>
    <mergeCell ref="S247:U247"/>
    <mergeCell ref="AD247:AF247"/>
    <mergeCell ref="AO247:AU247"/>
    <mergeCell ref="AW247:BB247"/>
    <mergeCell ref="BD247:BG247"/>
    <mergeCell ref="W247:AB247"/>
    <mergeCell ref="AO249:AU249"/>
    <mergeCell ref="AW249:BB249"/>
    <mergeCell ref="BD249:BG249"/>
    <mergeCell ref="AH247:AM247"/>
    <mergeCell ref="AH248:AM248"/>
    <mergeCell ref="AO248:AU248"/>
    <mergeCell ref="AW248:BB248"/>
    <mergeCell ref="BD248:BG248"/>
    <mergeCell ref="C247:E247"/>
    <mergeCell ref="S232:U232"/>
    <mergeCell ref="W232:AB232"/>
    <mergeCell ref="AD232:AF232"/>
    <mergeCell ref="AH232:AM232"/>
    <mergeCell ref="AO232:AU232"/>
    <mergeCell ref="AH245:AM245"/>
    <mergeCell ref="AO245:AU245"/>
    <mergeCell ref="W242:AB242"/>
    <mergeCell ref="AH242:AM242"/>
    <mergeCell ref="AO246:AU246"/>
    <mergeCell ref="AW246:BB246"/>
    <mergeCell ref="BD246:BG246"/>
    <mergeCell ref="G243:Q243"/>
    <mergeCell ref="G244:Q244"/>
    <mergeCell ref="C245:E245"/>
    <mergeCell ref="S245:U245"/>
    <mergeCell ref="AD245:AF245"/>
    <mergeCell ref="AW252:BB252"/>
    <mergeCell ref="BD252:BG252"/>
    <mergeCell ref="C250:E250"/>
    <mergeCell ref="C251:E251"/>
    <mergeCell ref="S251:U251"/>
    <mergeCell ref="AD251:AF251"/>
    <mergeCell ref="C252:E252"/>
    <mergeCell ref="S252:U252"/>
    <mergeCell ref="S250:U250"/>
    <mergeCell ref="W250:AB250"/>
    <mergeCell ref="AW251:BB251"/>
    <mergeCell ref="BD251:BG251"/>
    <mergeCell ref="W251:AB251"/>
    <mergeCell ref="W252:AB252"/>
    <mergeCell ref="W253:AB253"/>
    <mergeCell ref="AD253:AF253"/>
    <mergeCell ref="AH253:AM253"/>
    <mergeCell ref="AO253:AU253"/>
    <mergeCell ref="AW253:BB253"/>
    <mergeCell ref="BD253:BG253"/>
    <mergeCell ref="AH250:AM250"/>
    <mergeCell ref="AO250:AU250"/>
    <mergeCell ref="AW250:BB250"/>
    <mergeCell ref="BD250:BG250"/>
    <mergeCell ref="C249:E249"/>
    <mergeCell ref="G249:Q249"/>
    <mergeCell ref="S249:U249"/>
    <mergeCell ref="G250:Q250"/>
    <mergeCell ref="AD250:AF250"/>
    <mergeCell ref="AO251:AU251"/>
    <mergeCell ref="AH251:AM251"/>
    <mergeCell ref="W249:AB249"/>
    <mergeCell ref="AD249:AF249"/>
    <mergeCell ref="AH249:AM249"/>
    <mergeCell ref="AL65:AS65"/>
    <mergeCell ref="C66:G66"/>
    <mergeCell ref="H66:L66"/>
    <mergeCell ref="AG66:AK66"/>
    <mergeCell ref="C248:E248"/>
    <mergeCell ref="S248:U248"/>
    <mergeCell ref="AD248:AF248"/>
    <mergeCell ref="G247:Q247"/>
    <mergeCell ref="G248:Q248"/>
    <mergeCell ref="W248:AB248"/>
    <mergeCell ref="AL78:AS78"/>
    <mergeCell ref="AU95:BA95"/>
    <mergeCell ref="C93:BI93"/>
    <mergeCell ref="Q94:W94"/>
    <mergeCell ref="C95:O95"/>
    <mergeCell ref="Q95:W95"/>
    <mergeCell ref="Y95:AA95"/>
    <mergeCell ref="AG95:AS95"/>
    <mergeCell ref="BC95:BE95"/>
    <mergeCell ref="C69:AE69"/>
    <mergeCell ref="AG70:AK70"/>
    <mergeCell ref="AG71:AK71"/>
    <mergeCell ref="M60:P61"/>
    <mergeCell ref="C63:AE63"/>
    <mergeCell ref="AG63:BI63"/>
    <mergeCell ref="C64:G64"/>
    <mergeCell ref="H64:L64"/>
    <mergeCell ref="M64:Q64"/>
    <mergeCell ref="R64:AE64"/>
    <mergeCell ref="AG64:AK64"/>
    <mergeCell ref="AU64:BI64"/>
    <mergeCell ref="AW254:BB254"/>
    <mergeCell ref="BD254:BG254"/>
    <mergeCell ref="W60:AA61"/>
    <mergeCell ref="AC60:AE61"/>
    <mergeCell ref="C59:F61"/>
    <mergeCell ref="G59:K61"/>
    <mergeCell ref="M59:P59"/>
    <mergeCell ref="W59:AA59"/>
    <mergeCell ref="AG59:AL61"/>
    <mergeCell ref="AM59:AP61"/>
    <mergeCell ref="AD252:AF252"/>
    <mergeCell ref="S254:U254"/>
    <mergeCell ref="W254:AB254"/>
    <mergeCell ref="AD254:AF254"/>
    <mergeCell ref="AH254:AM254"/>
    <mergeCell ref="AO254:AU254"/>
    <mergeCell ref="AH252:AM252"/>
    <mergeCell ref="AO252:AU252"/>
    <mergeCell ref="AL70:AS70"/>
    <mergeCell ref="C71:G71"/>
    <mergeCell ref="AL71:AS71"/>
    <mergeCell ref="AG76:AK76"/>
    <mergeCell ref="AG78:AK78"/>
    <mergeCell ref="AU94:BA94"/>
    <mergeCell ref="C70:G70"/>
    <mergeCell ref="H70:L70"/>
    <mergeCell ref="M70:Q71"/>
    <mergeCell ref="R70:AE71"/>
    <mergeCell ref="M65:Q65"/>
    <mergeCell ref="M66:Q67"/>
    <mergeCell ref="R66:AE67"/>
    <mergeCell ref="C67:G67"/>
    <mergeCell ref="H67:L67"/>
    <mergeCell ref="AG67:AK67"/>
    <mergeCell ref="C65:G65"/>
    <mergeCell ref="H65:L65"/>
    <mergeCell ref="R65:AE65"/>
    <mergeCell ref="AG65:AK65"/>
    <mergeCell ref="AU77:BI79"/>
    <mergeCell ref="AU82:BI82"/>
    <mergeCell ref="AU83:BI85"/>
    <mergeCell ref="C81:AE81"/>
    <mergeCell ref="AG81:BI81"/>
    <mergeCell ref="C82:AE85"/>
    <mergeCell ref="AG82:AK82"/>
    <mergeCell ref="AL82:AS82"/>
    <mergeCell ref="AG83:AK83"/>
    <mergeCell ref="AL83:AS83"/>
    <mergeCell ref="Y97:AA97"/>
    <mergeCell ref="Q98:W98"/>
    <mergeCell ref="Q99:W99"/>
    <mergeCell ref="BG98:BI98"/>
    <mergeCell ref="BG99:BI99"/>
    <mergeCell ref="Y99:AA99"/>
    <mergeCell ref="AC99:AE99"/>
    <mergeCell ref="Y98:AA98"/>
    <mergeCell ref="AG98:AS98"/>
    <mergeCell ref="BC98:BE98"/>
    <mergeCell ref="BC97:BE97"/>
    <mergeCell ref="BG97:BI97"/>
    <mergeCell ref="AG79:AK79"/>
    <mergeCell ref="AL79:AS79"/>
    <mergeCell ref="H71:L71"/>
    <mergeCell ref="C75:AE75"/>
    <mergeCell ref="AG75:BI75"/>
    <mergeCell ref="C76:AE79"/>
    <mergeCell ref="AL76:AS76"/>
    <mergeCell ref="AU76:BI76"/>
    <mergeCell ref="C99:O99"/>
    <mergeCell ref="AG99:AS99"/>
    <mergeCell ref="BC99:BE99"/>
    <mergeCell ref="Q96:W96"/>
    <mergeCell ref="Q97:W97"/>
    <mergeCell ref="AC96:AE96"/>
    <mergeCell ref="AC97:AE97"/>
    <mergeCell ref="AC98:AE98"/>
    <mergeCell ref="AG97:AS97"/>
    <mergeCell ref="AU97:BA97"/>
    <mergeCell ref="AG77:AK77"/>
    <mergeCell ref="AL77:AS77"/>
    <mergeCell ref="G259:Q259"/>
    <mergeCell ref="W259:AB259"/>
    <mergeCell ref="AH259:AM259"/>
    <mergeCell ref="AC94:AE94"/>
    <mergeCell ref="AC95:AE95"/>
    <mergeCell ref="C96:O96"/>
    <mergeCell ref="Y96:AA96"/>
    <mergeCell ref="AG96:AS96"/>
    <mergeCell ref="C97:O97"/>
    <mergeCell ref="AW261:BB261"/>
    <mergeCell ref="S259:U259"/>
    <mergeCell ref="S260:U260"/>
    <mergeCell ref="AD259:AF259"/>
    <mergeCell ref="AD260:AF260"/>
    <mergeCell ref="AO259:AU259"/>
    <mergeCell ref="AO260:AU260"/>
    <mergeCell ref="AH233:AM233"/>
    <mergeCell ref="G234:Q234"/>
    <mergeCell ref="W234:AB234"/>
    <mergeCell ref="AH234:AM234"/>
    <mergeCell ref="G261:Q261"/>
    <mergeCell ref="C254:E254"/>
    <mergeCell ref="C101:BI101"/>
    <mergeCell ref="C103:BI187"/>
    <mergeCell ref="C190:L191"/>
    <mergeCell ref="M190:AH191"/>
    <mergeCell ref="AU96:BA96"/>
    <mergeCell ref="BC96:BE96"/>
    <mergeCell ref="BG96:BI96"/>
    <mergeCell ref="AU98:BA98"/>
    <mergeCell ref="AU99:BA99"/>
    <mergeCell ref="C98:O98"/>
    <mergeCell ref="S261:U261"/>
    <mergeCell ref="W261:AB261"/>
    <mergeCell ref="AD261:AF261"/>
    <mergeCell ref="AH261:AM261"/>
    <mergeCell ref="C193:AY193"/>
    <mergeCell ref="S233:U233"/>
    <mergeCell ref="S234:U234"/>
    <mergeCell ref="AD233:AF233"/>
    <mergeCell ref="AD234:AF234"/>
    <mergeCell ref="AO233:AU233"/>
    <mergeCell ref="AO234:AU234"/>
    <mergeCell ref="G232:Q232"/>
    <mergeCell ref="G233:Q233"/>
    <mergeCell ref="W233:AB233"/>
    <mergeCell ref="AD275:AF275"/>
    <mergeCell ref="AD276:AF276"/>
    <mergeCell ref="G254:Q254"/>
    <mergeCell ref="C260:E260"/>
    <mergeCell ref="C261:E261"/>
    <mergeCell ref="C262:E262"/>
    <mergeCell ref="C263:E263"/>
    <mergeCell ref="C255:E255"/>
    <mergeCell ref="C256:E256"/>
    <mergeCell ref="C257:E257"/>
    <mergeCell ref="C258:E258"/>
    <mergeCell ref="C259:E259"/>
    <mergeCell ref="G251:Q251"/>
    <mergeCell ref="G252:Q252"/>
    <mergeCell ref="C253:E253"/>
    <mergeCell ref="G253:Q253"/>
    <mergeCell ref="S253:U253"/>
    <mergeCell ref="G258:Q258"/>
    <mergeCell ref="AD277:AF277"/>
    <mergeCell ref="AD278:AF278"/>
    <mergeCell ref="AD279:AF279"/>
    <mergeCell ref="AD280:AF280"/>
    <mergeCell ref="G273:Q273"/>
    <mergeCell ref="W273:AB273"/>
    <mergeCell ref="AH273:AM273"/>
    <mergeCell ref="AW273:BB273"/>
    <mergeCell ref="G274:Q274"/>
    <mergeCell ref="AH274:AM274"/>
    <mergeCell ref="AW274:BB274"/>
    <mergeCell ref="G279:Q279"/>
    <mergeCell ref="S279:U279"/>
    <mergeCell ref="W279:AB279"/>
    <mergeCell ref="G280:Q280"/>
    <mergeCell ref="W280:AB280"/>
    <mergeCell ref="G281:Q281"/>
    <mergeCell ref="W281:AB281"/>
    <mergeCell ref="S276:U276"/>
    <mergeCell ref="G277:Q277"/>
    <mergeCell ref="S277:U277"/>
    <mergeCell ref="W277:AB277"/>
    <mergeCell ref="S278:U278"/>
    <mergeCell ref="W278:AB278"/>
    <mergeCell ref="G278:Q278"/>
    <mergeCell ref="AH277:AM277"/>
    <mergeCell ref="AO277:AU277"/>
    <mergeCell ref="AW277:BB277"/>
    <mergeCell ref="AO278:AU278"/>
    <mergeCell ref="AW278:BB278"/>
    <mergeCell ref="S274:U274"/>
    <mergeCell ref="W274:AB274"/>
    <mergeCell ref="BD261:BG261"/>
    <mergeCell ref="AO273:AU273"/>
    <mergeCell ref="AO274:AU274"/>
    <mergeCell ref="AO275:AU275"/>
    <mergeCell ref="AO261:AU261"/>
    <mergeCell ref="AW280:BB280"/>
    <mergeCell ref="AH281:AM281"/>
    <mergeCell ref="AO281:AU281"/>
    <mergeCell ref="AW281:BB281"/>
    <mergeCell ref="S280:U280"/>
    <mergeCell ref="S281:U281"/>
    <mergeCell ref="G275:Q275"/>
    <mergeCell ref="W275:AB275"/>
    <mergeCell ref="AH275:AM275"/>
    <mergeCell ref="AW275:BB275"/>
    <mergeCell ref="G276:Q276"/>
    <mergeCell ref="W276:AB276"/>
    <mergeCell ref="AW276:BB276"/>
    <mergeCell ref="AH276:AM276"/>
    <mergeCell ref="AO276:AU276"/>
    <mergeCell ref="S275:U275"/>
    <mergeCell ref="AD281:AF281"/>
    <mergeCell ref="BD275:BG275"/>
    <mergeCell ref="BD276:BG276"/>
    <mergeCell ref="BD277:BG277"/>
    <mergeCell ref="BD278:BG278"/>
    <mergeCell ref="BD279:BG279"/>
    <mergeCell ref="BD280:BG280"/>
    <mergeCell ref="BD281:BG281"/>
    <mergeCell ref="AH280:AM280"/>
    <mergeCell ref="AO280:AU280"/>
    <mergeCell ref="AW265:BB265"/>
    <mergeCell ref="G288:Q288"/>
    <mergeCell ref="G289:Q289"/>
    <mergeCell ref="W289:AB289"/>
    <mergeCell ref="AH289:AM289"/>
    <mergeCell ref="AO289:AU289"/>
    <mergeCell ref="G290:Q290"/>
    <mergeCell ref="W290:AB290"/>
    <mergeCell ref="G293:Q293"/>
    <mergeCell ref="S293:U293"/>
    <mergeCell ref="G294:Q294"/>
    <mergeCell ref="S294:U294"/>
    <mergeCell ref="AD289:AF289"/>
    <mergeCell ref="AD290:AF290"/>
    <mergeCell ref="AD291:AF291"/>
    <mergeCell ref="AD295:AF295"/>
    <mergeCell ref="AH295:AM295"/>
    <mergeCell ref="W292:AB292"/>
    <mergeCell ref="AD292:AF292"/>
    <mergeCell ref="W293:AB293"/>
    <mergeCell ref="AD293:AF293"/>
    <mergeCell ref="AH293:AM293"/>
    <mergeCell ref="AD294:AF294"/>
    <mergeCell ref="AH294:AM294"/>
    <mergeCell ref="G291:Q291"/>
    <mergeCell ref="W291:AB291"/>
    <mergeCell ref="AH291:AM291"/>
    <mergeCell ref="AW291:BB291"/>
    <mergeCell ref="G292:Q292"/>
    <mergeCell ref="AH292:AM292"/>
    <mergeCell ref="AW292:BB292"/>
    <mergeCell ref="S291:U291"/>
    <mergeCell ref="S292:U292"/>
    <mergeCell ref="AO291:AU291"/>
    <mergeCell ref="AW297:BB297"/>
    <mergeCell ref="BD297:BG297"/>
    <mergeCell ref="S295:U295"/>
    <mergeCell ref="BD291:BG291"/>
    <mergeCell ref="BD292:BG292"/>
    <mergeCell ref="BD293:BG293"/>
    <mergeCell ref="BD294:BG294"/>
    <mergeCell ref="BD295:BG295"/>
    <mergeCell ref="W294:AB294"/>
    <mergeCell ref="W295:AB295"/>
    <mergeCell ref="G297:Q297"/>
    <mergeCell ref="S297:U297"/>
    <mergeCell ref="W297:AB297"/>
    <mergeCell ref="AD297:AF297"/>
    <mergeCell ref="AH297:AM297"/>
    <mergeCell ref="AO297:AU297"/>
    <mergeCell ref="AO292:AU292"/>
    <mergeCell ref="AO293:AU293"/>
    <mergeCell ref="AW293:BB293"/>
    <mergeCell ref="AO294:AU294"/>
    <mergeCell ref="AW294:BB294"/>
    <mergeCell ref="AO295:AU295"/>
    <mergeCell ref="AW295:BB295"/>
    <mergeCell ref="AD300:AF300"/>
    <mergeCell ref="AW296:BB296"/>
    <mergeCell ref="BD296:BG296"/>
    <mergeCell ref="G295:Q295"/>
    <mergeCell ref="G296:Q296"/>
    <mergeCell ref="S296:U296"/>
    <mergeCell ref="W296:AB296"/>
    <mergeCell ref="AD296:AF296"/>
    <mergeCell ref="AH296:AM296"/>
    <mergeCell ref="AO296:AU296"/>
    <mergeCell ref="BD298:BG298"/>
    <mergeCell ref="AW299:BB299"/>
    <mergeCell ref="BD299:BG299"/>
    <mergeCell ref="AW300:BB300"/>
    <mergeCell ref="BD300:BG300"/>
    <mergeCell ref="S299:U299"/>
    <mergeCell ref="S300:U300"/>
    <mergeCell ref="AH300:AM300"/>
    <mergeCell ref="AO300:AU300"/>
    <mergeCell ref="AD299:AF299"/>
    <mergeCell ref="S298:U298"/>
    <mergeCell ref="W298:AB298"/>
    <mergeCell ref="AD298:AF298"/>
    <mergeCell ref="AH298:AM298"/>
    <mergeCell ref="AO298:AU298"/>
    <mergeCell ref="AW298:BB298"/>
    <mergeCell ref="BD303:BG303"/>
    <mergeCell ref="BD304:BG304"/>
    <mergeCell ref="BD305:BG305"/>
    <mergeCell ref="G301:Q301"/>
    <mergeCell ref="W301:AB301"/>
    <mergeCell ref="AH301:AM301"/>
    <mergeCell ref="AW301:BB301"/>
    <mergeCell ref="G302:Q302"/>
    <mergeCell ref="AO301:AU301"/>
    <mergeCell ref="AO302:AU302"/>
    <mergeCell ref="AO303:AU303"/>
    <mergeCell ref="AW303:BB303"/>
    <mergeCell ref="AO304:AU304"/>
    <mergeCell ref="AW304:BB304"/>
    <mergeCell ref="AW302:BB302"/>
    <mergeCell ref="AH304:AM304"/>
    <mergeCell ref="AH302:AM302"/>
    <mergeCell ref="W304:AB304"/>
    <mergeCell ref="S301:U301"/>
    <mergeCell ref="S302:U302"/>
    <mergeCell ref="G303:Q303"/>
    <mergeCell ref="S303:U303"/>
    <mergeCell ref="G304:Q304"/>
    <mergeCell ref="S304:U304"/>
    <mergeCell ref="AD301:AF301"/>
    <mergeCell ref="G298:Q298"/>
    <mergeCell ref="G299:Q299"/>
    <mergeCell ref="W299:AB299"/>
    <mergeCell ref="AH299:AM299"/>
    <mergeCell ref="AO299:AU299"/>
    <mergeCell ref="G300:Q300"/>
    <mergeCell ref="W300:AB300"/>
    <mergeCell ref="G307:Q307"/>
    <mergeCell ref="S307:U307"/>
    <mergeCell ref="W307:AB307"/>
    <mergeCell ref="AD307:AF307"/>
    <mergeCell ref="AH307:AM307"/>
    <mergeCell ref="AO307:AU307"/>
    <mergeCell ref="BD306:BG306"/>
    <mergeCell ref="G305:Q305"/>
    <mergeCell ref="G306:Q306"/>
    <mergeCell ref="S306:U306"/>
    <mergeCell ref="W306:AB306"/>
    <mergeCell ref="AD306:AF306"/>
    <mergeCell ref="AH306:AM306"/>
    <mergeCell ref="AO306:AU306"/>
    <mergeCell ref="AO305:AU305"/>
    <mergeCell ref="AW305:BB305"/>
    <mergeCell ref="W302:AB302"/>
    <mergeCell ref="AD302:AF302"/>
    <mergeCell ref="W303:AB303"/>
    <mergeCell ref="AD303:AF303"/>
    <mergeCell ref="AH303:AM303"/>
    <mergeCell ref="AD304:AF304"/>
    <mergeCell ref="BD301:BG301"/>
    <mergeCell ref="BD302:BG302"/>
    <mergeCell ref="BD308:BG308"/>
    <mergeCell ref="AW309:BB309"/>
    <mergeCell ref="BD309:BG309"/>
    <mergeCell ref="AW310:BB310"/>
    <mergeCell ref="BD310:BG310"/>
    <mergeCell ref="S309:U309"/>
    <mergeCell ref="S310:U310"/>
    <mergeCell ref="AH310:AM310"/>
    <mergeCell ref="AO310:AU310"/>
    <mergeCell ref="S305:U305"/>
    <mergeCell ref="S308:U308"/>
    <mergeCell ref="W308:AB308"/>
    <mergeCell ref="AD308:AF308"/>
    <mergeCell ref="AH308:AM308"/>
    <mergeCell ref="AO308:AU308"/>
    <mergeCell ref="W305:AB305"/>
    <mergeCell ref="AD305:AF305"/>
    <mergeCell ref="AH305:AM305"/>
    <mergeCell ref="AH309:AM309"/>
    <mergeCell ref="AO309:AU309"/>
    <mergeCell ref="AW307:BB307"/>
    <mergeCell ref="BD307:BG307"/>
    <mergeCell ref="W260:AB260"/>
    <mergeCell ref="S262:U262"/>
    <mergeCell ref="S263:U263"/>
    <mergeCell ref="AD262:AF262"/>
    <mergeCell ref="AD263:AF263"/>
    <mergeCell ref="S265:U265"/>
    <mergeCell ref="G310:Q310"/>
    <mergeCell ref="W310:AB310"/>
    <mergeCell ref="AO311:AU311"/>
    <mergeCell ref="AO312:AU312"/>
    <mergeCell ref="AD309:AF309"/>
    <mergeCell ref="AD310:AF310"/>
    <mergeCell ref="AD311:AF311"/>
    <mergeCell ref="G308:Q308"/>
    <mergeCell ref="G309:Q309"/>
    <mergeCell ref="W309:AB309"/>
    <mergeCell ref="G315:Q315"/>
    <mergeCell ref="S311:U311"/>
    <mergeCell ref="S312:U312"/>
    <mergeCell ref="G313:Q313"/>
    <mergeCell ref="S313:U313"/>
    <mergeCell ref="G314:Q314"/>
    <mergeCell ref="S314:U314"/>
    <mergeCell ref="S315:U315"/>
    <mergeCell ref="AH315:AM315"/>
    <mergeCell ref="W312:AB312"/>
    <mergeCell ref="AD312:AF312"/>
    <mergeCell ref="W313:AB313"/>
    <mergeCell ref="AD313:AF313"/>
    <mergeCell ref="AH313:AM313"/>
    <mergeCell ref="AD314:AF314"/>
    <mergeCell ref="AH314:AM314"/>
    <mergeCell ref="BD256:BG256"/>
    <mergeCell ref="G257:Q257"/>
    <mergeCell ref="S257:U257"/>
    <mergeCell ref="W257:AB257"/>
    <mergeCell ref="AD257:AF257"/>
    <mergeCell ref="AH257:AM257"/>
    <mergeCell ref="AO257:AU257"/>
    <mergeCell ref="AW257:BB257"/>
    <mergeCell ref="BD257:BG257"/>
    <mergeCell ref="AO255:AU255"/>
    <mergeCell ref="AW255:BB255"/>
    <mergeCell ref="BD255:BG255"/>
    <mergeCell ref="S255:U255"/>
    <mergeCell ref="S256:U256"/>
    <mergeCell ref="W256:AB256"/>
    <mergeCell ref="AD256:AF256"/>
    <mergeCell ref="AH256:AM256"/>
    <mergeCell ref="AO256:AU256"/>
    <mergeCell ref="AW256:BB256"/>
    <mergeCell ref="G255:Q255"/>
    <mergeCell ref="W255:AB255"/>
    <mergeCell ref="AD255:AF255"/>
    <mergeCell ref="AH255:AM255"/>
    <mergeCell ref="G256:Q256"/>
    <mergeCell ref="AW258:BB258"/>
    <mergeCell ref="BD258:BG258"/>
    <mergeCell ref="AW259:BB259"/>
    <mergeCell ref="BD259:BG259"/>
    <mergeCell ref="AW260:BB260"/>
    <mergeCell ref="BD260:BG260"/>
    <mergeCell ref="AO265:AU265"/>
    <mergeCell ref="AH266:AM266"/>
    <mergeCell ref="AO266:AU266"/>
    <mergeCell ref="AW266:BB266"/>
    <mergeCell ref="G264:Q264"/>
    <mergeCell ref="S264:U264"/>
    <mergeCell ref="W264:AB264"/>
    <mergeCell ref="AH264:AM264"/>
    <mergeCell ref="AW264:BB264"/>
    <mergeCell ref="G265:Q265"/>
    <mergeCell ref="BD266:BG266"/>
    <mergeCell ref="W262:AB262"/>
    <mergeCell ref="AH262:AM262"/>
    <mergeCell ref="AW262:BB262"/>
    <mergeCell ref="G263:Q263"/>
    <mergeCell ref="W263:AB263"/>
    <mergeCell ref="AH263:AM263"/>
    <mergeCell ref="AW263:BB263"/>
    <mergeCell ref="AH265:AM265"/>
    <mergeCell ref="AO258:AU258"/>
    <mergeCell ref="AH260:AM260"/>
    <mergeCell ref="S258:U258"/>
    <mergeCell ref="W258:AB258"/>
    <mergeCell ref="AD258:AF258"/>
    <mergeCell ref="AH258:AM258"/>
    <mergeCell ref="G260:Q260"/>
    <mergeCell ref="BD269:BG269"/>
    <mergeCell ref="AD264:AF264"/>
    <mergeCell ref="AO262:AU262"/>
    <mergeCell ref="AO263:AU263"/>
    <mergeCell ref="AO264:AU264"/>
    <mergeCell ref="BD262:BG262"/>
    <mergeCell ref="BD263:BG263"/>
    <mergeCell ref="BD264:BG264"/>
    <mergeCell ref="BD265:BG265"/>
    <mergeCell ref="AH268:AM268"/>
    <mergeCell ref="AO268:AU268"/>
    <mergeCell ref="AW268:BB268"/>
    <mergeCell ref="BD268:BG268"/>
    <mergeCell ref="G269:Q269"/>
    <mergeCell ref="S269:U269"/>
    <mergeCell ref="W269:AB269"/>
    <mergeCell ref="AD269:AF269"/>
    <mergeCell ref="AH269:AM269"/>
    <mergeCell ref="AO269:AU269"/>
    <mergeCell ref="AD267:AF267"/>
    <mergeCell ref="AH267:AM267"/>
    <mergeCell ref="BD267:BG267"/>
    <mergeCell ref="G262:Q262"/>
    <mergeCell ref="S271:U271"/>
    <mergeCell ref="AO267:AU267"/>
    <mergeCell ref="AW267:BB267"/>
    <mergeCell ref="W266:AB266"/>
    <mergeCell ref="W267:AB267"/>
    <mergeCell ref="S267:U267"/>
    <mergeCell ref="S268:U268"/>
    <mergeCell ref="W268:AB268"/>
    <mergeCell ref="G266:Q266"/>
    <mergeCell ref="S266:U266"/>
    <mergeCell ref="AD266:AF266"/>
    <mergeCell ref="G267:Q267"/>
    <mergeCell ref="G268:Q268"/>
    <mergeCell ref="S270:U270"/>
    <mergeCell ref="W270:AB270"/>
    <mergeCell ref="AD270:AF270"/>
    <mergeCell ref="AD268:AF268"/>
    <mergeCell ref="AW269:BB269"/>
    <mergeCell ref="C293:E293"/>
    <mergeCell ref="C294:E294"/>
    <mergeCell ref="C295:E295"/>
    <mergeCell ref="C296:E296"/>
    <mergeCell ref="C297:E297"/>
    <mergeCell ref="AD274:AF274"/>
    <mergeCell ref="BD273:BG273"/>
    <mergeCell ref="BD274:BG274"/>
    <mergeCell ref="W265:AB265"/>
    <mergeCell ref="AD265:AF265"/>
    <mergeCell ref="AH270:AM270"/>
    <mergeCell ref="AO270:AU270"/>
    <mergeCell ref="AW270:BB270"/>
    <mergeCell ref="AW272:BB272"/>
    <mergeCell ref="BD272:BG272"/>
    <mergeCell ref="G270:Q270"/>
    <mergeCell ref="G271:Q271"/>
    <mergeCell ref="W271:AB271"/>
    <mergeCell ref="AH271:AM271"/>
    <mergeCell ref="G272:Q272"/>
    <mergeCell ref="W272:AB272"/>
    <mergeCell ref="AH272:AM272"/>
    <mergeCell ref="BD270:BG270"/>
    <mergeCell ref="S272:U272"/>
    <mergeCell ref="AD271:AF271"/>
    <mergeCell ref="AD272:AF272"/>
    <mergeCell ref="AD273:AF273"/>
    <mergeCell ref="AO271:AU271"/>
    <mergeCell ref="AO272:AU272"/>
    <mergeCell ref="S273:U273"/>
    <mergeCell ref="AW271:BB271"/>
    <mergeCell ref="BD271:BG271"/>
    <mergeCell ref="C264:E264"/>
    <mergeCell ref="C265:E265"/>
    <mergeCell ref="C266:E266"/>
    <mergeCell ref="C267:E267"/>
    <mergeCell ref="C268:E268"/>
    <mergeCell ref="C287:E287"/>
    <mergeCell ref="C288:E288"/>
    <mergeCell ref="C289:E289"/>
    <mergeCell ref="C290:E290"/>
    <mergeCell ref="C291:E291"/>
    <mergeCell ref="C292:E292"/>
    <mergeCell ref="C281:E281"/>
    <mergeCell ref="C282:E282"/>
    <mergeCell ref="C283:E283"/>
    <mergeCell ref="C284:E284"/>
    <mergeCell ref="C285:E285"/>
    <mergeCell ref="C286:E286"/>
    <mergeCell ref="C275:E275"/>
    <mergeCell ref="C276:E276"/>
    <mergeCell ref="C277:E277"/>
    <mergeCell ref="C278:E278"/>
    <mergeCell ref="C279:E279"/>
    <mergeCell ref="C280:E280"/>
    <mergeCell ref="C269:E269"/>
    <mergeCell ref="C270:E270"/>
    <mergeCell ref="C271:E271"/>
    <mergeCell ref="C272:E272"/>
    <mergeCell ref="C273:E273"/>
    <mergeCell ref="C274:E274"/>
    <mergeCell ref="C303:E303"/>
    <mergeCell ref="G349:Q349"/>
    <mergeCell ref="S349:U349"/>
    <mergeCell ref="W349:AB349"/>
    <mergeCell ref="AD349:AF349"/>
    <mergeCell ref="AH349:AM349"/>
    <mergeCell ref="C335:E335"/>
    <mergeCell ref="C336:E336"/>
    <mergeCell ref="C337:E337"/>
    <mergeCell ref="C338:E338"/>
    <mergeCell ref="AW348:BB348"/>
    <mergeCell ref="AW349:BB349"/>
    <mergeCell ref="BD346:BG346"/>
    <mergeCell ref="AW347:BB347"/>
    <mergeCell ref="BD347:BG347"/>
    <mergeCell ref="C349:E349"/>
    <mergeCell ref="C350:E350"/>
    <mergeCell ref="BD311:BG311"/>
    <mergeCell ref="BD312:BG312"/>
    <mergeCell ref="BD313:BG313"/>
    <mergeCell ref="BD314:BG314"/>
    <mergeCell ref="BD315:BG315"/>
    <mergeCell ref="G311:Q311"/>
    <mergeCell ref="W311:AB311"/>
    <mergeCell ref="AH311:AM311"/>
    <mergeCell ref="AW311:BB311"/>
    <mergeCell ref="G312:Q312"/>
    <mergeCell ref="AW313:BB313"/>
    <mergeCell ref="AO314:AU314"/>
    <mergeCell ref="AW314:BB314"/>
    <mergeCell ref="AO315:AU315"/>
    <mergeCell ref="AW315:BB315"/>
    <mergeCell ref="C302:E302"/>
    <mergeCell ref="G350:Q350"/>
    <mergeCell ref="G351:Q351"/>
    <mergeCell ref="W351:AB351"/>
    <mergeCell ref="AH351:AM351"/>
    <mergeCell ref="G352:Q352"/>
    <mergeCell ref="W352:AB352"/>
    <mergeCell ref="AH352:AM352"/>
    <mergeCell ref="S351:U351"/>
    <mergeCell ref="S352:U352"/>
    <mergeCell ref="AD351:AF351"/>
    <mergeCell ref="AD352:AF352"/>
    <mergeCell ref="AO351:AU351"/>
    <mergeCell ref="AO352:AU352"/>
    <mergeCell ref="AO349:AU349"/>
    <mergeCell ref="S346:U346"/>
    <mergeCell ref="S347:U347"/>
    <mergeCell ref="W347:AB347"/>
    <mergeCell ref="AD347:AF347"/>
    <mergeCell ref="AH347:AM347"/>
    <mergeCell ref="AO347:AU347"/>
    <mergeCell ref="C347:E347"/>
    <mergeCell ref="C348:E348"/>
    <mergeCell ref="C339:E339"/>
    <mergeCell ref="C340:E340"/>
    <mergeCell ref="C341:E341"/>
    <mergeCell ref="C342:E342"/>
    <mergeCell ref="C343:E343"/>
    <mergeCell ref="C344:E344"/>
    <mergeCell ref="S350:U350"/>
    <mergeCell ref="W350:AB350"/>
    <mergeCell ref="AD350:AF350"/>
    <mergeCell ref="AH348:AM348"/>
    <mergeCell ref="AO348:AU348"/>
    <mergeCell ref="AW353:BB353"/>
    <mergeCell ref="BD353:BG353"/>
    <mergeCell ref="AW354:BB354"/>
    <mergeCell ref="BD354:BG354"/>
    <mergeCell ref="G353:Q353"/>
    <mergeCell ref="G354:Q354"/>
    <mergeCell ref="S354:U354"/>
    <mergeCell ref="W354:AB354"/>
    <mergeCell ref="AD354:AF354"/>
    <mergeCell ref="AH354:AM354"/>
    <mergeCell ref="AW351:BB351"/>
    <mergeCell ref="BD351:BG351"/>
    <mergeCell ref="AW352:BB352"/>
    <mergeCell ref="BD352:BG352"/>
    <mergeCell ref="S353:U353"/>
    <mergeCell ref="W353:AB353"/>
    <mergeCell ref="AD353:AF353"/>
    <mergeCell ref="AH353:AM353"/>
    <mergeCell ref="AO353:AU353"/>
    <mergeCell ref="BD348:BG348"/>
    <mergeCell ref="BD349:BG349"/>
    <mergeCell ref="AH350:AM350"/>
    <mergeCell ref="AO350:AU350"/>
    <mergeCell ref="AW350:BB350"/>
    <mergeCell ref="BD350:BG350"/>
    <mergeCell ref="AW360:BB360"/>
    <mergeCell ref="BD360:BG360"/>
    <mergeCell ref="C351:E351"/>
    <mergeCell ref="C352:E352"/>
    <mergeCell ref="C357:E357"/>
    <mergeCell ref="G357:Q357"/>
    <mergeCell ref="S357:U357"/>
    <mergeCell ref="C345:E345"/>
    <mergeCell ref="C346:E346"/>
    <mergeCell ref="G346:Q346"/>
    <mergeCell ref="G347:Q347"/>
    <mergeCell ref="C353:E353"/>
    <mergeCell ref="G348:Q348"/>
    <mergeCell ref="S348:U348"/>
    <mergeCell ref="C354:E354"/>
    <mergeCell ref="C355:E355"/>
    <mergeCell ref="S355:U355"/>
    <mergeCell ref="AD355:AF355"/>
    <mergeCell ref="C356:E356"/>
    <mergeCell ref="S356:U356"/>
    <mergeCell ref="AD356:AF356"/>
    <mergeCell ref="G355:Q355"/>
    <mergeCell ref="G356:Q356"/>
    <mergeCell ref="W355:AB355"/>
    <mergeCell ref="AO354:AU354"/>
    <mergeCell ref="W346:AB346"/>
    <mergeCell ref="AD346:AF346"/>
    <mergeCell ref="AH346:AM346"/>
    <mergeCell ref="AO346:AU346"/>
    <mergeCell ref="AW346:BB346"/>
    <mergeCell ref="W348:AB348"/>
    <mergeCell ref="AD348:AF348"/>
    <mergeCell ref="AH358:AM358"/>
    <mergeCell ref="AO358:AU358"/>
    <mergeCell ref="AW358:BB358"/>
    <mergeCell ref="BD357:BG357"/>
    <mergeCell ref="AH355:AM355"/>
    <mergeCell ref="AH356:AM356"/>
    <mergeCell ref="AO356:AU356"/>
    <mergeCell ref="AW356:BB356"/>
    <mergeCell ref="BD356:BG356"/>
    <mergeCell ref="AO355:AU355"/>
    <mergeCell ref="AW355:BB355"/>
    <mergeCell ref="BD355:BG355"/>
    <mergeCell ref="W356:AB356"/>
    <mergeCell ref="W357:AB357"/>
    <mergeCell ref="AD357:AF357"/>
    <mergeCell ref="AH357:AM357"/>
    <mergeCell ref="AO357:AU357"/>
    <mergeCell ref="AW357:BB357"/>
    <mergeCell ref="AO365:AU365"/>
    <mergeCell ref="AW367:BB367"/>
    <mergeCell ref="BD367:BG367"/>
    <mergeCell ref="G366:Q366"/>
    <mergeCell ref="G367:Q367"/>
    <mergeCell ref="S367:U367"/>
    <mergeCell ref="W367:AB367"/>
    <mergeCell ref="AD367:AF367"/>
    <mergeCell ref="AH367:AM367"/>
    <mergeCell ref="AO367:AU367"/>
    <mergeCell ref="S359:U359"/>
    <mergeCell ref="S360:U360"/>
    <mergeCell ref="G360:Q360"/>
    <mergeCell ref="C358:E358"/>
    <mergeCell ref="C359:E359"/>
    <mergeCell ref="C360:E360"/>
    <mergeCell ref="W360:AB360"/>
    <mergeCell ref="AD360:AF360"/>
    <mergeCell ref="AH360:AM360"/>
    <mergeCell ref="AO360:AU360"/>
    <mergeCell ref="BD358:BG358"/>
    <mergeCell ref="G358:Q358"/>
    <mergeCell ref="G359:Q359"/>
    <mergeCell ref="W359:AB359"/>
    <mergeCell ref="AD359:AF359"/>
    <mergeCell ref="AH359:AM359"/>
    <mergeCell ref="AO359:AU359"/>
    <mergeCell ref="AW359:BB359"/>
    <mergeCell ref="BD359:BG359"/>
    <mergeCell ref="S358:U358"/>
    <mergeCell ref="W358:AB358"/>
    <mergeCell ref="AD358:AF358"/>
    <mergeCell ref="BD368:BG368"/>
    <mergeCell ref="G364:Q364"/>
    <mergeCell ref="G365:Q365"/>
    <mergeCell ref="S365:U365"/>
    <mergeCell ref="W365:AB365"/>
    <mergeCell ref="AD365:AF365"/>
    <mergeCell ref="AH365:AM365"/>
    <mergeCell ref="AW363:BB363"/>
    <mergeCell ref="BD363:BG363"/>
    <mergeCell ref="G362:Q362"/>
    <mergeCell ref="S364:U364"/>
    <mergeCell ref="W364:AB364"/>
    <mergeCell ref="AD364:AF364"/>
    <mergeCell ref="AH364:AM364"/>
    <mergeCell ref="AO364:AU364"/>
    <mergeCell ref="AW364:BB364"/>
    <mergeCell ref="BD364:BG364"/>
    <mergeCell ref="G363:Q363"/>
    <mergeCell ref="S363:U363"/>
    <mergeCell ref="W363:AB363"/>
    <mergeCell ref="AD363:AF363"/>
    <mergeCell ref="AH363:AM363"/>
    <mergeCell ref="AO363:AU363"/>
    <mergeCell ref="S366:U366"/>
    <mergeCell ref="W366:AB366"/>
    <mergeCell ref="AD366:AF366"/>
    <mergeCell ref="AW365:BB365"/>
    <mergeCell ref="BD365:BG365"/>
    <mergeCell ref="AH366:AM366"/>
    <mergeCell ref="AO366:AU366"/>
    <mergeCell ref="AW366:BB366"/>
    <mergeCell ref="BD366:BG366"/>
    <mergeCell ref="G378:Q378"/>
    <mergeCell ref="BD361:BG361"/>
    <mergeCell ref="S361:U361"/>
    <mergeCell ref="S362:U362"/>
    <mergeCell ref="W362:AB362"/>
    <mergeCell ref="AD362:AF362"/>
    <mergeCell ref="AH362:AM362"/>
    <mergeCell ref="AO362:AU362"/>
    <mergeCell ref="AW362:BB362"/>
    <mergeCell ref="BD362:BG362"/>
    <mergeCell ref="G361:Q361"/>
    <mergeCell ref="W361:AB361"/>
    <mergeCell ref="AD361:AF361"/>
    <mergeCell ref="AH361:AM361"/>
    <mergeCell ref="AO361:AU361"/>
    <mergeCell ref="AW361:BB361"/>
    <mergeCell ref="S383:U383"/>
    <mergeCell ref="W383:AB383"/>
    <mergeCell ref="G381:Q381"/>
    <mergeCell ref="G380:Q380"/>
    <mergeCell ref="AD368:AF368"/>
    <mergeCell ref="AO368:AU368"/>
    <mergeCell ref="AH368:AM368"/>
    <mergeCell ref="AW373:BB373"/>
    <mergeCell ref="BD373:BG373"/>
    <mergeCell ref="AD373:AF373"/>
    <mergeCell ref="AH373:AM373"/>
    <mergeCell ref="AO373:AU373"/>
    <mergeCell ref="AW371:BB371"/>
    <mergeCell ref="AW372:BB372"/>
    <mergeCell ref="BD372:BG372"/>
    <mergeCell ref="AW368:BB368"/>
    <mergeCell ref="AD396:AF396"/>
    <mergeCell ref="W389:AB389"/>
    <mergeCell ref="C391:E391"/>
    <mergeCell ref="W392:AB392"/>
    <mergeCell ref="W368:AB368"/>
    <mergeCell ref="W369:AB369"/>
    <mergeCell ref="W370:AB370"/>
    <mergeCell ref="C373:E373"/>
    <mergeCell ref="W374:AB374"/>
    <mergeCell ref="W375:AB375"/>
    <mergeCell ref="W376:AB376"/>
    <mergeCell ref="G382:Q382"/>
    <mergeCell ref="G383:Q383"/>
    <mergeCell ref="S389:U389"/>
    <mergeCell ref="S390:U390"/>
    <mergeCell ref="G386:Q386"/>
    <mergeCell ref="G387:Q387"/>
    <mergeCell ref="C388:E388"/>
    <mergeCell ref="G388:Q388"/>
    <mergeCell ref="S388:U388"/>
    <mergeCell ref="G389:Q389"/>
    <mergeCell ref="G390:Q390"/>
    <mergeCell ref="C368:E368"/>
    <mergeCell ref="S368:U368"/>
    <mergeCell ref="G368:Q368"/>
    <mergeCell ref="G370:Q370"/>
    <mergeCell ref="S370:U370"/>
    <mergeCell ref="G371:Q371"/>
    <mergeCell ref="G372:Q372"/>
    <mergeCell ref="G373:Q373"/>
    <mergeCell ref="S373:U373"/>
    <mergeCell ref="W373:AB373"/>
    <mergeCell ref="BD395:BG395"/>
    <mergeCell ref="C395:E395"/>
    <mergeCell ref="C396:E396"/>
    <mergeCell ref="C394:E394"/>
    <mergeCell ref="C361:E361"/>
    <mergeCell ref="C362:E362"/>
    <mergeCell ref="C363:E363"/>
    <mergeCell ref="C364:E364"/>
    <mergeCell ref="C365:E365"/>
    <mergeCell ref="C366:E366"/>
    <mergeCell ref="C367:E367"/>
    <mergeCell ref="AH396:AM396"/>
    <mergeCell ref="AO396:AU396"/>
    <mergeCell ref="C392:E392"/>
    <mergeCell ref="S392:U392"/>
    <mergeCell ref="AD392:AF392"/>
    <mergeCell ref="AO392:AU392"/>
    <mergeCell ref="C393:E393"/>
    <mergeCell ref="S393:U393"/>
    <mergeCell ref="AD393:AF393"/>
    <mergeCell ref="AO393:AU393"/>
    <mergeCell ref="AH392:AM392"/>
    <mergeCell ref="AH393:AM393"/>
    <mergeCell ref="AH394:AM394"/>
    <mergeCell ref="AO394:AU394"/>
    <mergeCell ref="AH395:AM395"/>
    <mergeCell ref="AO395:AU395"/>
    <mergeCell ref="W394:AB394"/>
    <mergeCell ref="AD394:AF394"/>
    <mergeCell ref="W395:AB395"/>
    <mergeCell ref="AD395:AF395"/>
    <mergeCell ref="W396:AB396"/>
    <mergeCell ref="BD399:BG399"/>
    <mergeCell ref="W398:AB398"/>
    <mergeCell ref="AD398:AF398"/>
    <mergeCell ref="AH398:AM398"/>
    <mergeCell ref="AO398:AU398"/>
    <mergeCell ref="AW398:BB398"/>
    <mergeCell ref="BD398:BG398"/>
    <mergeCell ref="AH397:AM397"/>
    <mergeCell ref="AO397:AU397"/>
    <mergeCell ref="AW397:BB397"/>
    <mergeCell ref="BD397:BG397"/>
    <mergeCell ref="G392:Q392"/>
    <mergeCell ref="G393:Q393"/>
    <mergeCell ref="G394:Q394"/>
    <mergeCell ref="S394:U394"/>
    <mergeCell ref="G395:Q395"/>
    <mergeCell ref="W393:AB393"/>
    <mergeCell ref="S395:U395"/>
    <mergeCell ref="S396:U396"/>
    <mergeCell ref="G396:Q396"/>
    <mergeCell ref="G397:Q397"/>
    <mergeCell ref="W397:AB397"/>
    <mergeCell ref="AD397:AF397"/>
    <mergeCell ref="AW395:BB395"/>
    <mergeCell ref="AW396:BB396"/>
    <mergeCell ref="BD396:BG396"/>
    <mergeCell ref="AW392:BB392"/>
    <mergeCell ref="BD392:BG392"/>
    <mergeCell ref="AW393:BB393"/>
    <mergeCell ref="BD393:BG393"/>
    <mergeCell ref="AW394:BB394"/>
    <mergeCell ref="BD394:BG394"/>
    <mergeCell ref="C397:E397"/>
    <mergeCell ref="C398:E398"/>
    <mergeCell ref="C399:E399"/>
    <mergeCell ref="C400:E400"/>
    <mergeCell ref="C401:E401"/>
    <mergeCell ref="S397:U397"/>
    <mergeCell ref="S398:U398"/>
    <mergeCell ref="G399:Q399"/>
    <mergeCell ref="S399:U399"/>
    <mergeCell ref="G398:Q398"/>
    <mergeCell ref="S369:U369"/>
    <mergeCell ref="AD369:AF369"/>
    <mergeCell ref="AO369:AU369"/>
    <mergeCell ref="C371:E371"/>
    <mergeCell ref="C372:E372"/>
    <mergeCell ref="C370:E370"/>
    <mergeCell ref="AO370:AU370"/>
    <mergeCell ref="AH371:AM371"/>
    <mergeCell ref="AO371:AU371"/>
    <mergeCell ref="AH372:AM372"/>
    <mergeCell ref="AO372:AU372"/>
    <mergeCell ref="C369:E369"/>
    <mergeCell ref="AD370:AF370"/>
    <mergeCell ref="W371:AB371"/>
    <mergeCell ref="AD371:AF371"/>
    <mergeCell ref="W372:AB372"/>
    <mergeCell ref="AD372:AF372"/>
    <mergeCell ref="AH369:AM369"/>
    <mergeCell ref="AH370:AM370"/>
    <mergeCell ref="S371:U371"/>
    <mergeCell ref="S372:U372"/>
    <mergeCell ref="G369:Q369"/>
    <mergeCell ref="AW369:BB369"/>
    <mergeCell ref="BD369:BG369"/>
    <mergeCell ref="AW370:BB370"/>
    <mergeCell ref="BD370:BG370"/>
    <mergeCell ref="BD371:BG371"/>
    <mergeCell ref="C377:E377"/>
    <mergeCell ref="C378:E378"/>
    <mergeCell ref="G374:Q374"/>
    <mergeCell ref="G375:Q375"/>
    <mergeCell ref="C376:E376"/>
    <mergeCell ref="G376:Q376"/>
    <mergeCell ref="G377:Q377"/>
    <mergeCell ref="C374:E374"/>
    <mergeCell ref="S374:U374"/>
    <mergeCell ref="AD374:AF374"/>
    <mergeCell ref="AO374:AU374"/>
    <mergeCell ref="C375:E375"/>
    <mergeCell ref="S375:U375"/>
    <mergeCell ref="AD375:AF375"/>
    <mergeCell ref="AO375:AU375"/>
    <mergeCell ref="AD378:AF378"/>
    <mergeCell ref="AH374:AM374"/>
    <mergeCell ref="AH375:AM375"/>
    <mergeCell ref="AH376:AM376"/>
    <mergeCell ref="AO376:AU376"/>
    <mergeCell ref="AH377:AM377"/>
    <mergeCell ref="AO377:AU377"/>
    <mergeCell ref="AH378:AM378"/>
    <mergeCell ref="AO378:AU378"/>
    <mergeCell ref="AW374:BB374"/>
    <mergeCell ref="BD374:BG374"/>
    <mergeCell ref="AW375:BB375"/>
    <mergeCell ref="AD381:AF381"/>
    <mergeCell ref="AH381:AM381"/>
    <mergeCell ref="AO381:AU381"/>
    <mergeCell ref="AW381:BB381"/>
    <mergeCell ref="BD381:BG381"/>
    <mergeCell ref="S376:U376"/>
    <mergeCell ref="AD376:AF376"/>
    <mergeCell ref="W377:AB377"/>
    <mergeCell ref="AD377:AF377"/>
    <mergeCell ref="W378:AB378"/>
    <mergeCell ref="BD377:BG377"/>
    <mergeCell ref="S382:U382"/>
    <mergeCell ref="W382:AB382"/>
    <mergeCell ref="AD382:AF382"/>
    <mergeCell ref="AH382:AM382"/>
    <mergeCell ref="AO382:AU382"/>
    <mergeCell ref="AW382:BB382"/>
    <mergeCell ref="BD382:BG382"/>
    <mergeCell ref="BD380:BG380"/>
    <mergeCell ref="S381:U381"/>
    <mergeCell ref="AW380:BB380"/>
    <mergeCell ref="AW377:BB377"/>
    <mergeCell ref="AW378:BB378"/>
    <mergeCell ref="BD378:BG378"/>
    <mergeCell ref="BD385:BG385"/>
    <mergeCell ref="G384:Q384"/>
    <mergeCell ref="G385:Q385"/>
    <mergeCell ref="S385:U385"/>
    <mergeCell ref="W385:AB385"/>
    <mergeCell ref="AD385:AF385"/>
    <mergeCell ref="AH385:AM385"/>
    <mergeCell ref="AO385:AU385"/>
    <mergeCell ref="W386:AB386"/>
    <mergeCell ref="W387:AB387"/>
    <mergeCell ref="W388:AB388"/>
    <mergeCell ref="AD388:AF388"/>
    <mergeCell ref="AD383:AF383"/>
    <mergeCell ref="AH383:AM383"/>
    <mergeCell ref="BD375:BG375"/>
    <mergeCell ref="AW376:BB376"/>
    <mergeCell ref="BD376:BG376"/>
    <mergeCell ref="AH379:AM379"/>
    <mergeCell ref="AO379:AU379"/>
    <mergeCell ref="AW379:BB379"/>
    <mergeCell ref="BD379:BG379"/>
    <mergeCell ref="S379:U379"/>
    <mergeCell ref="S380:U380"/>
    <mergeCell ref="W380:AB380"/>
    <mergeCell ref="AD380:AF380"/>
    <mergeCell ref="AH380:AM380"/>
    <mergeCell ref="AO380:AU380"/>
    <mergeCell ref="S377:U377"/>
    <mergeCell ref="S378:U378"/>
    <mergeCell ref="S384:U384"/>
    <mergeCell ref="W384:AB384"/>
    <mergeCell ref="AD384:AF384"/>
    <mergeCell ref="C379:E379"/>
    <mergeCell ref="C380:E380"/>
    <mergeCell ref="C381:E381"/>
    <mergeCell ref="C382:E382"/>
    <mergeCell ref="C383:E383"/>
    <mergeCell ref="C384:E384"/>
    <mergeCell ref="AO387:AU387"/>
    <mergeCell ref="C389:E389"/>
    <mergeCell ref="C390:E390"/>
    <mergeCell ref="AW383:BB383"/>
    <mergeCell ref="BD383:BG383"/>
    <mergeCell ref="AH384:AM384"/>
    <mergeCell ref="AO384:AU384"/>
    <mergeCell ref="AW384:BB384"/>
    <mergeCell ref="BD384:BG384"/>
    <mergeCell ref="C385:E385"/>
    <mergeCell ref="AO389:AU389"/>
    <mergeCell ref="AH390:AM390"/>
    <mergeCell ref="AO390:AU390"/>
    <mergeCell ref="C386:E386"/>
    <mergeCell ref="S386:U386"/>
    <mergeCell ref="AD386:AF386"/>
    <mergeCell ref="AO386:AU386"/>
    <mergeCell ref="C387:E387"/>
    <mergeCell ref="S387:U387"/>
    <mergeCell ref="AD387:AF387"/>
    <mergeCell ref="G379:Q379"/>
    <mergeCell ref="W379:AB379"/>
    <mergeCell ref="AD379:AF379"/>
    <mergeCell ref="W381:AB381"/>
    <mergeCell ref="AO383:AU383"/>
    <mergeCell ref="AW385:BB385"/>
    <mergeCell ref="AH386:AM386"/>
    <mergeCell ref="AH387:AM387"/>
    <mergeCell ref="AH388:AM388"/>
    <mergeCell ref="AO388:AU388"/>
    <mergeCell ref="AH389:AM389"/>
    <mergeCell ref="G391:Q391"/>
    <mergeCell ref="S391:U391"/>
    <mergeCell ref="W391:AB391"/>
    <mergeCell ref="AD391:AF391"/>
    <mergeCell ref="AH391:AM391"/>
    <mergeCell ref="AO391:AU391"/>
    <mergeCell ref="AW389:BB389"/>
    <mergeCell ref="AW390:BB390"/>
    <mergeCell ref="BD390:BG390"/>
    <mergeCell ref="AW386:BB386"/>
    <mergeCell ref="BD386:BG386"/>
    <mergeCell ref="AW387:BB387"/>
    <mergeCell ref="BD387:BG387"/>
    <mergeCell ref="AW388:BB388"/>
    <mergeCell ref="BD388:BG388"/>
    <mergeCell ref="BD389:BG389"/>
    <mergeCell ref="BD411:BG411"/>
    <mergeCell ref="AO413:AU413"/>
    <mergeCell ref="AO414:AU414"/>
    <mergeCell ref="G410:Q410"/>
    <mergeCell ref="S410:U410"/>
    <mergeCell ref="W410:AB410"/>
    <mergeCell ref="AD410:AF410"/>
    <mergeCell ref="AH410:AM410"/>
    <mergeCell ref="AO410:AU410"/>
    <mergeCell ref="AD409:AF409"/>
    <mergeCell ref="AH409:AM409"/>
    <mergeCell ref="AO409:AU409"/>
    <mergeCell ref="AW409:BB409"/>
    <mergeCell ref="BD409:BG409"/>
    <mergeCell ref="G409:Q409"/>
    <mergeCell ref="AW391:BB391"/>
    <mergeCell ref="BD391:BG391"/>
    <mergeCell ref="AW401:BB401"/>
    <mergeCell ref="BD401:BG401"/>
    <mergeCell ref="S400:U400"/>
    <mergeCell ref="W400:AB400"/>
    <mergeCell ref="AD400:AF400"/>
    <mergeCell ref="AH400:AM400"/>
    <mergeCell ref="AO400:AU400"/>
    <mergeCell ref="AW400:BB400"/>
    <mergeCell ref="BD400:BG400"/>
    <mergeCell ref="W401:AB401"/>
    <mergeCell ref="W399:AB399"/>
    <mergeCell ref="AD399:AF399"/>
    <mergeCell ref="AH399:AM399"/>
    <mergeCell ref="AO399:AU399"/>
    <mergeCell ref="AW399:BB399"/>
    <mergeCell ref="C421:E421"/>
    <mergeCell ref="G421:Q421"/>
    <mergeCell ref="S421:U421"/>
    <mergeCell ref="AW419:BB419"/>
    <mergeCell ref="C417:E417"/>
    <mergeCell ref="AD417:AF417"/>
    <mergeCell ref="AH417:AM417"/>
    <mergeCell ref="AD415:AF415"/>
    <mergeCell ref="S420:U420"/>
    <mergeCell ref="AD420:AF420"/>
    <mergeCell ref="AO420:AU420"/>
    <mergeCell ref="C422:E422"/>
    <mergeCell ref="C423:E423"/>
    <mergeCell ref="AO415:AU415"/>
    <mergeCell ref="S416:U416"/>
    <mergeCell ref="S417:U417"/>
    <mergeCell ref="AO416:AU416"/>
    <mergeCell ref="AO417:AU417"/>
    <mergeCell ref="AO421:AU421"/>
    <mergeCell ref="AH422:AM422"/>
    <mergeCell ref="AO422:AU422"/>
    <mergeCell ref="AH423:AM423"/>
    <mergeCell ref="AO423:AU423"/>
    <mergeCell ref="C419:E419"/>
    <mergeCell ref="S419:U419"/>
    <mergeCell ref="AD419:AF419"/>
    <mergeCell ref="AO419:AU419"/>
    <mergeCell ref="C420:E420"/>
    <mergeCell ref="AD421:AF421"/>
    <mergeCell ref="W422:AB422"/>
    <mergeCell ref="AD422:AF422"/>
    <mergeCell ref="W423:AB423"/>
    <mergeCell ref="G417:Q417"/>
    <mergeCell ref="W419:AB419"/>
    <mergeCell ref="W420:AB420"/>
    <mergeCell ref="W421:AB421"/>
    <mergeCell ref="G423:Q423"/>
    <mergeCell ref="G424:Q424"/>
    <mergeCell ref="W424:AB424"/>
    <mergeCell ref="AD424:AF424"/>
    <mergeCell ref="AH424:AM424"/>
    <mergeCell ref="AO424:AU424"/>
    <mergeCell ref="BD419:BG419"/>
    <mergeCell ref="AW420:BB420"/>
    <mergeCell ref="BD420:BG420"/>
    <mergeCell ref="AW421:BB421"/>
    <mergeCell ref="BD421:BG421"/>
    <mergeCell ref="BD422:BG422"/>
    <mergeCell ref="G419:Q419"/>
    <mergeCell ref="G420:Q420"/>
    <mergeCell ref="AD423:AF423"/>
    <mergeCell ref="AH419:AM419"/>
    <mergeCell ref="AH420:AM420"/>
    <mergeCell ref="AH421:AM421"/>
    <mergeCell ref="BD430:BG430"/>
    <mergeCell ref="C424:E424"/>
    <mergeCell ref="C425:E425"/>
    <mergeCell ref="S422:U422"/>
    <mergeCell ref="S423:U423"/>
    <mergeCell ref="AD428:AF428"/>
    <mergeCell ref="W429:AB429"/>
    <mergeCell ref="AD429:AF429"/>
    <mergeCell ref="AH426:AM426"/>
    <mergeCell ref="BD425:BG425"/>
    <mergeCell ref="G422:Q422"/>
    <mergeCell ref="G425:Q425"/>
    <mergeCell ref="BD423:BG423"/>
    <mergeCell ref="S425:U425"/>
    <mergeCell ref="W425:AB425"/>
    <mergeCell ref="AD425:AF425"/>
    <mergeCell ref="AH425:AM425"/>
    <mergeCell ref="AO425:AU425"/>
    <mergeCell ref="AW425:BB425"/>
    <mergeCell ref="S427:U427"/>
    <mergeCell ref="AD427:AF427"/>
    <mergeCell ref="AO427:AU427"/>
    <mergeCell ref="W426:AB426"/>
    <mergeCell ref="W427:AB427"/>
    <mergeCell ref="BD424:BG424"/>
    <mergeCell ref="S424:U424"/>
    <mergeCell ref="S428:U428"/>
    <mergeCell ref="W428:AB428"/>
    <mergeCell ref="AH427:AM427"/>
    <mergeCell ref="AH428:AM428"/>
    <mergeCell ref="AO428:AU428"/>
    <mergeCell ref="C432:F432"/>
    <mergeCell ref="S432:U432"/>
    <mergeCell ref="W432:AB432"/>
    <mergeCell ref="AD432:AF432"/>
    <mergeCell ref="AH432:AM432"/>
    <mergeCell ref="C426:F426"/>
    <mergeCell ref="C427:F427"/>
    <mergeCell ref="C428:F428"/>
    <mergeCell ref="C429:F429"/>
    <mergeCell ref="C430:F430"/>
    <mergeCell ref="AW432:BB432"/>
    <mergeCell ref="BD432:BG432"/>
    <mergeCell ref="AW426:BB426"/>
    <mergeCell ref="BD426:BG426"/>
    <mergeCell ref="AW427:BB427"/>
    <mergeCell ref="BD427:BG427"/>
    <mergeCell ref="AW428:BB428"/>
    <mergeCell ref="BD428:BG428"/>
    <mergeCell ref="BD429:BG429"/>
    <mergeCell ref="AW429:BB429"/>
    <mergeCell ref="AO431:AU431"/>
    <mergeCell ref="AO432:AU432"/>
    <mergeCell ref="AH429:AM429"/>
    <mergeCell ref="AO429:AU429"/>
    <mergeCell ref="AO430:AU430"/>
    <mergeCell ref="AH430:AM430"/>
    <mergeCell ref="AW430:BB430"/>
    <mergeCell ref="C403:E403"/>
    <mergeCell ref="G403:Q403"/>
    <mergeCell ref="S403:U403"/>
    <mergeCell ref="G404:Q404"/>
    <mergeCell ref="AW431:BB431"/>
    <mergeCell ref="BD431:BG431"/>
    <mergeCell ref="C431:F431"/>
    <mergeCell ref="S426:U426"/>
    <mergeCell ref="AD426:AF426"/>
    <mergeCell ref="AO426:AU426"/>
    <mergeCell ref="AO401:AU401"/>
    <mergeCell ref="C402:E402"/>
    <mergeCell ref="S402:U402"/>
    <mergeCell ref="AD402:AF402"/>
    <mergeCell ref="G401:Q401"/>
    <mergeCell ref="G402:Q402"/>
    <mergeCell ref="AH401:AM401"/>
    <mergeCell ref="AH402:AM402"/>
    <mergeCell ref="AH403:AM403"/>
    <mergeCell ref="AH404:AM404"/>
    <mergeCell ref="AH405:AM405"/>
    <mergeCell ref="C404:E404"/>
    <mergeCell ref="C405:E405"/>
    <mergeCell ref="AW402:BB402"/>
    <mergeCell ref="S404:U404"/>
    <mergeCell ref="S405:U405"/>
    <mergeCell ref="W402:AB402"/>
    <mergeCell ref="W403:AB403"/>
    <mergeCell ref="AO408:AU408"/>
    <mergeCell ref="AW408:BB408"/>
    <mergeCell ref="BD408:BG408"/>
    <mergeCell ref="G407:Q407"/>
    <mergeCell ref="G400:Q400"/>
    <mergeCell ref="S401:U401"/>
    <mergeCell ref="AD401:AF401"/>
    <mergeCell ref="W411:AB411"/>
    <mergeCell ref="AD411:AF411"/>
    <mergeCell ref="G405:Q405"/>
    <mergeCell ref="G406:Q406"/>
    <mergeCell ref="W406:AB406"/>
    <mergeCell ref="AD406:AF406"/>
    <mergeCell ref="W405:AB405"/>
    <mergeCell ref="AD405:AF405"/>
    <mergeCell ref="S409:U409"/>
    <mergeCell ref="W409:AB409"/>
    <mergeCell ref="AW412:BB412"/>
    <mergeCell ref="BD412:BG412"/>
    <mergeCell ref="G411:Q411"/>
    <mergeCell ref="G412:Q412"/>
    <mergeCell ref="S412:U412"/>
    <mergeCell ref="W412:AB412"/>
    <mergeCell ref="AD412:AF412"/>
    <mergeCell ref="AH412:AM412"/>
    <mergeCell ref="AO412:AU412"/>
    <mergeCell ref="S411:U411"/>
    <mergeCell ref="BD402:BG402"/>
    <mergeCell ref="AO403:AU403"/>
    <mergeCell ref="AW403:BB403"/>
    <mergeCell ref="AO404:AU404"/>
    <mergeCell ref="AO405:AU405"/>
    <mergeCell ref="BD405:BG405"/>
    <mergeCell ref="AW404:BB404"/>
    <mergeCell ref="AW405:BB405"/>
    <mergeCell ref="AO402:AU402"/>
    <mergeCell ref="BD407:BG407"/>
    <mergeCell ref="S414:U414"/>
    <mergeCell ref="AD414:AF414"/>
    <mergeCell ref="C416:E416"/>
    <mergeCell ref="AH406:AM406"/>
    <mergeCell ref="AO406:AU406"/>
    <mergeCell ref="G408:Q408"/>
    <mergeCell ref="S408:U408"/>
    <mergeCell ref="W408:AB408"/>
    <mergeCell ref="AD408:AF408"/>
    <mergeCell ref="AH413:AM413"/>
    <mergeCell ref="AH414:AM414"/>
    <mergeCell ref="AH415:AM415"/>
    <mergeCell ref="AH416:AM416"/>
    <mergeCell ref="AD413:AF413"/>
    <mergeCell ref="C412:E412"/>
    <mergeCell ref="W413:AB413"/>
    <mergeCell ref="W414:AB414"/>
    <mergeCell ref="W415:AB415"/>
    <mergeCell ref="C415:E415"/>
    <mergeCell ref="G415:Q415"/>
    <mergeCell ref="S415:U415"/>
    <mergeCell ref="G416:Q416"/>
    <mergeCell ref="W416:AB416"/>
    <mergeCell ref="AD416:AF416"/>
    <mergeCell ref="G413:Q413"/>
    <mergeCell ref="G414:Q414"/>
    <mergeCell ref="AW410:BB410"/>
    <mergeCell ref="BD410:BG410"/>
    <mergeCell ref="AH411:AM411"/>
    <mergeCell ref="AO411:AU411"/>
    <mergeCell ref="AW411:BB411"/>
    <mergeCell ref="C413:E413"/>
    <mergeCell ref="S413:U413"/>
    <mergeCell ref="C414:E414"/>
    <mergeCell ref="C406:E406"/>
    <mergeCell ref="C407:E407"/>
    <mergeCell ref="C408:E408"/>
    <mergeCell ref="C409:E409"/>
    <mergeCell ref="C410:E410"/>
    <mergeCell ref="C411:E411"/>
    <mergeCell ref="BD416:BG416"/>
    <mergeCell ref="G418:Q418"/>
    <mergeCell ref="S418:U418"/>
    <mergeCell ref="W418:AB418"/>
    <mergeCell ref="AD418:AF418"/>
    <mergeCell ref="AH418:AM418"/>
    <mergeCell ref="AO418:AU418"/>
    <mergeCell ref="AW418:BB418"/>
    <mergeCell ref="BD418:BG418"/>
    <mergeCell ref="W417:AB417"/>
    <mergeCell ref="C418:E418"/>
    <mergeCell ref="AW416:BB416"/>
    <mergeCell ref="AW417:BB417"/>
    <mergeCell ref="BD417:BG417"/>
    <mergeCell ref="AW413:BB413"/>
    <mergeCell ref="BD413:BG413"/>
    <mergeCell ref="AW414:BB414"/>
    <mergeCell ref="BD414:BG414"/>
    <mergeCell ref="AW415:BB415"/>
    <mergeCell ref="BD415:BG415"/>
    <mergeCell ref="BD406:BG406"/>
    <mergeCell ref="S406:U406"/>
    <mergeCell ref="S407:U407"/>
    <mergeCell ref="BD286:BG286"/>
    <mergeCell ref="AD282:AF282"/>
    <mergeCell ref="AH282:AM282"/>
    <mergeCell ref="AO282:AU282"/>
    <mergeCell ref="AW282:BB282"/>
    <mergeCell ref="BD282:BG282"/>
    <mergeCell ref="AW284:BB284"/>
    <mergeCell ref="BD284:BG284"/>
    <mergeCell ref="BD283:BG283"/>
    <mergeCell ref="AW290:BB290"/>
    <mergeCell ref="C436:F436"/>
    <mergeCell ref="C437:F437"/>
    <mergeCell ref="W437:AB437"/>
    <mergeCell ref="AH437:AM437"/>
    <mergeCell ref="S438:U438"/>
    <mergeCell ref="W438:AB438"/>
    <mergeCell ref="AH438:AM438"/>
    <mergeCell ref="BD434:BG434"/>
    <mergeCell ref="AD435:AF435"/>
    <mergeCell ref="AD436:AF436"/>
    <mergeCell ref="C435:F435"/>
    <mergeCell ref="S435:U435"/>
    <mergeCell ref="W435:AB435"/>
    <mergeCell ref="AH435:AM435"/>
    <mergeCell ref="S436:U436"/>
    <mergeCell ref="W436:AB436"/>
    <mergeCell ref="AH436:AM436"/>
    <mergeCell ref="BD435:BG435"/>
    <mergeCell ref="AW436:BB436"/>
    <mergeCell ref="AW437:BB437"/>
    <mergeCell ref="AW438:BB438"/>
    <mergeCell ref="AH434:AM434"/>
    <mergeCell ref="AH278:AM278"/>
    <mergeCell ref="AH279:AM279"/>
    <mergeCell ref="AO279:AU279"/>
    <mergeCell ref="AW279:BB279"/>
    <mergeCell ref="AO434:AU434"/>
    <mergeCell ref="AO435:AU435"/>
    <mergeCell ref="AW435:BB435"/>
    <mergeCell ref="AH431:AM431"/>
    <mergeCell ref="AW406:BB406"/>
    <mergeCell ref="AH408:AM408"/>
    <mergeCell ref="W283:AB283"/>
    <mergeCell ref="AD283:AF283"/>
    <mergeCell ref="W284:AB284"/>
    <mergeCell ref="AD284:AF284"/>
    <mergeCell ref="AH284:AM284"/>
    <mergeCell ref="AO284:AU284"/>
    <mergeCell ref="AH283:AM283"/>
    <mergeCell ref="AO283:AU283"/>
    <mergeCell ref="AD403:AF403"/>
    <mergeCell ref="W404:AB404"/>
    <mergeCell ref="AD404:AF404"/>
    <mergeCell ref="W407:AB407"/>
    <mergeCell ref="AD407:AF407"/>
    <mergeCell ref="AH407:AM407"/>
    <mergeCell ref="AO407:AU407"/>
    <mergeCell ref="AW407:BB407"/>
    <mergeCell ref="AW422:BB422"/>
    <mergeCell ref="AW423:BB423"/>
    <mergeCell ref="AW424:BB424"/>
    <mergeCell ref="AD389:AF389"/>
    <mergeCell ref="W390:AB390"/>
    <mergeCell ref="AD390:AF390"/>
    <mergeCell ref="S286:U286"/>
    <mergeCell ref="W286:AB286"/>
    <mergeCell ref="AD286:AF286"/>
    <mergeCell ref="AH286:AM286"/>
    <mergeCell ref="AO286:AU286"/>
    <mergeCell ref="AW286:BB286"/>
    <mergeCell ref="BD288:BG288"/>
    <mergeCell ref="G282:Q282"/>
    <mergeCell ref="W282:AB282"/>
    <mergeCell ref="G283:Q283"/>
    <mergeCell ref="AW283:BB283"/>
    <mergeCell ref="AD285:AF285"/>
    <mergeCell ref="AH285:AM285"/>
    <mergeCell ref="AO285:AU285"/>
    <mergeCell ref="AW285:BB285"/>
    <mergeCell ref="BD285:BG285"/>
    <mergeCell ref="S288:U288"/>
    <mergeCell ref="W288:AB288"/>
    <mergeCell ref="AD288:AF288"/>
    <mergeCell ref="AH288:AM288"/>
    <mergeCell ref="AO288:AU288"/>
    <mergeCell ref="AW288:BB288"/>
    <mergeCell ref="AW287:BB287"/>
    <mergeCell ref="BD287:BG287"/>
    <mergeCell ref="S282:U282"/>
    <mergeCell ref="S283:U283"/>
    <mergeCell ref="G284:Q284"/>
    <mergeCell ref="S284:U284"/>
    <mergeCell ref="G285:Q285"/>
    <mergeCell ref="W285:AB285"/>
    <mergeCell ref="G286:Q286"/>
    <mergeCell ref="S285:U285"/>
    <mergeCell ref="G287:Q287"/>
    <mergeCell ref="S287:U287"/>
    <mergeCell ref="W287:AB287"/>
    <mergeCell ref="AD287:AF287"/>
    <mergeCell ref="AH287:AM287"/>
    <mergeCell ref="AO287:AU287"/>
    <mergeCell ref="BD320:BG320"/>
    <mergeCell ref="S321:U321"/>
    <mergeCell ref="S322:U322"/>
    <mergeCell ref="AD321:AF321"/>
    <mergeCell ref="AD322:AF322"/>
    <mergeCell ref="AD323:AF323"/>
    <mergeCell ref="AO321:AU321"/>
    <mergeCell ref="AO322:AU322"/>
    <mergeCell ref="AW324:BB324"/>
    <mergeCell ref="S320:U320"/>
    <mergeCell ref="W320:AB320"/>
    <mergeCell ref="AD320:AF320"/>
    <mergeCell ref="AH320:AM320"/>
    <mergeCell ref="AO320:AU320"/>
    <mergeCell ref="AW320:BB320"/>
    <mergeCell ref="AO323:AU323"/>
    <mergeCell ref="AO324:AU324"/>
    <mergeCell ref="BD323:BG323"/>
    <mergeCell ref="BD324:BG324"/>
    <mergeCell ref="G323:Q323"/>
    <mergeCell ref="W323:AB323"/>
    <mergeCell ref="AH323:AM323"/>
    <mergeCell ref="AW323:BB323"/>
    <mergeCell ref="G324:Q324"/>
    <mergeCell ref="AH324:AM324"/>
    <mergeCell ref="BD289:BG289"/>
    <mergeCell ref="BD290:BG290"/>
    <mergeCell ref="S289:U289"/>
    <mergeCell ref="S290:U290"/>
    <mergeCell ref="AH290:AM290"/>
    <mergeCell ref="AO290:AU290"/>
    <mergeCell ref="AW289:BB289"/>
    <mergeCell ref="AW316:BB316"/>
    <mergeCell ref="BD316:BG316"/>
    <mergeCell ref="S316:U316"/>
    <mergeCell ref="S317:U317"/>
    <mergeCell ref="W317:AB317"/>
    <mergeCell ref="AD317:AF317"/>
    <mergeCell ref="AH317:AM317"/>
    <mergeCell ref="AO317:AU317"/>
    <mergeCell ref="C309:E309"/>
    <mergeCell ref="C310:E310"/>
    <mergeCell ref="W316:AB316"/>
    <mergeCell ref="AD316:AF316"/>
    <mergeCell ref="AH316:AM316"/>
    <mergeCell ref="AO316:AU316"/>
    <mergeCell ref="AH312:AM312"/>
    <mergeCell ref="W314:AB314"/>
    <mergeCell ref="W315:AB315"/>
    <mergeCell ref="AD315:AF315"/>
    <mergeCell ref="C313:E313"/>
    <mergeCell ref="C314:E314"/>
    <mergeCell ref="C315:E315"/>
    <mergeCell ref="C316:E316"/>
    <mergeCell ref="C298:E298"/>
    <mergeCell ref="C299:E299"/>
    <mergeCell ref="C300:E300"/>
    <mergeCell ref="C301:E301"/>
    <mergeCell ref="C304:E304"/>
    <mergeCell ref="C305:E305"/>
    <mergeCell ref="C306:E306"/>
    <mergeCell ref="C307:E307"/>
    <mergeCell ref="C308:E308"/>
    <mergeCell ref="AW319:BB319"/>
    <mergeCell ref="BD319:BG319"/>
    <mergeCell ref="AW322:BB322"/>
    <mergeCell ref="BD322:BG322"/>
    <mergeCell ref="G320:Q320"/>
    <mergeCell ref="G321:Q321"/>
    <mergeCell ref="W321:AB321"/>
    <mergeCell ref="AH321:AM321"/>
    <mergeCell ref="G322:Q322"/>
    <mergeCell ref="W322:AB322"/>
    <mergeCell ref="AH318:AM318"/>
    <mergeCell ref="AO318:AU318"/>
    <mergeCell ref="AW318:BB318"/>
    <mergeCell ref="BD318:BG318"/>
    <mergeCell ref="G319:Q319"/>
    <mergeCell ref="S319:U319"/>
    <mergeCell ref="W319:AB319"/>
    <mergeCell ref="AD319:AF319"/>
    <mergeCell ref="AH319:AM319"/>
    <mergeCell ref="AO319:AU319"/>
    <mergeCell ref="C311:E311"/>
    <mergeCell ref="C312:E312"/>
    <mergeCell ref="AW312:BB312"/>
    <mergeCell ref="AO313:AU313"/>
    <mergeCell ref="AW308:BB308"/>
    <mergeCell ref="AW306:BB306"/>
    <mergeCell ref="G316:Q316"/>
    <mergeCell ref="AW317:BB317"/>
    <mergeCell ref="BD317:BG317"/>
    <mergeCell ref="G318:Q318"/>
    <mergeCell ref="S318:U318"/>
    <mergeCell ref="W318:AB318"/>
    <mergeCell ref="AD318:AF318"/>
    <mergeCell ref="AH327:AM327"/>
    <mergeCell ref="AD328:AF328"/>
    <mergeCell ref="AH328:AM328"/>
    <mergeCell ref="C324:E324"/>
    <mergeCell ref="C325:E325"/>
    <mergeCell ref="G325:Q325"/>
    <mergeCell ref="W325:AB325"/>
    <mergeCell ref="AH325:AM325"/>
    <mergeCell ref="G326:Q326"/>
    <mergeCell ref="W326:AB326"/>
    <mergeCell ref="G317:Q317"/>
    <mergeCell ref="AW321:BB321"/>
    <mergeCell ref="BD321:BG321"/>
    <mergeCell ref="S325:U325"/>
    <mergeCell ref="S326:U326"/>
    <mergeCell ref="S327:U327"/>
    <mergeCell ref="W327:AB327"/>
    <mergeCell ref="AD325:AF325"/>
    <mergeCell ref="AD326:AF326"/>
    <mergeCell ref="AD327:AF327"/>
    <mergeCell ref="C317:E317"/>
    <mergeCell ref="C318:E318"/>
    <mergeCell ref="AH322:AM322"/>
    <mergeCell ref="S323:U323"/>
    <mergeCell ref="S324:U324"/>
    <mergeCell ref="W324:AB324"/>
    <mergeCell ref="AO331:AU331"/>
    <mergeCell ref="BD332:BG332"/>
    <mergeCell ref="AW325:BB325"/>
    <mergeCell ref="BD325:BG325"/>
    <mergeCell ref="AO326:AU326"/>
    <mergeCell ref="AW326:BB326"/>
    <mergeCell ref="AO327:AU327"/>
    <mergeCell ref="AO328:AU328"/>
    <mergeCell ref="BD328:BG328"/>
    <mergeCell ref="C323:E323"/>
    <mergeCell ref="BD330:BG330"/>
    <mergeCell ref="BD331:BG331"/>
    <mergeCell ref="AD329:AF329"/>
    <mergeCell ref="G328:Q328"/>
    <mergeCell ref="BD326:BG326"/>
    <mergeCell ref="BD327:BG327"/>
    <mergeCell ref="AW327:BB327"/>
    <mergeCell ref="AW328:BB328"/>
    <mergeCell ref="AO325:AU325"/>
    <mergeCell ref="AH326:AM326"/>
    <mergeCell ref="C326:E326"/>
    <mergeCell ref="C327:E327"/>
    <mergeCell ref="G327:Q327"/>
    <mergeCell ref="AD324:AF324"/>
    <mergeCell ref="C319:E319"/>
    <mergeCell ref="C320:E320"/>
    <mergeCell ref="C321:E321"/>
    <mergeCell ref="C322:E322"/>
    <mergeCell ref="C328:E328"/>
    <mergeCell ref="C329:E329"/>
    <mergeCell ref="G329:Q329"/>
    <mergeCell ref="W329:AB329"/>
    <mergeCell ref="AH329:AM329"/>
    <mergeCell ref="G330:Q330"/>
    <mergeCell ref="W330:AB330"/>
    <mergeCell ref="AH330:AM330"/>
    <mergeCell ref="S328:U328"/>
    <mergeCell ref="W328:AB328"/>
    <mergeCell ref="AD333:AF333"/>
    <mergeCell ref="AD334:AF334"/>
    <mergeCell ref="AD330:AF330"/>
    <mergeCell ref="AD331:AF331"/>
    <mergeCell ref="AH331:AM331"/>
    <mergeCell ref="AD332:AF332"/>
    <mergeCell ref="AH332:AM332"/>
    <mergeCell ref="AH333:AM333"/>
    <mergeCell ref="AH334:AM334"/>
    <mergeCell ref="G333:Q333"/>
    <mergeCell ref="G334:Q334"/>
    <mergeCell ref="S334:U334"/>
    <mergeCell ref="C330:E330"/>
    <mergeCell ref="C331:E331"/>
    <mergeCell ref="G331:Q331"/>
    <mergeCell ref="C332:E332"/>
    <mergeCell ref="G332:Q332"/>
    <mergeCell ref="C333:E333"/>
    <mergeCell ref="BD333:BG333"/>
    <mergeCell ref="BD334:BG334"/>
    <mergeCell ref="AO332:AU332"/>
    <mergeCell ref="AO333:AU333"/>
    <mergeCell ref="AW333:BB333"/>
    <mergeCell ref="AO334:AU334"/>
    <mergeCell ref="AW334:BB334"/>
    <mergeCell ref="S329:U329"/>
    <mergeCell ref="S330:U330"/>
    <mergeCell ref="S331:U331"/>
    <mergeCell ref="W331:AB331"/>
    <mergeCell ref="S332:U332"/>
    <mergeCell ref="W332:AB332"/>
    <mergeCell ref="AW338:BB338"/>
    <mergeCell ref="AO335:AU335"/>
    <mergeCell ref="AW335:BB335"/>
    <mergeCell ref="BD335:BG335"/>
    <mergeCell ref="AO336:AU336"/>
    <mergeCell ref="AW336:BB336"/>
    <mergeCell ref="AO337:AU337"/>
    <mergeCell ref="BD338:BG338"/>
    <mergeCell ref="S337:U337"/>
    <mergeCell ref="W337:AB337"/>
    <mergeCell ref="S338:U338"/>
    <mergeCell ref="W338:AB338"/>
    <mergeCell ref="AW331:BB331"/>
    <mergeCell ref="AW332:BB332"/>
    <mergeCell ref="AO329:AU329"/>
    <mergeCell ref="AW329:BB329"/>
    <mergeCell ref="BD329:BG329"/>
    <mergeCell ref="AO330:AU330"/>
    <mergeCell ref="AW330:BB330"/>
    <mergeCell ref="AW339:BB339"/>
    <mergeCell ref="AO340:AU340"/>
    <mergeCell ref="AW340:BB340"/>
    <mergeCell ref="AW337:BB337"/>
    <mergeCell ref="W333:AB333"/>
    <mergeCell ref="W334:AB334"/>
    <mergeCell ref="G335:Q335"/>
    <mergeCell ref="W335:AB335"/>
    <mergeCell ref="AH335:AM335"/>
    <mergeCell ref="W336:AB336"/>
    <mergeCell ref="AH336:AM336"/>
    <mergeCell ref="S335:U335"/>
    <mergeCell ref="S336:U336"/>
    <mergeCell ref="S333:U333"/>
    <mergeCell ref="C334:E334"/>
    <mergeCell ref="G336:Q336"/>
    <mergeCell ref="G337:Q337"/>
    <mergeCell ref="G338:Q338"/>
    <mergeCell ref="S341:U341"/>
    <mergeCell ref="G339:Q339"/>
    <mergeCell ref="G340:Q340"/>
    <mergeCell ref="AH340:AM340"/>
    <mergeCell ref="S339:U339"/>
    <mergeCell ref="S340:U340"/>
    <mergeCell ref="AH339:AM339"/>
    <mergeCell ref="AH341:AM341"/>
    <mergeCell ref="AW341:BB341"/>
    <mergeCell ref="BD341:BG341"/>
    <mergeCell ref="AW342:BB342"/>
    <mergeCell ref="BD342:BG342"/>
    <mergeCell ref="AD335:AF335"/>
    <mergeCell ref="AD336:AF336"/>
    <mergeCell ref="AD337:AF337"/>
    <mergeCell ref="AH337:AM337"/>
    <mergeCell ref="AD338:AF338"/>
    <mergeCell ref="AH338:AM338"/>
    <mergeCell ref="AD339:AF339"/>
    <mergeCell ref="AD340:AF340"/>
    <mergeCell ref="G341:Q341"/>
    <mergeCell ref="W341:AB341"/>
    <mergeCell ref="G342:Q342"/>
    <mergeCell ref="W342:AB342"/>
    <mergeCell ref="W339:AB339"/>
    <mergeCell ref="W340:AB340"/>
    <mergeCell ref="BD336:BG336"/>
    <mergeCell ref="BD337:BG337"/>
    <mergeCell ref="BD339:BG339"/>
    <mergeCell ref="BD340:BG340"/>
    <mergeCell ref="AO338:AU338"/>
    <mergeCell ref="AO339:AU339"/>
    <mergeCell ref="W433:AB433"/>
    <mergeCell ref="AD433:AF433"/>
    <mergeCell ref="AH433:AM433"/>
    <mergeCell ref="W434:AB434"/>
    <mergeCell ref="AD434:AF434"/>
    <mergeCell ref="AO345:AU345"/>
    <mergeCell ref="AW345:BB345"/>
    <mergeCell ref="BD345:BG345"/>
    <mergeCell ref="G343:Q343"/>
    <mergeCell ref="S343:U343"/>
    <mergeCell ref="W343:AB343"/>
    <mergeCell ref="G344:Q344"/>
    <mergeCell ref="W344:AB344"/>
    <mergeCell ref="G345:Q345"/>
    <mergeCell ref="W345:AB345"/>
    <mergeCell ref="AH343:AM343"/>
    <mergeCell ref="AH344:AM344"/>
    <mergeCell ref="S344:U344"/>
    <mergeCell ref="S345:U345"/>
    <mergeCell ref="AD344:AF344"/>
    <mergeCell ref="AD345:AF345"/>
    <mergeCell ref="AH345:AM345"/>
    <mergeCell ref="AW343:BB343"/>
    <mergeCell ref="BD343:BG343"/>
    <mergeCell ref="AW344:BB344"/>
    <mergeCell ref="BD344:BG344"/>
    <mergeCell ref="AO433:AU433"/>
    <mergeCell ref="AW433:BB433"/>
    <mergeCell ref="BD433:BG433"/>
    <mergeCell ref="AW434:BB434"/>
    <mergeCell ref="BD403:BG403"/>
    <mergeCell ref="BD404:BG404"/>
    <mergeCell ref="S448:U448"/>
    <mergeCell ref="S437:U437"/>
    <mergeCell ref="S439:U439"/>
    <mergeCell ref="AH447:AM447"/>
    <mergeCell ref="AH448:AM448"/>
    <mergeCell ref="C445:F445"/>
    <mergeCell ref="S342:U342"/>
    <mergeCell ref="AD341:AF341"/>
    <mergeCell ref="AD342:AF342"/>
    <mergeCell ref="AD343:AF343"/>
    <mergeCell ref="AO341:AU341"/>
    <mergeCell ref="AO342:AU342"/>
    <mergeCell ref="AO343:AU343"/>
    <mergeCell ref="AO344:AU344"/>
    <mergeCell ref="AH342:AM342"/>
    <mergeCell ref="AH441:AM441"/>
    <mergeCell ref="C438:F438"/>
    <mergeCell ref="C439:F439"/>
    <mergeCell ref="W439:AB439"/>
    <mergeCell ref="AH439:AM439"/>
    <mergeCell ref="S440:U440"/>
    <mergeCell ref="W440:AB440"/>
    <mergeCell ref="W441:AB441"/>
    <mergeCell ref="S429:U429"/>
    <mergeCell ref="W430:AB430"/>
    <mergeCell ref="AD430:AF430"/>
    <mergeCell ref="W431:AB431"/>
    <mergeCell ref="AD431:AF431"/>
    <mergeCell ref="S430:U430"/>
    <mergeCell ref="S434:U434"/>
    <mergeCell ref="S431:U431"/>
    <mergeCell ref="S433:U433"/>
    <mergeCell ref="S441:U441"/>
    <mergeCell ref="S442:U442"/>
    <mergeCell ref="S447:U447"/>
    <mergeCell ref="AW444:BB444"/>
    <mergeCell ref="AW445:BB445"/>
    <mergeCell ref="AD437:AF437"/>
    <mergeCell ref="AD438:AF438"/>
    <mergeCell ref="AW439:BB439"/>
    <mergeCell ref="AW440:BB440"/>
    <mergeCell ref="AW441:BB441"/>
    <mergeCell ref="AW442:BB442"/>
    <mergeCell ref="AW443:BB443"/>
    <mergeCell ref="AH440:AM440"/>
    <mergeCell ref="S444:U444"/>
    <mergeCell ref="S445:U445"/>
    <mergeCell ref="W445:AB445"/>
    <mergeCell ref="S446:U446"/>
    <mergeCell ref="W446:AB446"/>
    <mergeCell ref="W447:AB447"/>
    <mergeCell ref="C433:F433"/>
    <mergeCell ref="C434:F434"/>
    <mergeCell ref="AH449:AM449"/>
    <mergeCell ref="AH450:AM450"/>
    <mergeCell ref="AH451:AM451"/>
    <mergeCell ref="AH442:AM442"/>
    <mergeCell ref="AH443:AM443"/>
    <mergeCell ref="AH444:AM444"/>
    <mergeCell ref="AH445:AM445"/>
    <mergeCell ref="AH446:AM446"/>
    <mergeCell ref="S449:U449"/>
    <mergeCell ref="S450:U450"/>
    <mergeCell ref="S451:U451"/>
    <mergeCell ref="W448:AB448"/>
    <mergeCell ref="W449:AB449"/>
    <mergeCell ref="W450:AB450"/>
    <mergeCell ref="W451:AB451"/>
    <mergeCell ref="C447:F447"/>
    <mergeCell ref="C448:F448"/>
    <mergeCell ref="C449:F449"/>
    <mergeCell ref="C450:F450"/>
    <mergeCell ref="C451:F451"/>
    <mergeCell ref="C440:F440"/>
    <mergeCell ref="C441:F441"/>
    <mergeCell ref="C442:F442"/>
    <mergeCell ref="C443:F443"/>
    <mergeCell ref="C444:F444"/>
    <mergeCell ref="C446:F446"/>
    <mergeCell ref="W442:AB442"/>
    <mergeCell ref="W443:AB443"/>
    <mergeCell ref="W444:AB444"/>
    <mergeCell ref="S443:U443"/>
  </mergeCells>
  <conditionalFormatting sqref="J226:K226">
    <cfRule type="expression" dxfId="11" priority="1">
      <formula>N226=J226</formula>
    </cfRule>
  </conditionalFormatting>
  <conditionalFormatting sqref="J226:K226">
    <cfRule type="expression" dxfId="10" priority="2">
      <formula>J226&gt;N226</formula>
    </cfRule>
  </conditionalFormatting>
  <conditionalFormatting sqref="G229:G425 H229:P451 Q426:Q451">
    <cfRule type="containsText" dxfId="9" priority="4" operator="containsText" text="SPELLS">
      <formula>NOT(ISERROR(SEARCH(("SPELLS"),(G229))))</formula>
    </cfRule>
  </conditionalFormatting>
  <conditionalFormatting sqref="W229:AB451">
    <cfRule type="containsText" dxfId="8" priority="5" operator="containsText" text="CASTING TIME">
      <formula>NOT(ISERROR(SEARCH(("CASTING TIME"),(W229))))</formula>
    </cfRule>
  </conditionalFormatting>
  <conditionalFormatting sqref="AD229:AF451">
    <cfRule type="containsText" dxfId="7" priority="6" operator="containsText" text="RIT">
      <formula>NOT(ISERROR(SEARCH(("RIT"),(AD229))))</formula>
    </cfRule>
  </conditionalFormatting>
  <conditionalFormatting sqref="AH229:AN451">
    <cfRule type="containsText" dxfId="6" priority="7" operator="containsText" text="RANGE">
      <formula>NOT(ISERROR(SEARCH(("RANGE"),(AH229))))</formula>
    </cfRule>
  </conditionalFormatting>
  <conditionalFormatting sqref="AO229:AU451">
    <cfRule type="containsText" dxfId="5" priority="8" operator="containsText" text="DURATION">
      <formula>NOT(ISERROR(SEARCH(("DURATION"),(AO229))))</formula>
    </cfRule>
  </conditionalFormatting>
  <conditionalFormatting sqref="AW229:BB451">
    <cfRule type="containsText" dxfId="4" priority="9" operator="containsText" text="COMPONENTS">
      <formula>NOT(ISERROR(SEARCH(("COMPONENTS"),(AW229))))</formula>
    </cfRule>
  </conditionalFormatting>
  <conditionalFormatting sqref="BD229:BG451">
    <cfRule type="containsText" dxfId="3" priority="10" operator="containsText" text="TYPE">
      <formula>NOT(ISERROR(SEARCH(("TYPE"),(BD229))))</formula>
    </cfRule>
  </conditionalFormatting>
  <conditionalFormatting sqref="BI229:CO451">
    <cfRule type="containsText" dxfId="2" priority="11" operator="containsText" text="SUMMARY">
      <formula>NOT(ISERROR(SEARCH(("SUMMARY"),(BI229))))</formula>
    </cfRule>
  </conditionalFormatting>
  <conditionalFormatting sqref="CR229:CW451">
    <cfRule type="containsText" dxfId="1" priority="12" operator="containsText" text="REFERENCE">
      <formula>NOT(ISERROR(SEARCH(("REFERENCE"),(CR229))))</formula>
    </cfRule>
  </conditionalFormatting>
  <conditionalFormatting sqref="S229:U451">
    <cfRule type="containsText" dxfId="0" priority="13" operator="containsText" text="LEVEL">
      <formula>NOT(ISERROR(SEARCH(("LEVEL"),(S229))))</formula>
    </cfRule>
  </conditionalFormatting>
  <dataValidations count="5">
    <dataValidation type="list" allowBlank="1" showErrorMessage="1" sqref="AT52 AV52 AX52 AZ52 BB52 U55" xr:uid="{00000000-0002-0000-0E00-000005000000}">
      <formula1>"✓,X"</formula1>
    </dataValidation>
    <dataValidation type="list" allowBlank="1" showInputMessage="1" prompt="Select a recovery type, or type your own" sqref="CD82 CD88 CD94 Q95:Q99 AU95:AU99 CD100 CD106 CD112 CD118 CD124 CD130 CD136" xr:uid="{00000000-0002-0000-0E00-000004000000}">
      <formula1>"Short Rest,Long Rest,Short/Long Rest,Dawn,Sunset,Midnight"</formula1>
    </dataValidation>
    <dataValidation type="list" allowBlank="1" showInputMessage="1" showErrorMessage="1" prompt="Does the item require attunement?" sqref="BM82 BM88 BM94 BM100 BM106 BM112 BM118 BM124 BM130 BM136" xr:uid="{00000000-0002-0000-0E00-000003000000}">
      <formula1>"Yes,No"</formula1>
    </dataValidation>
    <dataValidation type="list" allowBlank="1" sqref="CL80 CL86 CL92 CL98 CL104 CL110 CL116 CL122 CL128 CL134" xr:uid="{00000000-0002-0000-0E00-000002000000}">
      <formula1>"Head,Eyes,Neck,Shoulders,Hands,Ring (Right Hand),Ring (Left Hand),Arms/Wrists,Body,Torso,Waist,Feet,None"</formula1>
    </dataValidation>
    <dataValidation type="list" allowBlank="1" showInputMessage="1" showErrorMessage="1" prompt="If required, is the item attuned?" sqref="BV82 BV88 BV94 BV100 BV106 BV112 BV118 BV124 BV130 BV136" xr:uid="{00000000-0002-0000-0E00-000000000000}">
      <formula1>"Attuned,Not Attuned"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vt:i4>
      </vt:variant>
      <vt:variant>
        <vt:lpstr>Іменовані діапазони</vt:lpstr>
      </vt:variant>
      <vt:variant>
        <vt:i4>1</vt:i4>
      </vt:variant>
    </vt:vector>
  </HeadingPairs>
  <TitlesOfParts>
    <vt:vector size="2" baseType="lpstr">
      <vt:lpstr>Online Sheet</vt:lpstr>
      <vt:lpstr>KM_Online_Prep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2020-06-20T02:51:26Z</dcterms:created>
  <dcterms:modified xsi:type="dcterms:W3CDTF">2021-03-17T03:44:14Z</dcterms:modified>
</cp:coreProperties>
</file>